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caltech-my.sharepoint.com/personal/lester_caltech_edu/Documents/CCH-Most HAL Docs/Documents/PAPERS/Beatty screen/"/>
    </mc:Choice>
  </mc:AlternateContent>
  <xr:revisionPtr revIDLastSave="3" documentId="8_{4D3CD28E-FC48-4D76-A15A-F467BF4A5389}" xr6:coauthVersionLast="47" xr6:coauthVersionMax="47" xr10:uidLastSave="{58ECF3D9-8B9D-496B-A70A-F9611831D98A}"/>
  <bookViews>
    <workbookView xWindow="-98" yWindow="-98" windowWidth="24496" windowHeight="16395" tabRatio="928" xr2:uid="{00000000-000D-0000-FFFF-FFFF00000000}"/>
  </bookViews>
  <sheets>
    <sheet name="Sensors_OpuBC_cpXFP" sheetId="1" r:id="rId1"/>
    <sheet name="Ligands_names_and_links" sheetId="85" r:id="rId2"/>
    <sheet name="Experiments" sheetId="82" r:id="rId3"/>
    <sheet name="Jmol Shapely  colors" sheetId="3" r:id="rId4"/>
    <sheet name="Enter_Mutant" sheetId="86" r:id="rId5"/>
  </sheets>
  <definedNames>
    <definedName name="_xlnm._FilterDatabase" localSheetId="0" hidden="1">Sensors_OpuBC_cpXFP!#REF!</definedName>
    <definedName name="_xlcn.WorksheetConnection_iSnFRBase0709.xlsmExperiments1" hidden="1">Experiments[]</definedName>
    <definedName name="_xlcn.WorksheetConnection_iSnFRBase0709.xlsmLigands_names_and_links1" hidden="1">Ligands_names_and_links[]</definedName>
    <definedName name="_xlcn.WorksheetConnection_iSnFRBase0709.xlsmpH_dependence1" hidden="1">pH_dependence</definedName>
    <definedName name="_xlcn.WorksheetConnection_iSnFRBase0709.xlsmSensors_OpuBC_cpXFP1" hidden="1">Sensors_OpuBC_cpXFP[]</definedName>
    <definedName name="Z_9F7B834F_C985_49F4_BD6A_53F2321627DF_.wvu.Cols" localSheetId="0" hidden="1">Sensors_OpuBC_cpXFP!#REF!,Sensors_OpuBC_cpXFP!#REF!,Sensors_OpuBC_cpXFP!#REF!,Sensors_OpuBC_cpXFP!#REF!,Sensors_OpuBC_cpXFP!#REF!,Sensors_OpuBC_cpXFP!#REF!,Sensors_OpuBC_cpXFP!#REF!,Sensors_OpuBC_cpXFP!#REF!,Sensors_OpuBC_cpXFP!#REF!,Sensors_OpuBC_cpXFP!#REF!,Sensors_OpuBC_cpXFP!#REF!,Sensors_OpuBC_cpXFP!#REF!,Sensors_OpuBC_cpXFP!#REF!,Sensors_OpuBC_cpXFP!#REF!,Sensors_OpuBC_cpXFP!#REF!,Sensors_OpuBC_cpXFP!#REF!,Sensors_OpuBC_cpXFP!#REF!,Sensors_OpuBC_cpXFP!#REF!,Sensors_OpuBC_cpXFP!#REF!,Sensors_OpuBC_cpXFP!#REF!,Sensors_OpuBC_cpXFP!#REF!,Sensors_OpuBC_cpXFP!#REF!,Sensors_OpuBC_cpXFP!#REF!,Sensors_OpuBC_cpXFP!#REF!,Sensors_OpuBC_cpXFP!#REF!,Sensors_OpuBC_cpXFP!#REF!,Sensors_OpuBC_cpXFP!#REF!,Sensors_OpuBC_cpXFP!#REF!</definedName>
  </definedNames>
  <calcPr calcId="191028"/>
  <customWorkbookViews>
    <customWorkbookView name="Standard" guid="{9F7B834F-C985-49F4-BD6A-53F2321627DF}" maximized="1" xWindow="-13" yWindow="-2173" windowWidth="3866" windowHeight="2186" activeSheetId="1"/>
  </customWorkbookView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pH_dependence" name="pH_dependence" connection="WorksheetConnection_iSnFRBase0709.xlsm!pH_dependence"/>
          <x15:modelTable id="Ligands_names_and_links" name="Ligands_names_and_links" connection="WorksheetConnection_iSnFRBase0709.xlsm!Ligands_names_and_links"/>
          <x15:modelTable id="Experiments" name="Experiments" connection="WorksheetConnection_iSnFRBase0709.xlsm!Experiments"/>
          <x15:modelTable id="Sensors_OpuBC_cpXFP" name="Sensors_OpuBC_cpXFP" connection="WorksheetConnection_iSnFRBase0709.xlsm!Sensors_OpuBC_cpXFP"/>
        </x15:modelTables>
        <x15:modelRelationships>
          <x15:modelRelationship fromTable="Experiments" fromColumn="Ligand_Number" toTable="Ligands_names_and_links" toColumn="Ligand_Number"/>
          <x15:modelRelationship fromTable="Experiments" fromColumn="Sensor_Number" toTable="Sensors_OpuBC_cpXFP" toColumn="Sensor_Number"/>
          <x15:modelRelationship fromTable="pH_dependence" fromColumn="Ligand_Number" toTable="Ligands_names_and_links" toColumn="Ligand_Number"/>
          <x15:modelRelationship fromTable="pH_dependence" fromColumn="Sensor_Number" toTable="Sensors_OpuBC_cpXFP" toColumn="Sensor_Number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51" i="85" l="1"/>
  <c r="D54" i="85"/>
  <c r="D53" i="85"/>
  <c r="D60" i="85"/>
  <c r="D55" i="85"/>
  <c r="D58" i="85"/>
  <c r="D57" i="85"/>
  <c r="D59" i="85"/>
  <c r="D56" i="85"/>
  <c r="B41" i="82" a="1"/>
  <c r="B41" i="82" s="1"/>
  <c r="C41" i="82" a="1"/>
  <c r="C41" i="82" s="1"/>
  <c r="E41" i="82" a="1"/>
  <c r="E41" i="82" s="1"/>
  <c r="B67" i="82" a="1"/>
  <c r="B67" i="82" s="1"/>
  <c r="C67" i="82" a="1"/>
  <c r="C67" i="82" s="1"/>
  <c r="E67" i="82" a="1"/>
  <c r="E67" i="82" s="1"/>
  <c r="B34" i="82" a="1"/>
  <c r="B34" i="82" s="1"/>
  <c r="C34" i="82" a="1"/>
  <c r="C34" i="82" s="1"/>
  <c r="E34" i="82" a="1"/>
  <c r="E34" i="82" s="1"/>
  <c r="B73" i="82" a="1"/>
  <c r="B73" i="82" s="1"/>
  <c r="C73" i="82" a="1"/>
  <c r="C73" i="82" s="1"/>
  <c r="E73" i="82" a="1"/>
  <c r="E73" i="82" s="1"/>
  <c r="B8" i="82" a="1"/>
  <c r="B8" i="82" s="1"/>
  <c r="C8" i="82" a="1"/>
  <c r="C8" i="82" s="1"/>
  <c r="E8" i="82" a="1"/>
  <c r="E8" i="82" s="1"/>
  <c r="B80" i="82" a="1"/>
  <c r="B80" i="82" s="1"/>
  <c r="C80" i="82" a="1"/>
  <c r="C80" i="82" s="1"/>
  <c r="E80" i="82" a="1"/>
  <c r="E80" i="82" s="1"/>
  <c r="B40" i="82" a="1"/>
  <c r="B40" i="82" s="1"/>
  <c r="C40" i="82" a="1"/>
  <c r="C40" i="82" s="1"/>
  <c r="E40" i="82" a="1"/>
  <c r="E40" i="82" s="1"/>
  <c r="B24" i="82" a="1"/>
  <c r="B24" i="82" s="1"/>
  <c r="C24" i="82" a="1"/>
  <c r="C24" i="82" s="1"/>
  <c r="E24" i="82" a="1"/>
  <c r="E24" i="82" s="1"/>
  <c r="B33" i="82" a="1"/>
  <c r="B33" i="82" s="1"/>
  <c r="C33" i="82" a="1"/>
  <c r="C33" i="82" s="1"/>
  <c r="E33" i="82" a="1"/>
  <c r="E33" i="82" s="1"/>
  <c r="B72" i="82" a="1"/>
  <c r="B72" i="82" s="1"/>
  <c r="C72" i="82" a="1"/>
  <c r="C72" i="82" s="1"/>
  <c r="E72" i="82" a="1"/>
  <c r="E72" i="82" s="1"/>
  <c r="B7" i="82" a="1"/>
  <c r="B7" i="82" s="1"/>
  <c r="C7" i="82" a="1"/>
  <c r="C7" i="82" s="1"/>
  <c r="E7" i="82" a="1"/>
  <c r="E7" i="82" s="1"/>
  <c r="B39" i="82" a="1"/>
  <c r="B39" i="82" s="1"/>
  <c r="C39" i="82" a="1"/>
  <c r="C39" i="82" s="1"/>
  <c r="E39" i="82" a="1"/>
  <c r="E39" i="82" s="1"/>
  <c r="B66" i="82" a="1"/>
  <c r="B66" i="82" s="1"/>
  <c r="C66" i="82" a="1"/>
  <c r="C66" i="82" s="1"/>
  <c r="E66" i="82" a="1"/>
  <c r="E66" i="82" s="1"/>
  <c r="B71" i="82" a="1"/>
  <c r="B71" i="82" s="1"/>
  <c r="C71" i="82" a="1"/>
  <c r="C71" i="82" s="1"/>
  <c r="E71" i="82" a="1"/>
  <c r="E71" i="82" s="1"/>
  <c r="B6" i="82" a="1"/>
  <c r="B6" i="82" s="1"/>
  <c r="C6" i="82" a="1"/>
  <c r="C6" i="82" s="1"/>
  <c r="E6" i="82" a="1"/>
  <c r="E6" i="82" s="1"/>
  <c r="B79" i="82" a="1"/>
  <c r="B79" i="82" s="1"/>
  <c r="C79" i="82" a="1"/>
  <c r="C79" i="82" s="1"/>
  <c r="E79" i="82" a="1"/>
  <c r="E79" i="82" s="1"/>
  <c r="B38" i="82" a="1"/>
  <c r="B38" i="82" s="1"/>
  <c r="C38" i="82" a="1"/>
  <c r="C38" i="82" s="1"/>
  <c r="E38" i="82" a="1"/>
  <c r="E38" i="82" s="1"/>
  <c r="B65" i="82" a="1"/>
  <c r="B65" i="82" s="1"/>
  <c r="C65" i="82" a="1"/>
  <c r="C65" i="82" s="1"/>
  <c r="E65" i="82" a="1"/>
  <c r="E65" i="82" s="1"/>
  <c r="B23" i="82" a="1"/>
  <c r="B23" i="82" s="1"/>
  <c r="C23" i="82" a="1"/>
  <c r="C23" i="82" s="1"/>
  <c r="E23" i="82" a="1"/>
  <c r="E23" i="82" s="1"/>
  <c r="B70" i="82" a="1"/>
  <c r="B70" i="82" s="1"/>
  <c r="C70" i="82" a="1"/>
  <c r="C70" i="82" s="1"/>
  <c r="E70" i="82" a="1"/>
  <c r="E70" i="82" s="1"/>
  <c r="B5" i="82" a="1"/>
  <c r="B5" i="82" s="1"/>
  <c r="C5" i="82" a="1"/>
  <c r="C5" i="82" s="1"/>
  <c r="E5" i="82" a="1"/>
  <c r="E5" i="82" s="1"/>
  <c r="C37" i="82" a="1"/>
  <c r="C37" i="82" s="1"/>
  <c r="E37" i="82" a="1"/>
  <c r="E37" i="82" s="1"/>
  <c r="B64" i="82" a="1"/>
  <c r="B64" i="82" s="1"/>
  <c r="C64" i="82" a="1"/>
  <c r="C64" i="82" s="1"/>
  <c r="E64" i="82" a="1"/>
  <c r="E64" i="82" s="1"/>
  <c r="B32" i="82" a="1"/>
  <c r="B32" i="82" s="1"/>
  <c r="C32" i="82" a="1"/>
  <c r="C32" i="82" s="1"/>
  <c r="E32" i="82" a="1"/>
  <c r="E32" i="82" s="1"/>
  <c r="B69" i="82" a="1"/>
  <c r="B69" i="82" s="1"/>
  <c r="C69" i="82" a="1"/>
  <c r="C69" i="82" s="1"/>
  <c r="E69" i="82" a="1"/>
  <c r="E69" i="82" s="1"/>
  <c r="B4" i="82" a="1"/>
  <c r="B4" i="82" s="1"/>
  <c r="C4" i="82" a="1"/>
  <c r="C4" i="82" s="1"/>
  <c r="E4" i="82" a="1"/>
  <c r="E4" i="82" s="1"/>
  <c r="B78" i="82" a="1"/>
  <c r="B78" i="82" s="1"/>
  <c r="C78" i="82" a="1"/>
  <c r="C78" i="82" s="1"/>
  <c r="E78" i="82" a="1"/>
  <c r="E78" i="82" s="1"/>
  <c r="C36" i="82" a="1"/>
  <c r="C36" i="82" s="1"/>
  <c r="E36" i="82" a="1"/>
  <c r="E36" i="82" s="1"/>
  <c r="B68" i="82" a="1"/>
  <c r="B68" i="82" s="1"/>
  <c r="C68" i="82" a="1"/>
  <c r="C68" i="82" s="1"/>
  <c r="E68" i="82" a="1"/>
  <c r="E68" i="82" s="1"/>
  <c r="B3" i="82" a="1"/>
  <c r="B3" i="82" s="1"/>
  <c r="C3" i="82" a="1"/>
  <c r="C3" i="82" s="1"/>
  <c r="E3" i="82" a="1"/>
  <c r="E3" i="82" s="1"/>
  <c r="B63" i="82" a="1"/>
  <c r="B63" i="82" s="1"/>
  <c r="C63" i="82" a="1"/>
  <c r="C63" i="82" s="1"/>
  <c r="E63" i="82" a="1"/>
  <c r="E63" i="82" s="1"/>
  <c r="B45" i="82" a="1"/>
  <c r="B45" i="82" s="1"/>
  <c r="C45" i="82" a="1"/>
  <c r="C45" i="82" s="1"/>
  <c r="E45" i="82" a="1"/>
  <c r="E45" i="82" s="1"/>
  <c r="B31" i="82" a="1"/>
  <c r="B31" i="82" s="1"/>
  <c r="C31" i="82" a="1"/>
  <c r="C31" i="82" s="1"/>
  <c r="E31" i="82" a="1"/>
  <c r="E31" i="82" s="1"/>
  <c r="B26" i="82" a="1"/>
  <c r="B26" i="82" s="1"/>
  <c r="C26" i="82" a="1"/>
  <c r="C26" i="82" s="1"/>
  <c r="E26" i="82" a="1"/>
  <c r="E26" i="82" s="1"/>
  <c r="B21" i="82" a="1"/>
  <c r="B21" i="82" s="1"/>
  <c r="C21" i="82" a="1"/>
  <c r="C21" i="82" s="1"/>
  <c r="E21" i="82" a="1"/>
  <c r="E21" i="82" s="1"/>
  <c r="B11" i="82" a="1"/>
  <c r="B11" i="82" s="1"/>
  <c r="C11" i="82" a="1"/>
  <c r="C11" i="82" s="1"/>
  <c r="E11" i="82" a="1"/>
  <c r="E11" i="82" s="1"/>
  <c r="B83" i="82" a="1"/>
  <c r="B83" i="82" s="1"/>
  <c r="C83" i="82" a="1"/>
  <c r="C83" i="82" s="1"/>
  <c r="E83" i="82" a="1"/>
  <c r="E83" i="82" s="1"/>
  <c r="B77" i="82" a="1"/>
  <c r="B77" i="82" s="1"/>
  <c r="C77" i="82" a="1"/>
  <c r="C77" i="82" s="1"/>
  <c r="E77" i="82" a="1"/>
  <c r="E77" i="82" s="1"/>
  <c r="B62" i="82" a="1"/>
  <c r="B62" i="82" s="1"/>
  <c r="C62" i="82" a="1"/>
  <c r="C62" i="82" s="1"/>
  <c r="E62" i="82" a="1"/>
  <c r="E62" i="82" s="1"/>
  <c r="B44" i="82" a="1"/>
  <c r="B44" i="82" s="1"/>
  <c r="C44" i="82" a="1"/>
  <c r="C44" i="82" s="1"/>
  <c r="E44" i="82" a="1"/>
  <c r="E44" i="82" s="1"/>
  <c r="B30" i="82" a="1"/>
  <c r="B30" i="82" s="1"/>
  <c r="C30" i="82" a="1"/>
  <c r="C30" i="82" s="1"/>
  <c r="E30" i="82" a="1"/>
  <c r="E30" i="82" s="1"/>
  <c r="B25" i="82" a="1"/>
  <c r="B25" i="82" s="1"/>
  <c r="C25" i="82" a="1"/>
  <c r="C25" i="82" s="1"/>
  <c r="E25" i="82" a="1"/>
  <c r="E25" i="82" s="1"/>
  <c r="B20" i="82" a="1"/>
  <c r="B20" i="82" s="1"/>
  <c r="C20" i="82" a="1"/>
  <c r="C20" i="82" s="1"/>
  <c r="E20" i="82" a="1"/>
  <c r="E20" i="82" s="1"/>
  <c r="B10" i="82" a="1"/>
  <c r="B10" i="82" s="1"/>
  <c r="C10" i="82" a="1"/>
  <c r="C10" i="82" s="1"/>
  <c r="E10" i="82" a="1"/>
  <c r="E10" i="82" s="1"/>
  <c r="B51" i="82" a="1"/>
  <c r="B51" i="82" s="1"/>
  <c r="C51" i="82" a="1"/>
  <c r="C51" i="82" s="1"/>
  <c r="E51" i="82" a="1"/>
  <c r="E51" i="82" s="1"/>
  <c r="B76" i="82" a="1"/>
  <c r="B76" i="82" s="1"/>
  <c r="C76" i="82" a="1"/>
  <c r="C76" i="82" s="1"/>
  <c r="E76" i="82" a="1"/>
  <c r="E76" i="82" s="1"/>
  <c r="B61" i="82" a="1"/>
  <c r="B61" i="82" s="1"/>
  <c r="C61" i="82" a="1"/>
  <c r="C61" i="82" s="1"/>
  <c r="E61" i="82" a="1"/>
  <c r="E61" i="82" s="1"/>
  <c r="B29" i="82" a="1"/>
  <c r="B29" i="82" s="1"/>
  <c r="C29" i="82" a="1"/>
  <c r="C29" i="82" s="1"/>
  <c r="E29" i="82" a="1"/>
  <c r="E29" i="82" s="1"/>
  <c r="B82" i="82" a="1"/>
  <c r="B82" i="82" s="1"/>
  <c r="C82" i="82" a="1"/>
  <c r="C82" i="82" s="1"/>
  <c r="B75" i="82" a="1"/>
  <c r="B75" i="82" s="1"/>
  <c r="C75" i="82" a="1"/>
  <c r="C75" i="82" s="1"/>
  <c r="AG24" i="1"/>
  <c r="AG23" i="1"/>
  <c r="AG2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U4" i="1" l="1"/>
  <c r="S4" i="1"/>
  <c r="C8" i="86" l="1"/>
  <c r="B9" i="86" s="1"/>
  <c r="E2" i="82" l="1" a="1"/>
  <c r="E2" i="82" s="1"/>
  <c r="E35" i="82" a="1"/>
  <c r="E35" i="82" s="1"/>
  <c r="E9" i="82" a="1"/>
  <c r="E9" i="82" s="1"/>
  <c r="E27" i="82" a="1"/>
  <c r="E27" i="82" s="1"/>
  <c r="E42" i="82" a="1"/>
  <c r="E42" i="82" s="1"/>
  <c r="E58" i="82" a="1"/>
  <c r="E58" i="82" s="1"/>
  <c r="E46" i="82" a="1"/>
  <c r="E46" i="82" s="1"/>
  <c r="E28" i="82" a="1"/>
  <c r="E28" i="82" s="1"/>
  <c r="E43" i="82" a="1"/>
  <c r="E43" i="82" s="1"/>
  <c r="E47" i="82" a="1"/>
  <c r="E47" i="82" s="1"/>
  <c r="E59" i="82" a="1"/>
  <c r="E59" i="82" s="1"/>
  <c r="E12" i="82" a="1"/>
  <c r="E12" i="82" s="1"/>
  <c r="E16" i="82" a="1"/>
  <c r="E16" i="82" s="1"/>
  <c r="E13" i="82" a="1"/>
  <c r="E13" i="82" s="1"/>
  <c r="E17" i="82" a="1"/>
  <c r="E17" i="82" s="1"/>
  <c r="E14" i="82" a="1"/>
  <c r="E14" i="82" s="1"/>
  <c r="E18" i="82" a="1"/>
  <c r="E18" i="82" s="1"/>
  <c r="E48" i="82" a="1"/>
  <c r="E48" i="82" s="1"/>
  <c r="E52" i="82" a="1"/>
  <c r="E52" i="82" s="1"/>
  <c r="E54" i="82" a="1"/>
  <c r="E54" i="82" s="1"/>
  <c r="E56" i="82" a="1"/>
  <c r="E56" i="82" s="1"/>
  <c r="E49" i="82" a="1"/>
  <c r="E49" i="82" s="1"/>
  <c r="E57" i="82" a="1"/>
  <c r="E57" i="82" s="1"/>
  <c r="E60" i="82" a="1"/>
  <c r="E60" i="82" s="1"/>
  <c r="E50" i="82" a="1"/>
  <c r="E50" i="82" s="1"/>
  <c r="E53" i="82" a="1"/>
  <c r="E53" i="82" s="1"/>
  <c r="E55" i="82" a="1"/>
  <c r="E55" i="82" s="1"/>
  <c r="E81" i="82" a="1"/>
  <c r="E81" i="82" s="1"/>
  <c r="E22" i="82" a="1"/>
  <c r="E22" i="82" s="1"/>
  <c r="E15" i="82" a="1"/>
  <c r="E15" i="82" s="1"/>
  <c r="E19" i="82" a="1"/>
  <c r="E19" i="82" s="1"/>
  <c r="E74" i="82" a="1"/>
  <c r="E74" i="82" s="1"/>
  <c r="AA43" i="82" l="1"/>
  <c r="B43" i="82" a="1"/>
  <c r="B43" i="82" s="1"/>
  <c r="C43" i="82" a="1"/>
  <c r="C43" i="82" s="1"/>
  <c r="B47" i="82" a="1"/>
  <c r="B47" i="82" s="1"/>
  <c r="C47" i="82" a="1"/>
  <c r="C47" i="82" s="1"/>
  <c r="AA42" i="82"/>
  <c r="B42" i="82" a="1"/>
  <c r="B42" i="82" s="1"/>
  <c r="C42" i="82" a="1"/>
  <c r="C42" i="82" s="1"/>
  <c r="C2" i="82" a="1"/>
  <c r="C2" i="82" s="1"/>
  <c r="C35" i="82" a="1"/>
  <c r="C35" i="82" s="1"/>
  <c r="C9" i="82" a="1"/>
  <c r="C9" i="82" s="1"/>
  <c r="C27" i="82" a="1"/>
  <c r="C27" i="82" s="1"/>
  <c r="C58" i="82" a="1"/>
  <c r="C58" i="82" s="1"/>
  <c r="C46" i="82" a="1"/>
  <c r="C46" i="82" s="1"/>
  <c r="C28" i="82" a="1"/>
  <c r="C28" i="82" s="1"/>
  <c r="C59" i="82" a="1"/>
  <c r="C59" i="82" s="1"/>
  <c r="C12" i="82" a="1"/>
  <c r="C12" i="82" s="1"/>
  <c r="C16" i="82" a="1"/>
  <c r="C16" i="82" s="1"/>
  <c r="C13" i="82" a="1"/>
  <c r="C13" i="82" s="1"/>
  <c r="C17" i="82" a="1"/>
  <c r="C17" i="82" s="1"/>
  <c r="C14" i="82" a="1"/>
  <c r="C14" i="82" s="1"/>
  <c r="C18" i="82" a="1"/>
  <c r="C18" i="82" s="1"/>
  <c r="C48" i="82" a="1"/>
  <c r="C48" i="82" s="1"/>
  <c r="C52" i="82" a="1"/>
  <c r="C52" i="82" s="1"/>
  <c r="C54" i="82" a="1"/>
  <c r="C54" i="82" s="1"/>
  <c r="C56" i="82" a="1"/>
  <c r="C56" i="82" s="1"/>
  <c r="C49" i="82" a="1"/>
  <c r="C49" i="82" s="1"/>
  <c r="C57" i="82" a="1"/>
  <c r="C57" i="82" s="1"/>
  <c r="C60" i="82" a="1"/>
  <c r="C60" i="82" s="1"/>
  <c r="C50" i="82" a="1"/>
  <c r="C50" i="82" s="1"/>
  <c r="C53" i="82" a="1"/>
  <c r="C53" i="82" s="1"/>
  <c r="C55" i="82" a="1"/>
  <c r="C55" i="82" s="1"/>
  <c r="C81" i="82" a="1"/>
  <c r="C81" i="82" s="1"/>
  <c r="C22" i="82" a="1"/>
  <c r="C22" i="82" s="1"/>
  <c r="C15" i="82" a="1"/>
  <c r="C15" i="82" s="1"/>
  <c r="C19" i="82" a="1"/>
  <c r="C19" i="82" s="1"/>
  <c r="C74" i="82" a="1"/>
  <c r="C74" i="82" s="1"/>
  <c r="B46" i="82" a="1"/>
  <c r="B46" i="82" s="1"/>
  <c r="AA28" i="82"/>
  <c r="B28" i="82" a="1"/>
  <c r="B28" i="82" s="1"/>
  <c r="AA27" i="82"/>
  <c r="B27" i="82" a="1"/>
  <c r="B27" i="82" s="1"/>
  <c r="B35" i="82" l="1" a="1"/>
  <c r="B35" i="82" s="1"/>
  <c r="B2" i="82" a="1"/>
  <c r="B2" i="82" s="1"/>
  <c r="B9" i="82" a="1"/>
  <c r="B9" i="82" s="1"/>
  <c r="B58" i="82" a="1"/>
  <c r="B58" i="82" s="1"/>
  <c r="B59" i="82" a="1"/>
  <c r="B59" i="82" s="1"/>
  <c r="B12" i="82" a="1"/>
  <c r="B12" i="82" s="1"/>
  <c r="B16" i="82" a="1"/>
  <c r="B16" i="82" s="1"/>
  <c r="B13" i="82" a="1"/>
  <c r="B13" i="82" s="1"/>
  <c r="B17" i="82" a="1"/>
  <c r="B17" i="82" s="1"/>
  <c r="B14" i="82" a="1"/>
  <c r="B14" i="82" s="1"/>
  <c r="B18" i="82" a="1"/>
  <c r="B18" i="82" s="1"/>
  <c r="B48" i="82" a="1"/>
  <c r="B48" i="82" s="1"/>
  <c r="B52" i="82" a="1"/>
  <c r="B52" i="82" s="1"/>
  <c r="B54" i="82" a="1"/>
  <c r="B54" i="82" s="1"/>
  <c r="B56" i="82" a="1"/>
  <c r="B56" i="82" s="1"/>
  <c r="B49" i="82" a="1"/>
  <c r="B49" i="82" s="1"/>
  <c r="B57" i="82" a="1"/>
  <c r="B57" i="82" s="1"/>
  <c r="B60" i="82" a="1"/>
  <c r="B60" i="82" s="1"/>
  <c r="B50" i="82" a="1"/>
  <c r="B50" i="82" s="1"/>
  <c r="B53" i="82" a="1"/>
  <c r="B53" i="82" s="1"/>
  <c r="B55" i="82" a="1"/>
  <c r="B55" i="82" s="1"/>
  <c r="B81" i="82" a="1"/>
  <c r="B81" i="82" s="1"/>
  <c r="B22" i="82" a="1"/>
  <c r="B22" i="82" s="1"/>
  <c r="B15" i="82" a="1"/>
  <c r="B15" i="82" s="1"/>
  <c r="B19" i="82" a="1"/>
  <c r="B19" i="82" s="1"/>
  <c r="B74" i="82" a="1"/>
  <c r="B74" i="82" s="1"/>
  <c r="AF2" i="1" l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A22" i="82"/>
  <c r="AA15" i="82"/>
  <c r="AA19" i="82"/>
  <c r="AA74" i="82"/>
  <c r="AA50" i="82"/>
  <c r="AA53" i="82"/>
  <c r="AA55" i="82"/>
  <c r="AA81" i="82"/>
  <c r="AA60" i="82"/>
  <c r="AA49" i="82"/>
  <c r="AA57" i="82"/>
  <c r="AA48" i="82"/>
  <c r="AA52" i="82"/>
  <c r="AA54" i="82"/>
  <c r="AA56" i="82"/>
  <c r="AA13" i="82"/>
  <c r="AA17" i="82"/>
  <c r="AA14" i="82"/>
  <c r="AA18" i="82"/>
  <c r="AA16" i="82"/>
  <c r="AA12" i="82"/>
  <c r="AA59" i="82"/>
  <c r="AA58" i="82"/>
  <c r="AA9" i="82"/>
  <c r="AH2" i="1" l="1"/>
  <c r="AH3" i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E2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D2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C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X2" i="1" l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U2" i="1"/>
  <c r="U3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S2" i="1"/>
  <c r="S3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tc={B4AB8605-5353-4E71-9C36-0845048A334C}</author>
    <author>tc={6E648B75-AC13-413C-81E8-27770CF243AE}</author>
    <author>tc={D5ED6C81-054A-4605-AA5E-542CD31B7B1F}</author>
    <author>tc={0EEE3932-8505-45D1-8784-7AA8520EE835}</author>
  </authors>
  <commentList>
    <comment ref="F1" authorId="0" shapeId="0" xr:uid="{B4AB8605-5353-4E71-9C36-0845048A334C}">
      <text>
        <t>[Threaded comment]
Your version of Excel allows you to read this threaded comment; however, any edits to it will get removed if the file is opened in a newer version of Excel. Learn more: https://go.microsoft.com/fwlink/?linkid=870924
Comment:
    SSM=site-saturated mutanesis
2SSM=double site- SSM, etc
SDM =site-directed muraneesis
2SDM=double site- SDM, etc</t>
      </text>
    </comment>
    <comment ref="N1" authorId="1" shapeId="0" xr:uid="{6E648B75-AC13-413C-81E8-27770CF243AE}">
      <text>
        <t>[Threaded comment]
Your version of Excel allows you to read this threaded comment; however, any edits to it will get removed if the file is opened in a newer version of Excel. Learn more: https://go.microsoft.com/fwlink/?linkid=870924
Comment:
    Constructs advance to lower numbers
0=published, sent to Addgene
1=on a poster or in a grant or paper
2 measured in cells
3=discussed at group meetings
4=during evolution, sequenced</t>
      </text>
    </comment>
    <comment ref="J7" authorId="2" shapeId="0" xr:uid="{00000000-0006-0000-0000-000009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v.7 -&gt; v.7.1 -&gt; v.7.1.2 -&gt; v.8 -&gt; v.9</t>
      </text>
    </comment>
    <comment ref="J22" authorId="3" shapeId="0" xr:uid="{00000000-0006-0000-0000-00000F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= AK1 10A 395A</t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29F70C8-034C-4C91-9621-962EF9A693E5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6DEAB39-2737-4F6E-89AC-2C925431976F}" name="WorksheetConnection_iSnFRBase0709.xlsm!Experiments" type="102" refreshedVersion="7" minRefreshableVersion="5">
    <extLst>
      <ext xmlns:x15="http://schemas.microsoft.com/office/spreadsheetml/2010/11/main" uri="{DE250136-89BD-433C-8126-D09CA5730AF9}">
        <x15:connection id="Experiments">
          <x15:rangePr sourceName="_xlcn.WorksheetConnection_iSnFRBase0709.xlsmExperiments1"/>
        </x15:connection>
      </ext>
    </extLst>
  </connection>
  <connection id="3" xr16:uid="{686193DE-3724-4332-9701-F7E86E0D722A}" name="WorksheetConnection_iSnFRBase0709.xlsm!Ligands_names_and_links" type="102" refreshedVersion="7" minRefreshableVersion="5">
    <extLst>
      <ext xmlns:x15="http://schemas.microsoft.com/office/spreadsheetml/2010/11/main" uri="{DE250136-89BD-433C-8126-D09CA5730AF9}">
        <x15:connection id="Ligands_names_and_links">
          <x15:rangePr sourceName="_xlcn.WorksheetConnection_iSnFRBase0709.xlsmLigands_names_and_links1"/>
        </x15:connection>
      </ext>
    </extLst>
  </connection>
  <connection id="4" xr16:uid="{A5463423-E634-4A88-AA9C-F968CA79E188}" name="WorksheetConnection_iSnFRBase0709.xlsm!pH_dependence" type="102" refreshedVersion="7" minRefreshableVersion="5">
    <extLst>
      <ext xmlns:x15="http://schemas.microsoft.com/office/spreadsheetml/2010/11/main" uri="{DE250136-89BD-433C-8126-D09CA5730AF9}">
        <x15:connection id="pH_dependence">
          <x15:rangePr sourceName="_xlcn.WorksheetConnection_iSnFRBase0709.xlsmpH_dependence1"/>
        </x15:connection>
      </ext>
    </extLst>
  </connection>
  <connection id="5" xr16:uid="{8134680C-E5A7-48EE-83E5-3E1BC96B8B5F}" name="WorksheetConnection_iSnFRBase0709.xlsm!Sensors_OpuBC_cpXFP" type="102" refreshedVersion="7" minRefreshableVersion="5">
    <extLst>
      <ext xmlns:x15="http://schemas.microsoft.com/office/spreadsheetml/2010/11/main" uri="{DE250136-89BD-433C-8126-D09CA5730AF9}">
        <x15:connection id="Sensors_OpuBC_cpXFP">
          <x15:rangePr sourceName="_xlcn.WorksheetConnection_iSnFRBase0709.xlsmSensors_OpuBC_cpXFP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<sst xmlns="http://schemas.openxmlformats.org/spreadsheetml/2006/main" count="932" uniqueCount="422">
  <si>
    <t>Sensor_Number</t>
  </si>
  <si>
    <t xml:space="preserve">     Scientist</t>
  </si>
  <si>
    <t xml:space="preserve">     Scientist2</t>
  </si>
  <si>
    <t>Drug goal(s)</t>
  </si>
  <si>
    <t>data_mutagenesis</t>
  </si>
  <si>
    <t>type_mutagenesis</t>
  </si>
  <si>
    <t>published name(s)</t>
  </si>
  <si>
    <t>Nickame</t>
  </si>
  <si>
    <t>Addgene #</t>
  </si>
  <si>
    <t>Pedigree</t>
  </si>
  <si>
    <t>sort-order_user</t>
  </si>
  <si>
    <t>sort-order_requested</t>
  </si>
  <si>
    <t>sort-order_order_admin</t>
  </si>
  <si>
    <t>production level</t>
  </si>
  <si>
    <t>publication</t>
  </si>
  <si>
    <t>Zebrafish construct</t>
  </si>
  <si>
    <t>cpXFP</t>
  </si>
  <si>
    <t xml:space="preserve">sequence.full_1_522 </t>
  </si>
  <si>
    <t>sequence.PBP.Nterm_1_75</t>
  </si>
  <si>
    <t>sequence.linker1_76-79</t>
  </si>
  <si>
    <t>sequence.cpGFP_80_320</t>
  </si>
  <si>
    <t>sequence.chromophore</t>
  </si>
  <si>
    <t>sequence.linker2_321-324</t>
  </si>
  <si>
    <t>sequence.PBP.Cterm_325-522</t>
  </si>
  <si>
    <t>sequence.temp1</t>
  </si>
  <si>
    <t>sequence.temp2</t>
  </si>
  <si>
    <t>sequence.temp3</t>
  </si>
  <si>
    <t>sequence.temp4</t>
  </si>
  <si>
    <t>010 changeable</t>
  </si>
  <si>
    <t>015 changeable</t>
  </si>
  <si>
    <t>068 changeable</t>
  </si>
  <si>
    <t>351 changeable</t>
  </si>
  <si>
    <t>102 changeable</t>
  </si>
  <si>
    <t>395 changeable</t>
  </si>
  <si>
    <t xml:space="preserve"> </t>
  </si>
  <si>
    <t>2R_6R_HNK</t>
  </si>
  <si>
    <t>2S_6S_HNK</t>
  </si>
  <si>
    <t>5I_A_85380</t>
  </si>
  <si>
    <t>ACh</t>
  </si>
  <si>
    <t>APO</t>
  </si>
  <si>
    <t>BRL52537</t>
  </si>
  <si>
    <t>Butorphanol</t>
  </si>
  <si>
    <t>Choline</t>
  </si>
  <si>
    <t>Codeine</t>
  </si>
  <si>
    <t>Cytisine</t>
  </si>
  <si>
    <t>Cytisine Et</t>
  </si>
  <si>
    <t>Cytisine Et_Br</t>
  </si>
  <si>
    <t>Cytisine F</t>
  </si>
  <si>
    <t>Cytisine H2N_Br</t>
  </si>
  <si>
    <t>Cytisine Me</t>
  </si>
  <si>
    <t>Dianicline</t>
  </si>
  <si>
    <t>Duloxetine</t>
  </si>
  <si>
    <t>Escitalopram</t>
  </si>
  <si>
    <t>Fentanyl</t>
  </si>
  <si>
    <t>Fluoxetine</t>
  </si>
  <si>
    <t>Hydrocodone</t>
  </si>
  <si>
    <t>Hydromorphone</t>
  </si>
  <si>
    <t>Levorphanol</t>
  </si>
  <si>
    <t>Lofexidine</t>
  </si>
  <si>
    <t>Methoxetamine</t>
  </si>
  <si>
    <t>Morphine</t>
  </si>
  <si>
    <t>N_methyl_escitalopram</t>
  </si>
  <si>
    <t>N_methyl_fluoxetine</t>
  </si>
  <si>
    <t>N_methylscopolamine</t>
  </si>
  <si>
    <t>Nalmefene</t>
  </si>
  <si>
    <t>Naltrexone</t>
  </si>
  <si>
    <t>Nicotine</t>
  </si>
  <si>
    <t>Norfluoxetine</t>
  </si>
  <si>
    <t>Paroxetine</t>
  </si>
  <si>
    <t>R_citalopram</t>
  </si>
  <si>
    <t>R_ketamine</t>
  </si>
  <si>
    <t>R_methadone</t>
  </si>
  <si>
    <t>R_S_methadone</t>
  </si>
  <si>
    <t>Rac_tramadol</t>
  </si>
  <si>
    <t>Radafaxine</t>
  </si>
  <si>
    <t>S_ketamine</t>
  </si>
  <si>
    <t>S_methadone</t>
  </si>
  <si>
    <t>Scopolamine</t>
  </si>
  <si>
    <t>Sertraline</t>
  </si>
  <si>
    <t>Sufentanil</t>
  </si>
  <si>
    <t>Tapentadol</t>
  </si>
  <si>
    <t>Tiotropium</t>
  </si>
  <si>
    <t>Varenicline</t>
  </si>
  <si>
    <t>Venlafaxine</t>
  </si>
  <si>
    <t>S002</t>
  </si>
  <si>
    <t>Phil</t>
  </si>
  <si>
    <t>Amol</t>
  </si>
  <si>
    <t xml:space="preserve">iNIcSnFR1 </t>
  </si>
  <si>
    <t>V4.6, CC47</t>
  </si>
  <si>
    <t>Shivange 19</t>
  </si>
  <si>
    <t>cpGFP</t>
  </si>
  <si>
    <t>andtvvvgsinfteqiivanmvaemieahtdlkvvrklnlggtnvnfeaikrgganngidiyveytgtglvdilgfpepnvyitadkqkngikanfkirhnvedgsvqladhyqqntpigdgpvllpdnhylstqsvlskdpnekrdhmvllefvtaagitlgmdelykggtggsmskgeelftgvvpilveldgdvnghkfsvrgegegdatngkltlkficttgklpvpwptlvttltygvqcfsrypdhmkqhdffksampegyvqertisfkddgtyktraevkfegdtlvnrielkgidfkedgnilghkleynfppppstdpegayetvkkeykrkwnivwlkplgfnntytlavkdelakqynlktfsdlakisdklilgatmfflekpdgypglqklynfkfkhtksmdmgirytaidnnevqvidafatdgllvshklkileddkhffppyyaapiirqdvldkhpelkdvlnklanqisdeemqklnykvdgegqdpakvakeflkekglil</t>
  </si>
  <si>
    <t>S004</t>
  </si>
  <si>
    <t>V6</t>
  </si>
  <si>
    <t>andtvvvgsinfteqiivanmvaemieahtdlkvvrklnlggtnvnfeaikrgganngidiyveytghglvdilgfpepnvyitadkqkngikanfkirhnvedgsvqladhyqqntpigdgpvllpdnhylstqsvlskdpnekrdhmvllefvtaagitlgmdelykggtggsmskgeelftgvvpilveldgdvnghkfsvrgegegdatngkltlkficttgklpvpwptlvttltygvqcfsrypdhmkqhdffksampegyvqertisfkddgtyktraevkfegdtlvnrielkgidfkedgnilghkleynfpppgstdpegayetvkkeykrkwnivwlkplgfnntytlavkdelakqynlktfsdlakisdklilgatmfflekpdgypglqklynfkfkhtksmdmgirytaidnnevqvidawatdgllvshklkileddkaffppyyaapiirqdvldkhpelkdvlnklanqisleemqklnykvdgegqdpakvakeflkekglil</t>
  </si>
  <si>
    <t>S005</t>
  </si>
  <si>
    <t>iNicSnFR2</t>
  </si>
  <si>
    <t>CC90</t>
  </si>
  <si>
    <t>andtvvvgsinftegiivanmvaemieahtdlkvvrklnlggenvnfeaikrgganngidiyveytghglvdilgfpepnvyitadkqkngikanfkirhnvedgsvqladhyqqntpigdgpvllpdnhylstqsvlskdpnekrdhmvllefvtaagitlgmdelykggtggsmskgeelftgvvpilveldgdvnghkfsvrgegegdatngkltlkficttgklpvpwptlvttltygvqcfsrypdhmkqhdffksampegyvqertisfkddgtyktraevkfegdtlvnrielkgidfkedgnilghkleynfpppsstdpegayetvkkeykrkwnivwlkplgfnntytltvkdelakqynlktfsdlakisdklilgatmfflegpdgypglqklynfkfkhtksmdmgirytaidnnevqvidawatdgllvshklkileddkaffppyyaapiirqdvldkhpelkdvlnklanqisleemqklnykvdgegqdpakvakeflkekglil</t>
  </si>
  <si>
    <t>S006</t>
  </si>
  <si>
    <t>iNicSnFR3a</t>
  </si>
  <si>
    <t>CC93</t>
  </si>
  <si>
    <t>andtvvvgsinftegiivanmvaemieahtdlkvvrklnlggenvnfeaikrgganngidiyveytghglvdilgfpepnvyitadkqkngikanfkirhnvedgsvqladhyqqntpigdgpvllpdnhylstqsvlskdpnekrdhmvllefvtaagitlgmdelykggtggsmskgeelftgvvpilveldggvnghkfsvrgegegdatngkltlkficttgklpvpwptlvttltygvqcfsrypdhmkqhdffksampegyvqertisfkddgtyktraevkfegdtlvnrielkgidfkedgnilghkleynfpppsstdpegayetvkkeykrkwnivwlkplgfnntytltvkdelakqynlktfsdlakisdklilgatmfflegpdgypglqklynfkfkhtksmdmgirytaidnnevqvidawatdgllvshklkileddkaffppyyaapiirqdvldkhpelkdvlnklanqisleemqklnykvdgegqdpakvakeflkekglil</t>
  </si>
  <si>
    <t>S007</t>
  </si>
  <si>
    <t>iNicSnFR3b</t>
  </si>
  <si>
    <t>V7</t>
  </si>
  <si>
    <t>andtvvvgsieftegiivanmvaemieahtdlkvvrklnlggenvnfeaikrgganngidiyveytghglvdilgfpepnvyitadkqkngikanfkirhnvedgsvqladhyqqntpigdgpvllpdnhylstqsvlskdpnekrdhmvllefvtaagitlgmdelykggtggsmskgeelftgvvpilveldgdvnghkfsvrgegegdatngkltlkficttgklpvpwptlvttltygvqcfsrypdhmkqhdffksampegyvqertisfkddgtyktraevkfegdtlvnrielkgidfkedgnilghkleynfpppsstdpegayetvkkeykrkwnivwlkplgfnntytltvkdelakqynlktfsdlakisdklilgatmfflegpdgypglqklynfkfkhtksmdmgirytaidnnevqvidawatdgllvshklkileddkaffppyyaapiirqdvldkhpelkdvlnklanqisleemqklnykvdgegqdpakvakeflkekglil</t>
  </si>
  <si>
    <t>S008</t>
  </si>
  <si>
    <t>iAChSnFR</t>
  </si>
  <si>
    <t>V9, iNicSnFR5</t>
  </si>
  <si>
    <t>v.7 -&gt; v.7.1 -&gt; v.7.1.2 -&gt; v.8 -&gt; v.9</t>
  </si>
  <si>
    <t>Nichols 2022 eLife</t>
  </si>
  <si>
    <t>andtvvvgsiiftegiivanmvaemieahtdlkvvrklnlggvnvnfeaikrgganngidiyveytghglvdilgfpepnvyitadkqkngikanfkirhnvedgsvqladhyqqntpigdgpvllpdnhylstqsvlskdpnekrdhmvllefvtaagitlgmdelykggtggsmskgeelftgvvpilveldgdvnghkfsvrgegegdatngkltlkficttgklpvpwptlvttltygvqcfsrypdhmkqhdffksampegyvqertisfkddgtyktraevkfegdtlvnrielkgidfkedgnilghkleynfpppastdpegayetvkkeykrkwnivwlkplgfnntytltvkdelakqynlktfsdlakisdklilgatmfflegpdgypglqklynfkfkhtksmdmgirytaidnnevqvidawatdgllvshklkileddkaffppyyaapiirqdvldkhpelkdvlnklanqisleemqklnykvdgegqdpakvakeflkekglil</t>
  </si>
  <si>
    <t>Aaron</t>
  </si>
  <si>
    <t>Laura</t>
  </si>
  <si>
    <t>Kallol</t>
  </si>
  <si>
    <t>AK1</t>
  </si>
  <si>
    <t>S015</t>
  </si>
  <si>
    <t>Liz Unger</t>
  </si>
  <si>
    <t>Lin Tian</t>
  </si>
  <si>
    <t>L121G4</t>
  </si>
  <si>
    <t>andtvvvgsinhteqiivanmvaemieahtdlkvvrklnlggvnvnfeaikrgganngidiyleyvgyglvdilgypepnvyiiadkqkngikanfkirynvedgsvqladhyqqntpigdgsvllldnhylstqsvlskdpnekrdhmvllefvtaagitlgmdelykggtggsmskgeelftgvvpilveldggvnghkfsvrgegegdatngkltlkficttgklpvpwptlvttltygvqcfsrypdhmkqhdffksampegyvqertisfkddgtyktraevkfegdtlvnrielkgidfkedgnilghkleynfpppgatdpegayetvkkeykrkwnivwlkplgfnasyvlavkdelakqynlktfsdlakisdklilganmmflenpdgypglqklynfkfkhtksmdagipytaidnnevqvidatatdgllvshklkileddkaffppyyaapiirqdvldkhpelkdvlnklanqisleemqklnykrdgegqdpakvakeflkekgli</t>
  </si>
  <si>
    <t>Anand</t>
  </si>
  <si>
    <t>andtvvvgsiiftegiivanmvaemieahtdlkvvrklnlggvnvnfeaikrgganngidiyveytghglvdilgfpepnvyitadkqkngikanfkirhnmedgsvqladhyqqntpigdgpvllpdnhylstqsvlskdpnekrdhmvllefvtaagitlgmdelykggtggsmskgeelftgvvpilveldggvnghkfsvrgegegdatngkltlkficttgklpvpwptlvttltygvqcfsrypdhmkqhdffksampegyvqertisfkddgtyktraevkfegdtlvnrielkgidfkedgnilghkleynfpppattdpegayetvkkeykrkwnivwlkplgfnntytltvkdelakqynlktfsdlakisdklilgatmhflegpdgypglqklynfkfkhtksmdmgirytaidnnevqvidasatdgllvshklkileddkaffppyyaapiirqdvldkhpelkdvlnklanqisleemqklnykvdgegqdpakvakeflkekglil</t>
  </si>
  <si>
    <t>S037</t>
  </si>
  <si>
    <t>SSM10</t>
  </si>
  <si>
    <t>v9 SH</t>
  </si>
  <si>
    <t>S086</t>
  </si>
  <si>
    <t>S097</t>
  </si>
  <si>
    <t>S098</t>
  </si>
  <si>
    <t>S099</t>
  </si>
  <si>
    <t>S120</t>
  </si>
  <si>
    <t>S121</t>
  </si>
  <si>
    <t>S122</t>
  </si>
  <si>
    <t>S128</t>
  </si>
  <si>
    <t>S136</t>
  </si>
  <si>
    <t>S085</t>
  </si>
  <si>
    <t>SDM</t>
  </si>
  <si>
    <t>V7.1</t>
  </si>
  <si>
    <t>andtvvvgsieftegiivanmvaemieahtdlkvvrklnlggvnvnfeaikrgganngidiyveytghglvdilgfpepnvyitadkqkngikanfkirhnmedgsvqladhyqqntpigdgpvllpdnhylstqsvlskdpnekrdhmvllefvtaagitlgmdelykggtggsmskgeelftgvvpilveldggvnghkfsvrgegegdatngkltlkficttgklpvpwptlvttltygvqcfsrypdhmkqhdffksampegyvqertisfkddgtyktraevkfegdtlvnrielkgidfkedgnilghkleynfpppsstdpegayetvkkeykrkwnivwlkplgfnntytltvkdelakqynlktfsdlakisdklilgatmfflegpdgypglqklynfkfkhtksmdmgirytaidnnevqvidawatdgllvshklkileddkaffppyyaapiirqdvldkhpelkdvlnklanqisleemqklnykvdgegqdpakvakeflkekglil</t>
  </si>
  <si>
    <t>V7.1.2</t>
  </si>
  <si>
    <t>andtvvvgsieftegiivanmvaemieahtdlkvvrklnlggvnvnfeaikrgganngidiyveytgtglvdilgfpepnvyitadkqkngikanfkirhnmedgsvqladhyqqntpigdgpvllpdnhylstqsvlskdpnekrdhmvllefvtaagitlgmdelykggtggsmskgeelftgvvpilveldggvnghkfsvrgegegdatngkltlkficttgklpvpwptlvttltygvqcfsrypdhmkqhdffksampegyvqertisfkddgtyktraevkfegdtlvnrielkgidfkedgnilghkleynfpppsstdpegayetvkkeykrkwnivwlkplgfnntytltvkdelakqynlktfsdlakisdklilgatmfflegpdgypglqklynfkfkhtksmdmgirytaidnnevqvidawatdgllvshklkileddkaffppyyaapiirqdvldkhpelkdvlnklanqisleemqklnykvdgegqdpakvakeflkekglil</t>
  </si>
  <si>
    <t>iSeroSnFR</t>
  </si>
  <si>
    <t>L194D1</t>
  </si>
  <si>
    <t>Unger 2020</t>
  </si>
  <si>
    <t>andtvvvgsinhteqiivanmlaemieahtdlkvvrklnlggvnvnfeaikrgganngidiyleyvgyglvdilgypepnvyiiadkqkngikanfkirynvedgsvqladhyqqntpigdgpvllpdnhylstqsvlskdpnekrdhmvllefvtaagitlgmdelykggtggsmskgeelftgvvpilveldggvnghkfsvrgegegdatngkltlkficttgklpvpwptlvttltygvqcfsrypdhmkqhdffksampegyvqertisfkddgtyktraevkfegdtlvnrielkgidfkedgnilghkleynfpppgatdpegayetvkkeykrkwnivwlkplgfnasyvlavkdelakqynlktfsdlakisdklilganmmflenpdgypglqklynfkfkhtksmdagipytaidnnevqvidatatdgllvshklkileddkaffppyyaapiirqdvldkhpelkdvlnklanqisleemqklnykrdgegqdpakvakeflkekgli</t>
  </si>
  <si>
    <t>V7.1.3 , V8</t>
  </si>
  <si>
    <t>andtvvvgsiiftegiivanmvaemieahtdlkvvrklnlggvnvnfeaikrgganngidiyveytghglvdilgfpepnvyitadkqkngikanfkirhnmedgsvqladhyqqntpigdgpvllpdnhylstqsvlskdpnekrdhmvllefvtaagitlgmdelykggtggsmskgeelftgvvpilveldggvnghkfsvrgegegdatngkltlkficttgklpvpwptlvttltygvqcfsrypdhmkqhdffksampegyvqertisfkddgtyktraevkfegdtlvnrielkgidfkedgnilghkleynfpppsstdpegayetvkkeykrkwnivwlkplgfnntytltvkdelakqynlktfsdlakisdklilgatmfflegpdgypglqklynfkfkhtksmdmgirytaidnnevqvidawatdgllvshklkileddkaffppyyaapiirqdvldkhpelkdvlnklanqisleemqklnykvdgegqdpakvakeflkekglil</t>
  </si>
  <si>
    <t>V4.8.1.2</t>
  </si>
  <si>
    <t>andtvvvgsinfteqiivanmvaemieahtdlkvvrklnlggtnvnfeaikrgganngidiyveytgtglvdilgypepnvyitadkqkngikanfkirhnvedgsvqladhyqqntpigdgpvllpdnhylstqsvlskdpnekrdhmvllefvtaagitlgmdelykggtggsmskgeelftgvvpilveldggvnghkfsvrgegegdatngkltlkficttgklpvpwptlvttltygvqcfsrypdhmkqhdffksampegyvqertisfkddgtyktraevkfegdtlvnrielkgidfkedgnilghkleynfpppgstdpegayetvkkeykrkwnivwlkplgfnntytlavkdelakqynlktfsdlakisdklilgatmfflekpdgypglqklynfkfkhtksmdmgirytaidnnevqvidafatdgllvshklkileddkaffppyyaapiirqdvldkhpelkdvlnklanqisleemqklnykrdgegqdpakvakeflkekglil</t>
  </si>
  <si>
    <t>AK2 = SKetSnFR1</t>
  </si>
  <si>
    <t>andtvvvgsinftegiivanmvaemieahtdlkvvrklnlggenvnfeaikrgganngidiyveytghglvdilgfpepnvyitadkqkngikanfkirhnvedgsvqladhyqqntpigdgpvllpdnhylstqsvlskdpnekrdhmvllefvtaagitlgmdelykggtggsmskgeelftgvvpilveldggvnghkfsvrgegegdatngkltlkficttgklpvpwptlvttltygvqcfsrypdhmkqhdffksampegyvqertisfkddgtyktraevkfegdtlvnrielkgidfkedgnilghkleynfppppstdpegayetvkkeykrkwnivwlkplgfnntgtltvkdelakqynlktfsdlakisdklilgatmfflegpdgypglqklynfkfkhtksmdmgirytaidnnevqvidawatdgllvshklkileddkafrppyyaapiirqdvldkhpelkdvlnklanqisleemqklnykvdgegqdpakvakeflkekglil</t>
  </si>
  <si>
    <t>AK3</t>
  </si>
  <si>
    <t>andtvvvgsinftegiivanmvaemieahtdlkvvrklnlggenvnfeaikrgganngidiyveytghglvdilgfpepnvyitadkqkngikanfkirhnvedgsvqladhyqqntpigdgpvllpdnhylstqsvlskdpnekrdhmvllefvtaagitlgmdelykggtggsmskgeelftgvvpilveldggvnghkfsvrgegegdatngkltlkficttgklpvpwptlvttltygvqcfsrypdhmkqhdffksampegyvqertisfkddgtyktraevkfegdtlvnrielkgidfkedgnilghkleynfppppstdpegayetvkkeykrkwnivwlkplgfnntgtltvkdelakqynlktfsdlakisdklilgatmfflekpdgypglqklynfkfkhtksmdmgirytaidnnevqvidawatdgllvshklkileddkafrppyyaapiirqdvldkhpelkdvlnklanqisleemqklnykvdgegqdpakvakeflkekglil</t>
  </si>
  <si>
    <t>AK4</t>
  </si>
  <si>
    <t>andtvvvgsinftegiivanmvaemieahtdlkvvrklnlggenvnfeaikrgganngidiyveytghglvdilgfpepnvyitadkqkngikanfkirhnvedgsvqladhyqqntpigdgpvllpdnhylstqsvlskdpnekrdhmvllefvtaagitlgmdelykggtggsmskgeelftgvvpilveldggvnghkfsvrgegegdatngkltlkficttgklpvpwptlvttltygvqcfsrypdhmkqhdffksampegyvqertisfkddgtyktraevkfegdtlvnrielkgidfkedgnilghkleynfpppcstdpegayetvkkeykrkwnivwlkplgfnntgtltvkdelakqynlktfsdlakisdklilgatmfflekpdgypglqklynfkfkhtksmdmgirytaidnnevqvidawatdgllvshklkileddkafrppyyaapiirqdvldkhpelkdvlnklanqisleemqklnykvdgegqdpakvakeflkekglilq</t>
  </si>
  <si>
    <t>AK8 = SKetSnFR2</t>
  </si>
  <si>
    <t>andtvvvgsmnftegiivanmvaemieahtdlkvvrklnlggenvnfeaikrgganngidiyveytghglvdilgfpepnvyitadkqkngikanfkirhnvedgsvqladhyqqntpigdgpvllpdnhylstqsvlskdpnekrdhmvllefvtaagitlgmdelykggtggsmskgeelftgvvpilveldggvnghkfsvrgegegdatngkltlkficttgklpvpwptlvttltygvqcfsrypdhmkqhdffksampegyvqertisfkddgtyktraevkfegdtlvnrielkgidfkedgnilghkleynfppppstdpegayetvkkeykrkwnivwlkplgfnntgtltvkdelakqynlktfsdlakisdklilgatmfflekpdgypglqklynfkfkhtksmdmgirytaidnnevqvidawatdgllvshklkileddkafrppyyaapiirqdvldkhpelkdvlnklanqisleemqklnykvdgegqdpakvakeflkekglil</t>
  </si>
  <si>
    <t>Scop4</t>
  </si>
  <si>
    <t>andtvvvgsfnftegiivanmvaemieahtdlkvvrklnlggenvnfeaikrgganngidiyveytgtglvdilgfpepnvyitadkqkngikanfkirhnvedgsvqladhyqqntpigdgpvllpdnhylstqsvlskdpnekrdhmvllefvtaagitlgmdelykggtggsmskgeelftgvvpilveldggvnghkfsvrgegegdatngkltlkficttgklpvpwptlvttltygvqcfsrypdhmkqhdffksampegyvqertisfkddgtyktraevkfegdtlvnrielkgidfkedgnilghkleynfppppstdpegayetvkkeykrkwnivwlkplgfnntgtltvkdelakqynlktfsdlakisdklilgatmfflegpdgypglqklynfkfkhtksmdmgirytaidnnevqlvshklkileddkaffppyyaapiirqdvldkhpelkdvlnklanqisleemqklnykvdgegqdpakvakeflkekglil</t>
  </si>
  <si>
    <t>S291</t>
  </si>
  <si>
    <t>S302</t>
  </si>
  <si>
    <t>andtvvvgsieftegiivanmvaemieahtdlkvvrklnlggenvnfeaikrgganngidiyveytghglvdilgfpepnvyitadkqkngikanfkirhnmedgsvqladhyqqntpigdgpvllpdnhylstqsvlskdpnekrdhmvllefvtaagitlgmdelykggtggsmskgeelftgvvpilveldggvnghkfsvrgegegdatngkltlkficttgklpvpwptlvttltygvqcfsrypdhmkqhdffksampegyvqertisfkddgtyktraevkfegdtlvnrielkgidfkedgnilghkleynfpppsstdpegayetvkkeykrkwnivwlkplgfnntytltvkdelakqynlktfsdlakisdklilgatmfflegpdgypglqklynfkfkhtksmdmgirytaidnnevqvidaaatdgllvshklkileddkaffppyyaapiirqdvldkhpelkdvlnklanqisleemqklnykvdgegqdpakvakeflkekglil</t>
  </si>
  <si>
    <t>andtvvvgsinftegiivanmvaemieahtdlkvvrklnlggenvnfeaikrgganngidiyveytghglvdilgfpepnvyitadkqkngikanfkirhnmedgsvqladhyqqntpigdgpvllpdnhylstqsvlskdpnekrdhmvllefvtaagitlgmdelykggtggsmskgeelftgvvpilveldggvnghkfsvrgegegdatngkltlkficttgklpvpwptlvttltygvqcfsrypdhmkqhdffksampegyvqertisfkddgtyktraevkfegdtlvnrielkgidfkedgnilghkleynfpppsstdpegayetvkkeykrkwnivwlkplgfnntytltvkdelakqynlktfsdlakisdklilgatmfflegpdgypglqklynfkfkhtksmdmgirytaidnnevqvidawatdgllvshklkileddkaffppyyaapiirqdvldkhpelkdvlnklanqisleemqklnykvdgegqdpakvakeflkekglil</t>
  </si>
  <si>
    <t>S280</t>
  </si>
  <si>
    <t>v7 436A</t>
  </si>
  <si>
    <t>andtvvvgsinftegiivanmvaemieahtdlkvvrklnlggenvnfeaikrgganngidiyveytghglvdilgfpepnvyitadkqkngikanfkirhnmedgsvqladhyqqntpigdgpvllpdnhylstqsvlskdpnekrdhmvllefvtaagitlgmdelykggtggsmskgeelftgvvpilveldggvnghkfsvrgegegdatngkltlkficttgklpvpwptlvttltygvqcfsrypdhmkqhdffksampegyvqertisfkddgtyktraevkfegdtlvnrielkgidfkedgnilghkleynfppppstdpegayetvkkeykrkwnivwlkplgfnntgtltvkdelakqynlktfsdlakisdklilgatmfflegpdgypglqklynfkfkhtksmdmgirytaidnnevqvidawatdgllvshklkileddkaffppyyaapiirqdvldkhpelkdvlnklanqisleemqklnykvdgegqdpakvakeflkekglil</t>
  </si>
  <si>
    <t>iFentanylSnFR1</t>
  </si>
  <si>
    <t>AK1 AG</t>
  </si>
  <si>
    <t>andtvvvgsanftegiivanmvaemieahtdlkvvrklnlggenvnfeaikrgganngidiyveytghglvdilgfpepnvyitadkqkngikanfkirhnmedgsvqladhyqqntpigdgpvllpdnhylstqsvlskdpnekrdhmvllefvtaagitlgmdelykggtggsmskgeelftgvvpilveldggvnghkfsvrgegegdatngkltlkficttgklpvpwptlvttltygvqcfsrypdhmkqhdffksampegyvqertisfkddgtyktraevkfegdtlvnrielkgidfkedgnilghkleynfppppstdpegayetvkkeykrkwnivwlkplgfnntgtltvkdelakqynlktfsdlakisdklilgatmffleapdgypglqklynfkfkhtksmdmgirytaidnnevqvidawatdgllvshklkileddkaffppyyaapiirqdvldkhpelkdvlnklanqisleemqklnykvdgegqdpakvakeflkekglil</t>
  </si>
  <si>
    <t>S364</t>
  </si>
  <si>
    <t>cc70</t>
  </si>
  <si>
    <t>andtvvvgsinfteqiivanmvaemieahtdlkvvrklnlggtnvnfeaikrgganngidiyveytghglvdilgfpepnvyitadkqkngikanfkirhnmedgsvqladhyqqntpigdgpvllpdnhylstqsvlskdpnekrdhmvllefvtaagitlgmdelykggtggsmskgeelftgvvpilveldggvnghkfsvrgegegdatngkltlkficttgklpvpwptlvttltygvqcfsrypdhmkqhdffksampegyvqertisfkddgtyktraevkfegdtlvnrielkgidfkedgnilghkleynfppppstdpegayetvkkeykrkwnivwlkplgfnntytltvkdelakqynlktfsdlakisdklilgatmfflerpdgypglqklynfkfkhtksmdmgirytaidnnevqvidafatdgllvshklkileddkaffppyyaapiirqdvldkhpelkdvlnklanqisleemqklnykvdgegqdpakvakeflkekglil</t>
  </si>
  <si>
    <t>S366</t>
  </si>
  <si>
    <t>L94D11</t>
  </si>
  <si>
    <t>andtvvvgsinhteqiivanmvaemieahtdlkvvrklnlggvnvnfeaikrgganngidiyleyvgyglvdilgypepnvyitadkqkngikanfkirynvedgsvqladhyqqntpigdgsvllldnhylstqsvlskdpnekrdhmvllefvtaagitlgmdelykggtggsmskgeelftgvvpilveldgdvnghkfsvrgegegdatngkltlkficttgklpvpwptlvttltygvqcfsrypdhmkqhdffksampegyvqertisfkddgtyktraevkfegdtlvnrielkgidfkedgnilghkleynfpppgatdpegayetvkkeykrkwnivwlkplgfnasyvlavkdelakqynlktfsdlakisdklilganmmflekpdgypglqklynfkfkhtksmdagimytaidnnevqvidatatdgllvshklkileddkaffppyyaapiirqdvldkhpelkdvlnklanqisleemqklnykrdgegqdpakvakeflkekgli</t>
  </si>
  <si>
    <t>N, nicotinic; O, opioid; R, RAAD; S,SSRI; M, muscarinic; C, cannabinoid</t>
  </si>
  <si>
    <t>Ligand_Number</t>
  </si>
  <si>
    <t>Ligand name</t>
  </si>
  <si>
    <t>ZINC15 URL</t>
  </si>
  <si>
    <t>PubChem URL</t>
  </si>
  <si>
    <t>PDBQ URL</t>
  </si>
  <si>
    <t>Scientist(s)</t>
  </si>
  <si>
    <t>Class_1</t>
  </si>
  <si>
    <t>Class_2</t>
  </si>
  <si>
    <t>L02</t>
  </si>
  <si>
    <t>Nobody</t>
  </si>
  <si>
    <t>L03</t>
  </si>
  <si>
    <t>Zinc</t>
  </si>
  <si>
    <t>PubChem</t>
  </si>
  <si>
    <t>N</t>
  </si>
  <si>
    <t>M</t>
  </si>
  <si>
    <t>L04</t>
  </si>
  <si>
    <t>L05</t>
  </si>
  <si>
    <t>L06</t>
  </si>
  <si>
    <t>L07</t>
  </si>
  <si>
    <t>HAL</t>
  </si>
  <si>
    <t>L08</t>
  </si>
  <si>
    <t>S</t>
  </si>
  <si>
    <t>L09</t>
  </si>
  <si>
    <t>L10</t>
  </si>
  <si>
    <t>R</t>
  </si>
  <si>
    <t>L11</t>
  </si>
  <si>
    <t>L12</t>
  </si>
  <si>
    <t>Pub chem</t>
  </si>
  <si>
    <t>L13</t>
  </si>
  <si>
    <t>L14</t>
  </si>
  <si>
    <t>L15</t>
  </si>
  <si>
    <t>L16</t>
  </si>
  <si>
    <t>O</t>
  </si>
  <si>
    <t>L17</t>
  </si>
  <si>
    <t>L18</t>
  </si>
  <si>
    <t>L19</t>
  </si>
  <si>
    <t>L20</t>
  </si>
  <si>
    <t>L21</t>
  </si>
  <si>
    <t>L22</t>
  </si>
  <si>
    <t>L23</t>
  </si>
  <si>
    <t>L24</t>
  </si>
  <si>
    <t>L25</t>
  </si>
  <si>
    <t>L26</t>
  </si>
  <si>
    <t>L27</t>
  </si>
  <si>
    <t>L28</t>
  </si>
  <si>
    <t>??</t>
  </si>
  <si>
    <t>L29</t>
  </si>
  <si>
    <t>L30</t>
  </si>
  <si>
    <t>L31</t>
  </si>
  <si>
    <t>L32</t>
  </si>
  <si>
    <t>L33</t>
  </si>
  <si>
    <t>L34</t>
  </si>
  <si>
    <t>L35</t>
  </si>
  <si>
    <t>L36</t>
  </si>
  <si>
    <t>L37</t>
  </si>
  <si>
    <t>L38</t>
  </si>
  <si>
    <t>L39</t>
  </si>
  <si>
    <t>L40</t>
  </si>
  <si>
    <t>Paul Walton</t>
  </si>
  <si>
    <t>L41</t>
  </si>
  <si>
    <t>L42</t>
  </si>
  <si>
    <t>Hailey</t>
  </si>
  <si>
    <t>L43</t>
  </si>
  <si>
    <t>L44</t>
  </si>
  <si>
    <t>L45</t>
  </si>
  <si>
    <t>L46</t>
  </si>
  <si>
    <t>L47</t>
  </si>
  <si>
    <t>L48</t>
  </si>
  <si>
    <t>L49</t>
  </si>
  <si>
    <t>L50</t>
  </si>
  <si>
    <t>ondansetron</t>
  </si>
  <si>
    <t>Zoe Beatty</t>
  </si>
  <si>
    <t>L51</t>
  </si>
  <si>
    <t>Steve Grant</t>
  </si>
  <si>
    <t>L52</t>
  </si>
  <si>
    <t>L53</t>
  </si>
  <si>
    <t>L54</t>
  </si>
  <si>
    <t>SLV 319 (+/-)</t>
  </si>
  <si>
    <t>L55</t>
  </si>
  <si>
    <t>AM 6545</t>
  </si>
  <si>
    <t>L56</t>
  </si>
  <si>
    <t>NIDA-41020</t>
  </si>
  <si>
    <t>L57</t>
  </si>
  <si>
    <t>Rimonabant</t>
  </si>
  <si>
    <t>L58</t>
  </si>
  <si>
    <t>Win 55,212-2</t>
  </si>
  <si>
    <t>L59</t>
  </si>
  <si>
    <t>PSNCBAM-1</t>
  </si>
  <si>
    <t>L60</t>
  </si>
  <si>
    <t>Ligand_l</t>
  </si>
  <si>
    <t>L61</t>
  </si>
  <si>
    <t>Ligand_m</t>
  </si>
  <si>
    <t>L62</t>
  </si>
  <si>
    <t>Ligand_n</t>
  </si>
  <si>
    <t>L63</t>
  </si>
  <si>
    <t>Ligand_o</t>
  </si>
  <si>
    <t>L64</t>
  </si>
  <si>
    <t>Ligand_p</t>
  </si>
  <si>
    <t>Sensor_Name</t>
  </si>
  <si>
    <t>Nickname</t>
  </si>
  <si>
    <t>Ligand_Name</t>
  </si>
  <si>
    <t>PDB_name</t>
  </si>
  <si>
    <t>ligandedPDB file_PBP-only</t>
  </si>
  <si>
    <t>ligandedPDB file_full-sensor</t>
  </si>
  <si>
    <t>Reference</t>
  </si>
  <si>
    <t>liganded_PBP_comments</t>
  </si>
  <si>
    <t>Single-point_Screen-date</t>
  </si>
  <si>
    <t>Single-point_Screen-conc</t>
  </si>
  <si>
    <t>Single-point_Screen_ΔF/F0</t>
  </si>
  <si>
    <t>Single-point_Screen_comments</t>
  </si>
  <si>
    <t>DR_date</t>
  </si>
  <si>
    <t>DR_P_ pur_L_lys</t>
  </si>
  <si>
    <t>DR_Instrument</t>
  </si>
  <si>
    <t>DR_ΔFmax/F0</t>
  </si>
  <si>
    <t>DR_ΔFmax/F0.error</t>
  </si>
  <si>
    <t>DR_ΔFmax/F0.greaterthan</t>
  </si>
  <si>
    <r>
      <t>DR_EC</t>
    </r>
    <r>
      <rPr>
        <b/>
        <vertAlign val="subscript"/>
        <sz val="10"/>
        <rFont val="Calibri"/>
        <family val="2"/>
        <scheme val="minor"/>
      </rPr>
      <t>50</t>
    </r>
  </si>
  <si>
    <r>
      <t>DR_EC</t>
    </r>
    <r>
      <rPr>
        <b/>
        <vertAlign val="subscript"/>
        <sz val="10"/>
        <rFont val="Calibri"/>
        <family val="2"/>
        <scheme val="minor"/>
      </rPr>
      <t>50</t>
    </r>
    <r>
      <rPr>
        <b/>
        <sz val="10"/>
        <rFont val="Calibri"/>
        <family val="2"/>
        <scheme val="minor"/>
      </rPr>
      <t>.error</t>
    </r>
  </si>
  <si>
    <r>
      <t>DR_EC</t>
    </r>
    <r>
      <rPr>
        <b/>
        <vertAlign val="subscript"/>
        <sz val="10"/>
        <rFont val="Calibri"/>
        <family val="2"/>
        <scheme val="minor"/>
      </rPr>
      <t>50</t>
    </r>
    <r>
      <rPr>
        <b/>
        <sz val="10"/>
        <rFont val="Calibri"/>
        <family val="2"/>
        <scheme val="minor"/>
      </rPr>
      <t>.greaterthan</t>
    </r>
  </si>
  <si>
    <t>DR_Hill-coeff</t>
  </si>
  <si>
    <t>DR_Hill-coeff.error</t>
  </si>
  <si>
    <t>DR_N=</t>
  </si>
  <si>
    <t>DR_S-slope, μM^(-1)</t>
  </si>
  <si>
    <t>DR_S-slope.error</t>
  </si>
  <si>
    <t>DR_S-slope_comments</t>
  </si>
  <si>
    <t>Stopped-flow_Date</t>
  </si>
  <si>
    <t>Stopped-flow_instrument</t>
  </si>
  <si>
    <t>stopped-flow_koff</t>
  </si>
  <si>
    <t>stopped-flow_koff.error</t>
  </si>
  <si>
    <t>stopped-flow_kon</t>
  </si>
  <si>
    <t>stopped-flow_kon.error</t>
  </si>
  <si>
    <t>stopped-flow_Kd</t>
  </si>
  <si>
    <t>stopped-flow_Kd.error</t>
  </si>
  <si>
    <t>stopped-flow_N=</t>
  </si>
  <si>
    <t>stopped_flow_comments</t>
  </si>
  <si>
    <t>ITC_Date</t>
  </si>
  <si>
    <t>ITC-Instrument</t>
  </si>
  <si>
    <t>ITC_Kd</t>
  </si>
  <si>
    <t>ITC_Kd.error</t>
  </si>
  <si>
    <t>ITC_n</t>
  </si>
  <si>
    <t>ITC_n.error</t>
  </si>
  <si>
    <t>ITC_N=</t>
  </si>
  <si>
    <t>ITC_comments</t>
  </si>
  <si>
    <t>6EFR</t>
  </si>
  <si>
    <t>yes</t>
  </si>
  <si>
    <t>Shivange 2019</t>
  </si>
  <si>
    <t>Nichols 2021 BioRxiv</t>
  </si>
  <si>
    <t>198 µM</t>
  </si>
  <si>
    <t>P</t>
  </si>
  <si>
    <t/>
  </si>
  <si>
    <t>L</t>
  </si>
  <si>
    <t>7S7T</t>
  </si>
  <si>
    <t>7S7U</t>
  </si>
  <si>
    <t>6PER</t>
  </si>
  <si>
    <t>Residue</t>
  </si>
  <si>
    <t>RGB</t>
  </si>
  <si>
    <t>Hex</t>
  </si>
  <si>
    <t>Ala</t>
  </si>
  <si>
    <t>A</t>
  </si>
  <si>
    <t>[140,255,140]</t>
  </si>
  <si>
    <t>8CFF8C</t>
  </si>
  <si>
    <t>  </t>
  </si>
  <si>
    <t>Arg</t>
  </si>
  <si>
    <t>[183,183,255]</t>
  </si>
  <si>
    <t>Asn</t>
  </si>
  <si>
    <t>[255,124,112]</t>
  </si>
  <si>
    <t>FF7C70</t>
  </si>
  <si>
    <t>Asp</t>
  </si>
  <si>
    <t>D</t>
  </si>
  <si>
    <t>[160,0,66]</t>
  </si>
  <si>
    <t>A00042</t>
  </si>
  <si>
    <t>Cys</t>
  </si>
  <si>
    <t>C</t>
  </si>
  <si>
    <t>[255,255,112]</t>
  </si>
  <si>
    <t>FFFF70</t>
  </si>
  <si>
    <t>Gln</t>
  </si>
  <si>
    <t>Q</t>
  </si>
  <si>
    <t>[255,76,76]</t>
  </si>
  <si>
    <t>FF4C4C</t>
  </si>
  <si>
    <t>Glu</t>
  </si>
  <si>
    <t>E</t>
  </si>
  <si>
    <t>[102,0,0]</t>
  </si>
  <si>
    <t>Gly</t>
  </si>
  <si>
    <t>G</t>
  </si>
  <si>
    <t>[255,255,255]</t>
  </si>
  <si>
    <t>FFFFFF</t>
  </si>
  <si>
    <t>His</t>
  </si>
  <si>
    <t>H</t>
  </si>
  <si>
    <t>[112,112,255]</t>
  </si>
  <si>
    <t>7070FF</t>
  </si>
  <si>
    <t>Ile</t>
  </si>
  <si>
    <t>I</t>
  </si>
  <si>
    <t>[0,76,0]</t>
  </si>
  <si>
    <t>004C00</t>
  </si>
  <si>
    <t>Leu</t>
  </si>
  <si>
    <t>[69,94,69]</t>
  </si>
  <si>
    <t>Lys</t>
  </si>
  <si>
    <t>K</t>
  </si>
  <si>
    <t>[71,71,184]</t>
  </si>
  <si>
    <t>4747B8</t>
  </si>
  <si>
    <t>Met</t>
  </si>
  <si>
    <t>[184,160,66]</t>
  </si>
  <si>
    <t>B8A042</t>
  </si>
  <si>
    <t>Phe</t>
  </si>
  <si>
    <t>F</t>
  </si>
  <si>
    <t>[83,76,82]</t>
  </si>
  <si>
    <t>534C52</t>
  </si>
  <si>
    <t>[113,106,112]</t>
  </si>
  <si>
    <t>Pro</t>
  </si>
  <si>
    <t>[82,82,82]</t>
  </si>
  <si>
    <t>Ser</t>
  </si>
  <si>
    <t>[255,112,66]</t>
  </si>
  <si>
    <t>FF7042</t>
  </si>
  <si>
    <t>Thr</t>
  </si>
  <si>
    <t>T</t>
  </si>
  <si>
    <t>[184,76,0]</t>
  </si>
  <si>
    <t>B84C00</t>
  </si>
  <si>
    <t>Trp</t>
  </si>
  <si>
    <t>W</t>
  </si>
  <si>
    <t>[79,70,0]</t>
  </si>
  <si>
    <t>4F4600</t>
  </si>
  <si>
    <t>Tyr</t>
  </si>
  <si>
    <t>Y</t>
  </si>
  <si>
    <t>[140,112,76]</t>
  </si>
  <si>
    <t>8C704C</t>
  </si>
  <si>
    <t>Val</t>
  </si>
  <si>
    <t>V</t>
  </si>
  <si>
    <t>[255,140,255]</t>
  </si>
  <si>
    <t>FF8CFF</t>
  </si>
  <si>
    <t>other</t>
  </si>
  <si>
    <t>[255,0,255]</t>
  </si>
  <si>
    <t>FF00FF</t>
  </si>
  <si>
    <t>Insert the parent sequence, and type the wanted codon and amino acid, the new sequence will be generated automatically.</t>
  </si>
  <si>
    <t>Construct Name:</t>
  </si>
  <si>
    <t>Parent sequence:</t>
  </si>
  <si>
    <t>Point Mutation:</t>
  </si>
  <si>
    <t>New amino acid:</t>
  </si>
  <si>
    <t>v</t>
  </si>
  <si>
    <t>New sequence:</t>
  </si>
  <si>
    <t>Confirmation</t>
  </si>
  <si>
    <r>
      <rPr>
        <b/>
        <sz val="11"/>
        <color theme="1"/>
        <rFont val="Calibri"/>
        <family val="2"/>
        <scheme val="minor"/>
      </rPr>
      <t>NOTE</t>
    </r>
    <r>
      <rPr>
        <sz val="11"/>
        <color theme="1"/>
        <rFont val="Calibri"/>
        <family val="2"/>
        <scheme val="minor"/>
      </rPr>
      <t>: To extract the new sequence as string, paste it as text.</t>
    </r>
  </si>
  <si>
    <t>Ondansetron</t>
  </si>
  <si>
    <t>Tropisetron</t>
  </si>
  <si>
    <t>Palanosetron</t>
  </si>
  <si>
    <t>Serotonin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</si>
</sst>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yyyy\-mm\-dd;@"/>
    <numFmt numFmtId="166" formatCode="0.000"/>
  </numFmts>
  <fonts count="19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1"/>
      <color theme="1"/>
      <name val="Courier New"/>
      <family val="3"/>
    </font>
    <font>
      <sz val="10"/>
      <color theme="1"/>
      <name val="Arial Unicode MS"/>
      <family val="2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name val="Calibri"/>
      <family val="2"/>
    </font>
    <font>
      <b/>
      <vertAlign val="subscript"/>
      <sz val="1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sz val="10"/>
      <color theme="1"/>
      <name val="Calibri"/>
      <family val="2"/>
    </font>
    <font>
      <sz val="11"/>
      <color rgb="FF000000"/>
      <name val="Calibri"/>
      <family val="2"/>
    </font>
    <font>
      <u/>
      <sz val="11"/>
      <color theme="4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8CFF8C"/>
        <bgColor indexed="64"/>
      </patternFill>
    </fill>
    <fill>
      <patternFill patternType="solid">
        <fgColor rgb="FFFF7C70"/>
        <bgColor indexed="64"/>
      </patternFill>
    </fill>
    <fill>
      <patternFill patternType="solid">
        <fgColor rgb="FFA00042"/>
        <bgColor indexed="64"/>
      </patternFill>
    </fill>
    <fill>
      <patternFill patternType="solid">
        <fgColor rgb="FFFFFF70"/>
        <bgColor indexed="64"/>
      </patternFill>
    </fill>
    <fill>
      <patternFill patternType="solid">
        <fgColor rgb="FFFF4C4C"/>
        <bgColor indexed="64"/>
      </patternFill>
    </fill>
    <fill>
      <patternFill patternType="solid">
        <fgColor rgb="FF6600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7070FF"/>
        <bgColor indexed="64"/>
      </patternFill>
    </fill>
    <fill>
      <patternFill patternType="solid">
        <fgColor rgb="FF004C00"/>
        <bgColor indexed="64"/>
      </patternFill>
    </fill>
    <fill>
      <patternFill patternType="solid">
        <fgColor rgb="FF455E45"/>
        <bgColor indexed="64"/>
      </patternFill>
    </fill>
    <fill>
      <patternFill patternType="solid">
        <fgColor rgb="FF4747B8"/>
        <bgColor indexed="64"/>
      </patternFill>
    </fill>
    <fill>
      <patternFill patternType="solid">
        <fgColor rgb="FFB8A042"/>
        <bgColor indexed="64"/>
      </patternFill>
    </fill>
    <fill>
      <patternFill patternType="solid">
        <fgColor rgb="FF534C52"/>
        <bgColor indexed="64"/>
      </patternFill>
    </fill>
    <fill>
      <patternFill patternType="solid">
        <fgColor rgb="FF525252"/>
        <bgColor indexed="64"/>
      </patternFill>
    </fill>
    <fill>
      <patternFill patternType="solid">
        <fgColor rgb="FFFF7042"/>
        <bgColor indexed="64"/>
      </patternFill>
    </fill>
    <fill>
      <patternFill patternType="solid">
        <fgColor rgb="FFB84C00"/>
        <bgColor indexed="64"/>
      </patternFill>
    </fill>
    <fill>
      <patternFill patternType="solid">
        <fgColor rgb="FF4F4600"/>
        <bgColor indexed="64"/>
      </patternFill>
    </fill>
    <fill>
      <patternFill patternType="solid">
        <fgColor rgb="FF8C704C"/>
        <bgColor indexed="64"/>
      </patternFill>
    </fill>
    <fill>
      <patternFill patternType="solid">
        <fgColor rgb="FFFF8CFF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716A70"/>
        <bgColor indexed="64"/>
      </patternFill>
    </fill>
    <fill>
      <patternFill patternType="gray125">
        <bgColor rgb="FF99CCFF"/>
      </patternFill>
    </fill>
    <fill>
      <patternFill patternType="solid">
        <fgColor rgb="FFFFFF00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B7B7FF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99FF99"/>
        <bgColor indexed="64"/>
      </patternFill>
    </fill>
    <fill>
      <patternFill patternType="solid">
        <fgColor rgb="FFB2B2B2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E2EFDA"/>
        <bgColor rgb="FFE2EFDA"/>
      </patternFill>
    </fill>
    <fill>
      <patternFill patternType="solid">
        <fgColor rgb="FF4472C4"/>
        <bgColor rgb="FF4472C4"/>
      </patternFill>
    </fill>
    <fill>
      <patternFill patternType="solid">
        <fgColor rgb="FFFFFFCC"/>
        <bgColor indexed="64"/>
      </patternFill>
    </fill>
    <fill>
      <patternFill patternType="lightGray">
        <bgColor rgb="FFFF99FF"/>
      </patternFill>
    </fill>
    <fill>
      <patternFill patternType="lightGray">
        <bgColor rgb="FFFFFFCC"/>
      </patternFill>
    </fill>
    <fill>
      <patternFill patternType="lightGray">
        <bgColor rgb="FF99FF99"/>
      </patternFill>
    </fill>
    <fill>
      <patternFill patternType="solid">
        <fgColor rgb="FFFFFFCC"/>
        <bgColor theme="7" tint="-0.24994659260841701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16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 style="thick">
        <color auto="1"/>
      </right>
      <top/>
      <bottom/>
      <diagonal/>
    </border>
    <border>
      <left/>
      <right style="thick">
        <color indexed="64"/>
      </right>
      <top style="thick">
        <color auto="1"/>
      </top>
      <bottom/>
      <diagonal/>
    </border>
    <border>
      <left style="hair">
        <color auto="1"/>
      </left>
      <right/>
      <top/>
      <bottom/>
      <diagonal/>
    </border>
    <border>
      <left/>
      <right/>
      <top style="thin">
        <color rgb="FFA9D08E"/>
      </top>
      <bottom/>
      <diagonal/>
    </border>
    <border>
      <left/>
      <right style="hair">
        <color indexed="64"/>
      </right>
      <top/>
      <bottom style="thin">
        <color theme="9" tint="0.39997558519241921"/>
      </bottom>
      <diagonal/>
    </border>
    <border>
      <left style="hair">
        <color indexed="64"/>
      </left>
      <right style="hair">
        <color indexed="64"/>
      </right>
      <top/>
      <bottom style="thin">
        <color theme="9" tint="0.39997558519241921"/>
      </bottom>
      <diagonal/>
    </border>
    <border>
      <left/>
      <right/>
      <top/>
      <bottom style="thin">
        <color indexed="64"/>
      </bottom>
      <diagonal/>
    </border>
    <border>
      <left style="thin">
        <color theme="4" tint="0.39997558519241921"/>
      </left>
      <right style="thin">
        <color indexed="64"/>
      </right>
      <top style="thin">
        <color theme="4" tint="0.39997558519241921"/>
      </top>
      <bottom/>
      <diagonal/>
    </border>
    <border>
      <left/>
      <right style="thin">
        <color indexed="64"/>
      </right>
      <top/>
      <bottom/>
      <diagonal/>
    </border>
    <border>
      <left style="hair">
        <color auto="1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theme="9" tint="0.39997558519241921"/>
      </bottom>
      <diagonal/>
    </border>
    <border>
      <left style="thin">
        <color indexed="64"/>
      </left>
      <right/>
      <top/>
      <bottom/>
      <diagonal/>
    </border>
    <border>
      <left style="thin">
        <color theme="4" tint="0.39997558519241921"/>
      </left>
      <right style="thin">
        <color indexed="64"/>
      </right>
      <top style="thin">
        <color theme="4" tint="0.39997558519241921"/>
      </top>
      <bottom style="thin">
        <color theme="4" tint="0.39997558519241921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56">
    <xf numFmtId="0" fontId="0" fillId="0" borderId="0" xfId="0"/>
    <xf numFmtId="0" fontId="0" fillId="0" borderId="0" xfId="0" applyAlignment="1">
      <alignment vertical="center" wrapText="1"/>
    </xf>
    <xf numFmtId="0" fontId="5" fillId="0" borderId="0" xfId="0" applyFont="1" applyAlignment="1">
      <alignment vertical="center" wrapText="1"/>
    </xf>
    <xf numFmtId="0" fontId="0" fillId="3" borderId="0" xfId="0" applyFill="1" applyAlignment="1">
      <alignment vertical="center" wrapText="1"/>
    </xf>
    <xf numFmtId="0" fontId="0" fillId="4" borderId="0" xfId="0" applyFill="1" applyAlignment="1">
      <alignment vertical="center" wrapText="1"/>
    </xf>
    <xf numFmtId="0" fontId="0" fillId="5" borderId="0" xfId="0" applyFill="1" applyAlignment="1">
      <alignment vertical="center" wrapText="1"/>
    </xf>
    <xf numFmtId="0" fontId="0" fillId="6" borderId="0" xfId="0" applyFill="1" applyAlignment="1">
      <alignment vertical="center" wrapText="1"/>
    </xf>
    <xf numFmtId="0" fontId="0" fillId="7" borderId="0" xfId="0" applyFill="1" applyAlignment="1">
      <alignment vertical="center" wrapText="1"/>
    </xf>
    <xf numFmtId="0" fontId="0" fillId="8" borderId="0" xfId="0" applyFill="1" applyAlignment="1">
      <alignment vertical="center" wrapText="1"/>
    </xf>
    <xf numFmtId="0" fontId="0" fillId="9" borderId="0" xfId="0" applyFill="1" applyAlignment="1">
      <alignment vertical="center" wrapText="1"/>
    </xf>
    <xf numFmtId="0" fontId="0" fillId="10" borderId="0" xfId="0" applyFill="1" applyAlignment="1">
      <alignment vertical="center" wrapText="1"/>
    </xf>
    <xf numFmtId="0" fontId="0" fillId="11" borderId="0" xfId="0" applyFill="1" applyAlignment="1">
      <alignment vertical="center" wrapText="1"/>
    </xf>
    <xf numFmtId="11" fontId="0" fillId="0" borderId="0" xfId="0" applyNumberFormat="1" applyAlignment="1">
      <alignment vertical="center" wrapText="1"/>
    </xf>
    <xf numFmtId="0" fontId="0" fillId="12" borderId="0" xfId="0" applyFill="1" applyAlignment="1">
      <alignment vertical="center" wrapText="1"/>
    </xf>
    <xf numFmtId="0" fontId="0" fillId="13" borderId="0" xfId="0" applyFill="1" applyAlignment="1">
      <alignment vertical="center" wrapText="1"/>
    </xf>
    <xf numFmtId="0" fontId="0" fillId="14" borderId="0" xfId="0" applyFill="1" applyAlignment="1">
      <alignment vertical="center" wrapText="1"/>
    </xf>
    <xf numFmtId="0" fontId="0" fillId="15" borderId="0" xfId="0" applyFill="1" applyAlignment="1">
      <alignment vertical="center" wrapText="1"/>
    </xf>
    <xf numFmtId="0" fontId="0" fillId="16" borderId="0" xfId="0" applyFill="1" applyAlignment="1">
      <alignment vertical="center" wrapText="1"/>
    </xf>
    <xf numFmtId="0" fontId="0" fillId="17" borderId="0" xfId="0" applyFill="1" applyAlignment="1">
      <alignment vertical="center" wrapText="1"/>
    </xf>
    <xf numFmtId="0" fontId="0" fillId="18" borderId="0" xfId="0" applyFill="1" applyAlignment="1">
      <alignment vertical="center" wrapText="1"/>
    </xf>
    <xf numFmtId="0" fontId="0" fillId="19" borderId="0" xfId="0" applyFill="1" applyAlignment="1">
      <alignment vertical="center" wrapText="1"/>
    </xf>
    <xf numFmtId="0" fontId="0" fillId="20" borderId="0" xfId="0" applyFill="1" applyAlignment="1">
      <alignment vertical="center" wrapText="1"/>
    </xf>
    <xf numFmtId="0" fontId="0" fillId="21" borderId="0" xfId="0" applyFill="1" applyAlignment="1">
      <alignment vertical="center" wrapText="1"/>
    </xf>
    <xf numFmtId="0" fontId="0" fillId="22" borderId="0" xfId="0" applyFill="1" applyAlignment="1">
      <alignment vertical="center" wrapText="1"/>
    </xf>
    <xf numFmtId="0" fontId="4" fillId="23" borderId="0" xfId="0" applyFont="1" applyFill="1" applyAlignment="1">
      <alignment horizontal="center" vertical="center"/>
    </xf>
    <xf numFmtId="0" fontId="2" fillId="0" borderId="0" xfId="0" applyFont="1" applyAlignment="1" applyProtection="1">
      <alignment wrapText="1"/>
      <protection locked="0"/>
    </xf>
    <xf numFmtId="0" fontId="4" fillId="0" borderId="0" xfId="0" applyFont="1" applyAlignment="1" applyProtection="1">
      <alignment horizontal="center" vertical="center" wrapText="1"/>
      <protection locked="0"/>
    </xf>
    <xf numFmtId="0" fontId="0" fillId="0" borderId="0" xfId="0" applyProtection="1">
      <protection locked="0"/>
    </xf>
    <xf numFmtId="0" fontId="2" fillId="0" borderId="0" xfId="0" applyFont="1" applyProtection="1">
      <protection locked="0"/>
    </xf>
    <xf numFmtId="0" fontId="4" fillId="0" borderId="0" xfId="0" applyFont="1" applyProtection="1">
      <protection locked="0"/>
    </xf>
    <xf numFmtId="0" fontId="0" fillId="0" borderId="0" xfId="0" applyAlignment="1" applyProtection="1">
      <alignment wrapText="1"/>
      <protection locked="0"/>
    </xf>
    <xf numFmtId="0" fontId="0" fillId="25" borderId="0" xfId="0" applyFill="1" applyProtection="1">
      <protection locked="0"/>
    </xf>
    <xf numFmtId="0" fontId="0" fillId="27" borderId="0" xfId="0" applyFill="1" applyAlignment="1">
      <alignment vertical="center" wrapText="1"/>
    </xf>
    <xf numFmtId="0" fontId="4" fillId="28" borderId="1" xfId="0" applyFont="1" applyFill="1" applyBorder="1" applyAlignment="1">
      <alignment horizontal="center" vertical="center" wrapText="1"/>
    </xf>
    <xf numFmtId="0" fontId="2" fillId="0" borderId="0" xfId="0" applyFont="1" applyAlignment="1" applyProtection="1">
      <alignment horizontal="left" vertical="top" wrapText="1"/>
      <protection locked="0"/>
    </xf>
    <xf numFmtId="165" fontId="2" fillId="0" borderId="0" xfId="0" applyNumberFormat="1" applyFont="1" applyProtection="1">
      <protection locked="0"/>
    </xf>
    <xf numFmtId="0" fontId="2" fillId="30" borderId="0" xfId="0" applyFont="1" applyFill="1" applyAlignment="1" applyProtection="1">
      <alignment horizontal="center" wrapText="1"/>
      <protection locked="0"/>
    </xf>
    <xf numFmtId="0" fontId="2" fillId="30" borderId="0" xfId="0" applyFont="1" applyFill="1" applyAlignment="1" applyProtection="1">
      <alignment wrapText="1"/>
      <protection locked="0"/>
    </xf>
    <xf numFmtId="0" fontId="2" fillId="30" borderId="0" xfId="0" applyFont="1" applyFill="1" applyProtection="1">
      <protection locked="0"/>
    </xf>
    <xf numFmtId="0" fontId="0" fillId="30" borderId="0" xfId="0" applyFill="1" applyProtection="1">
      <protection locked="0"/>
    </xf>
    <xf numFmtId="0" fontId="0" fillId="30" borderId="0" xfId="0" applyFill="1" applyAlignment="1" applyProtection="1">
      <alignment horizontal="left" vertical="center"/>
      <protection locked="0"/>
    </xf>
    <xf numFmtId="165" fontId="2" fillId="0" borderId="0" xfId="0" applyNumberFormat="1" applyFont="1" applyAlignment="1" applyProtection="1">
      <alignment wrapText="1"/>
      <protection locked="0"/>
    </xf>
    <xf numFmtId="165" fontId="0" fillId="0" borderId="0" xfId="0" applyNumberFormat="1" applyProtection="1">
      <protection locked="0"/>
    </xf>
    <xf numFmtId="0" fontId="2" fillId="0" borderId="0" xfId="0" applyFont="1" applyAlignment="1" applyProtection="1">
      <alignment horizontal="center" vertical="center"/>
      <protection locked="0"/>
    </xf>
    <xf numFmtId="0" fontId="0" fillId="0" borderId="0" xfId="0" applyAlignment="1" applyProtection="1">
      <alignment horizontal="center" vertical="center"/>
      <protection locked="0"/>
    </xf>
    <xf numFmtId="165" fontId="2" fillId="0" borderId="0" xfId="0" applyNumberFormat="1" applyFont="1" applyAlignment="1" applyProtection="1">
      <alignment horizontal="center" wrapText="1"/>
      <protection locked="0"/>
    </xf>
    <xf numFmtId="0" fontId="0" fillId="30" borderId="0" xfId="0" applyFill="1" applyAlignment="1" applyProtection="1">
      <alignment horizontal="center"/>
      <protection locked="0"/>
    </xf>
    <xf numFmtId="0" fontId="0" fillId="0" borderId="0" xfId="0" applyAlignment="1" applyProtection="1">
      <alignment horizontal="center"/>
      <protection locked="0"/>
    </xf>
    <xf numFmtId="0" fontId="2" fillId="0" borderId="0" xfId="0" applyFont="1" applyAlignment="1" applyProtection="1">
      <alignment horizontal="center" wrapText="1"/>
      <protection locked="0"/>
    </xf>
    <xf numFmtId="0" fontId="2" fillId="0" borderId="0" xfId="0" applyFont="1" applyAlignment="1" applyProtection="1">
      <alignment horizontal="left"/>
      <protection locked="0"/>
    </xf>
    <xf numFmtId="0" fontId="2" fillId="0" borderId="0" xfId="0" applyFont="1" applyAlignment="1" applyProtection="1">
      <alignment horizontal="left" wrapText="1"/>
      <protection locked="0"/>
    </xf>
    <xf numFmtId="0" fontId="0" fillId="0" borderId="0" xfId="0" applyAlignment="1" applyProtection="1">
      <alignment horizontal="left"/>
      <protection locked="0"/>
    </xf>
    <xf numFmtId="0" fontId="2" fillId="0" borderId="0" xfId="0" applyFont="1" applyAlignment="1" applyProtection="1">
      <alignment horizontal="center"/>
      <protection locked="0"/>
    </xf>
    <xf numFmtId="0" fontId="0" fillId="2" borderId="0" xfId="0" applyFill="1" applyProtection="1">
      <protection locked="0"/>
    </xf>
    <xf numFmtId="0" fontId="9" fillId="2" borderId="0" xfId="0" applyFont="1" applyFill="1" applyAlignment="1" applyProtection="1">
      <alignment horizontal="left" vertical="top" textRotation="90" wrapText="1"/>
      <protection locked="0"/>
    </xf>
    <xf numFmtId="0" fontId="6" fillId="26" borderId="11" xfId="0" applyFont="1" applyFill="1" applyBorder="1" applyAlignment="1" applyProtection="1">
      <alignment horizontal="right" wrapText="1"/>
      <protection locked="0"/>
    </xf>
    <xf numFmtId="0" fontId="6" fillId="0" borderId="11" xfId="0" applyFont="1" applyBorder="1" applyAlignment="1" applyProtection="1">
      <alignment horizontal="right" wrapText="1"/>
      <protection locked="0"/>
    </xf>
    <xf numFmtId="0" fontId="6" fillId="0" borderId="11" xfId="0" applyFont="1" applyBorder="1" applyAlignment="1" applyProtection="1">
      <alignment horizontal="right"/>
      <protection locked="0"/>
    </xf>
    <xf numFmtId="0" fontId="0" fillId="0" borderId="11" xfId="0" applyBorder="1" applyAlignment="1" applyProtection="1">
      <alignment horizontal="center" vertical="center"/>
      <protection locked="0"/>
    </xf>
    <xf numFmtId="165" fontId="2" fillId="0" borderId="0" xfId="0" applyNumberFormat="1" applyFont="1" applyAlignment="1" applyProtection="1">
      <alignment horizontal="left" wrapText="1"/>
      <protection locked="0"/>
    </xf>
    <xf numFmtId="0" fontId="2" fillId="0" borderId="11" xfId="0" applyFont="1" applyBorder="1" applyAlignment="1" applyProtection="1">
      <alignment horizontal="left" wrapText="1"/>
      <protection locked="0"/>
    </xf>
    <xf numFmtId="0" fontId="2" fillId="30" borderId="0" xfId="0" applyFont="1" applyFill="1" applyAlignment="1" applyProtection="1">
      <alignment horizontal="left" wrapText="1"/>
      <protection locked="0"/>
    </xf>
    <xf numFmtId="0" fontId="2" fillId="0" borderId="11" xfId="0" applyFont="1" applyBorder="1" applyProtection="1">
      <protection locked="0"/>
    </xf>
    <xf numFmtId="0" fontId="0" fillId="0" borderId="11" xfId="0" applyBorder="1" applyProtection="1">
      <protection locked="0"/>
    </xf>
    <xf numFmtId="0" fontId="2" fillId="0" borderId="0" xfId="0" applyFont="1" applyAlignment="1" applyProtection="1">
      <alignment horizontal="center" vertical="center"/>
      <protection hidden="1"/>
    </xf>
    <xf numFmtId="0" fontId="0" fillId="0" borderId="0" xfId="0" applyAlignment="1" applyProtection="1">
      <alignment horizontal="center" vertical="center"/>
      <protection hidden="1"/>
    </xf>
    <xf numFmtId="0" fontId="0" fillId="0" borderId="11" xfId="0" applyBorder="1" applyAlignment="1" applyProtection="1">
      <alignment horizontal="center" vertical="center"/>
      <protection hidden="1"/>
    </xf>
    <xf numFmtId="0" fontId="0" fillId="13" borderId="0" xfId="0" applyFill="1" applyAlignment="1" applyProtection="1">
      <alignment horizontal="center" vertical="center" wrapText="1"/>
      <protection hidden="1"/>
    </xf>
    <xf numFmtId="0" fontId="0" fillId="13" borderId="11" xfId="0" applyFill="1" applyBorder="1" applyAlignment="1" applyProtection="1">
      <alignment horizontal="center" vertical="center" wrapText="1"/>
      <protection hidden="1"/>
    </xf>
    <xf numFmtId="0" fontId="2" fillId="0" borderId="11" xfId="0" applyFont="1" applyBorder="1" applyAlignment="1" applyProtection="1">
      <alignment horizontal="center" vertical="center"/>
      <protection hidden="1"/>
    </xf>
    <xf numFmtId="0" fontId="0" fillId="0" borderId="0" xfId="0" applyProtection="1">
      <protection hidden="1"/>
    </xf>
    <xf numFmtId="0" fontId="2" fillId="0" borderId="14" xfId="0" applyFont="1" applyBorder="1" applyProtection="1">
      <protection locked="0"/>
    </xf>
    <xf numFmtId="0" fontId="2" fillId="0" borderId="14" xfId="0" applyFont="1" applyBorder="1" applyAlignment="1" applyProtection="1">
      <alignment wrapText="1"/>
      <protection locked="0"/>
    </xf>
    <xf numFmtId="0" fontId="2" fillId="0" borderId="14" xfId="0" applyFont="1" applyBorder="1" applyAlignment="1" applyProtection="1">
      <alignment horizontal="left" vertical="top" wrapText="1"/>
      <protection locked="0"/>
    </xf>
    <xf numFmtId="0" fontId="2" fillId="0" borderId="14" xfId="0" applyFont="1" applyBorder="1" applyAlignment="1" applyProtection="1">
      <alignment horizontal="left" wrapText="1"/>
      <protection locked="0"/>
    </xf>
    <xf numFmtId="0" fontId="0" fillId="0" borderId="14" xfId="0" applyBorder="1" applyProtection="1">
      <protection locked="0"/>
    </xf>
    <xf numFmtId="0" fontId="4" fillId="0" borderId="0" xfId="0" applyFont="1" applyAlignment="1" applyProtection="1">
      <alignment horizontal="center"/>
      <protection locked="0"/>
    </xf>
    <xf numFmtId="0" fontId="15" fillId="33" borderId="1" xfId="0" applyFont="1" applyFill="1" applyBorder="1" applyAlignment="1">
      <alignment vertical="top" wrapText="1"/>
    </xf>
    <xf numFmtId="0" fontId="14" fillId="38" borderId="2" xfId="0" applyFont="1" applyFill="1" applyBorder="1" applyAlignment="1" applyProtection="1">
      <alignment horizontal="center" vertical="center" textRotation="90"/>
      <protection locked="0"/>
    </xf>
    <xf numFmtId="0" fontId="7" fillId="32" borderId="2" xfId="0" applyFont="1" applyFill="1" applyBorder="1" applyAlignment="1" applyProtection="1">
      <alignment horizontal="center"/>
      <protection locked="0"/>
    </xf>
    <xf numFmtId="0" fontId="1" fillId="28" borderId="2" xfId="1" applyFill="1" applyBorder="1" applyAlignment="1" applyProtection="1">
      <alignment horizontal="center"/>
      <protection locked="0"/>
    </xf>
    <xf numFmtId="0" fontId="7" fillId="28" borderId="2" xfId="0" applyFont="1" applyFill="1" applyBorder="1" applyAlignment="1" applyProtection="1">
      <alignment horizontal="center"/>
      <protection locked="0"/>
    </xf>
    <xf numFmtId="0" fontId="1" fillId="32" borderId="2" xfId="1" applyFill="1" applyBorder="1" applyAlignment="1" applyProtection="1">
      <alignment horizontal="center"/>
      <protection locked="0"/>
    </xf>
    <xf numFmtId="0" fontId="1" fillId="28" borderId="6" xfId="1" applyFill="1" applyBorder="1" applyAlignment="1" applyProtection="1">
      <alignment horizontal="center"/>
      <protection locked="0"/>
    </xf>
    <xf numFmtId="0" fontId="1" fillId="32" borderId="6" xfId="1" applyFill="1" applyBorder="1" applyAlignment="1" applyProtection="1">
      <alignment horizontal="center"/>
      <protection locked="0"/>
    </xf>
    <xf numFmtId="0" fontId="1" fillId="32" borderId="2" xfId="1" applyFill="1" applyBorder="1" applyAlignment="1" applyProtection="1">
      <alignment horizontal="center" wrapText="1"/>
      <protection locked="0"/>
    </xf>
    <xf numFmtId="0" fontId="7" fillId="32" borderId="2" xfId="0" applyFont="1" applyFill="1" applyBorder="1" applyAlignment="1">
      <alignment horizontal="center"/>
    </xf>
    <xf numFmtId="0" fontId="15" fillId="33" borderId="2" xfId="0" applyFont="1" applyFill="1" applyBorder="1" applyAlignment="1">
      <alignment vertical="top" wrapText="1"/>
    </xf>
    <xf numFmtId="0" fontId="15" fillId="33" borderId="2" xfId="0" applyFont="1" applyFill="1" applyBorder="1" applyAlignment="1">
      <alignment horizontal="left" vertical="top" wrapText="1"/>
    </xf>
    <xf numFmtId="0" fontId="12" fillId="35" borderId="7" xfId="0" applyFont="1" applyFill="1" applyBorder="1" applyAlignment="1" applyProtection="1">
      <alignment horizontal="center" vertical="center" textRotation="90" wrapText="1"/>
      <protection locked="0"/>
    </xf>
    <xf numFmtId="0" fontId="12" fillId="26" borderId="8" xfId="0" applyFont="1" applyFill="1" applyBorder="1" applyAlignment="1" applyProtection="1">
      <alignment horizontal="center" vertical="center" textRotation="90" wrapText="1"/>
      <protection locked="0"/>
    </xf>
    <xf numFmtId="0" fontId="12" fillId="26" borderId="13" xfId="0" applyFont="1" applyFill="1" applyBorder="1" applyAlignment="1" applyProtection="1">
      <alignment horizontal="center" vertical="center" textRotation="90" wrapText="1"/>
      <protection locked="0"/>
    </xf>
    <xf numFmtId="0" fontId="12" fillId="36" borderId="7" xfId="0" applyFont="1" applyFill="1" applyBorder="1" applyAlignment="1" applyProtection="1">
      <alignment horizontal="center" vertical="center" textRotation="90" wrapText="1"/>
      <protection locked="0"/>
    </xf>
    <xf numFmtId="0" fontId="12" fillId="34" borderId="11" xfId="0" applyFont="1" applyFill="1" applyBorder="1" applyAlignment="1" applyProtection="1">
      <alignment horizontal="center" vertical="center" textRotation="90" wrapText="1"/>
      <protection locked="0"/>
    </xf>
    <xf numFmtId="0" fontId="12" fillId="37" borderId="0" xfId="0" applyFont="1" applyFill="1" applyAlignment="1" applyProtection="1">
      <alignment horizontal="center" vertical="center" textRotation="90" wrapText="1"/>
      <protection locked="0"/>
    </xf>
    <xf numFmtId="0" fontId="12" fillId="37" borderId="5" xfId="0" applyFont="1" applyFill="1" applyBorder="1" applyAlignment="1" applyProtection="1">
      <alignment horizontal="center" vertical="center" textRotation="90" wrapText="1"/>
      <protection locked="0"/>
    </xf>
    <xf numFmtId="0" fontId="12" fillId="37" borderId="12" xfId="0" applyFont="1" applyFill="1" applyBorder="1" applyAlignment="1" applyProtection="1">
      <alignment horizontal="center" vertical="center" textRotation="90" wrapText="1"/>
      <protection locked="0"/>
    </xf>
    <xf numFmtId="0" fontId="11" fillId="37" borderId="5" xfId="0" applyFont="1" applyFill="1" applyBorder="1" applyAlignment="1" applyProtection="1">
      <alignment horizontal="center" vertical="center" textRotation="90" wrapText="1"/>
      <protection locked="0"/>
    </xf>
    <xf numFmtId="0" fontId="12" fillId="29" borderId="5" xfId="0" applyFont="1" applyFill="1" applyBorder="1" applyAlignment="1" applyProtection="1">
      <alignment horizontal="center" vertical="center" textRotation="90" wrapText="1"/>
      <protection locked="0"/>
    </xf>
    <xf numFmtId="0" fontId="0" fillId="26" borderId="0" xfId="0" applyFill="1" applyAlignment="1" applyProtection="1">
      <alignment horizontal="right"/>
      <protection locked="0"/>
    </xf>
    <xf numFmtId="0" fontId="0" fillId="34" borderId="0" xfId="0" applyFill="1" applyAlignment="1" applyProtection="1">
      <alignment horizontal="right"/>
      <protection locked="0"/>
    </xf>
    <xf numFmtId="164" fontId="10" fillId="0" borderId="0" xfId="0" applyNumberFormat="1" applyFont="1" applyProtection="1">
      <protection locked="0"/>
    </xf>
    <xf numFmtId="0" fontId="10" fillId="0" borderId="0" xfId="0" applyFont="1" applyProtection="1">
      <protection locked="0"/>
    </xf>
    <xf numFmtId="2" fontId="10" fillId="0" borderId="0" xfId="0" applyNumberFormat="1" applyFont="1" applyProtection="1">
      <protection locked="0"/>
    </xf>
    <xf numFmtId="2" fontId="0" fillId="0" borderId="0" xfId="0" applyNumberFormat="1" applyProtection="1">
      <protection locked="0"/>
    </xf>
    <xf numFmtId="0" fontId="0" fillId="0" borderId="9" xfId="0" applyBorder="1" applyProtection="1">
      <protection locked="0"/>
    </xf>
    <xf numFmtId="164" fontId="0" fillId="0" borderId="0" xfId="0" applyNumberFormat="1" applyProtection="1">
      <protection locked="0"/>
    </xf>
    <xf numFmtId="0" fontId="0" fillId="0" borderId="0" xfId="0" applyAlignment="1" applyProtection="1">
      <alignment horizontal="right"/>
      <protection locked="0"/>
    </xf>
    <xf numFmtId="0" fontId="0" fillId="0" borderId="11" xfId="0" applyBorder="1" applyAlignment="1" applyProtection="1">
      <alignment horizontal="center"/>
      <protection locked="0"/>
    </xf>
    <xf numFmtId="0" fontId="2" fillId="0" borderId="11" xfId="0" applyFont="1" applyBorder="1" applyAlignment="1" applyProtection="1">
      <alignment horizontal="center"/>
      <protection locked="0"/>
    </xf>
    <xf numFmtId="0" fontId="0" fillId="34" borderId="0" xfId="0" applyFill="1" applyAlignment="1" applyProtection="1">
      <alignment horizontal="center"/>
      <protection locked="0"/>
    </xf>
    <xf numFmtId="0" fontId="0" fillId="34" borderId="11" xfId="0" applyFill="1" applyBorder="1" applyAlignment="1" applyProtection="1">
      <alignment horizontal="center"/>
      <protection locked="0"/>
    </xf>
    <xf numFmtId="0" fontId="7" fillId="28" borderId="2" xfId="0" applyFont="1" applyFill="1" applyBorder="1" applyAlignment="1">
      <alignment horizontal="center"/>
    </xf>
    <xf numFmtId="0" fontId="10" fillId="31" borderId="4" xfId="0" applyFont="1" applyFill="1" applyBorder="1" applyAlignment="1" applyProtection="1">
      <alignment horizontal="center" vertical="top" textRotation="90" wrapText="1"/>
      <protection locked="0"/>
    </xf>
    <xf numFmtId="0" fontId="10" fillId="24" borderId="0" xfId="0" applyFont="1" applyFill="1" applyAlignment="1" applyProtection="1">
      <alignment horizontal="center" vertical="top" textRotation="90" wrapText="1"/>
      <protection locked="0"/>
    </xf>
    <xf numFmtId="0" fontId="10" fillId="24" borderId="3" xfId="0" applyFont="1" applyFill="1" applyBorder="1" applyAlignment="1" applyProtection="1">
      <alignment horizontal="center" vertical="top" textRotation="90" wrapText="1"/>
      <protection locked="0"/>
    </xf>
    <xf numFmtId="0" fontId="10" fillId="31" borderId="0" xfId="0" applyFont="1" applyFill="1" applyAlignment="1" applyProtection="1">
      <alignment horizontal="center" vertical="top" textRotation="90" wrapText="1"/>
      <protection locked="0"/>
    </xf>
    <xf numFmtId="0" fontId="10" fillId="31" borderId="3" xfId="0" applyFont="1" applyFill="1" applyBorder="1" applyAlignment="1" applyProtection="1">
      <alignment horizontal="center" vertical="top" textRotation="90" wrapText="1"/>
      <protection locked="0"/>
    </xf>
    <xf numFmtId="0" fontId="0" fillId="0" borderId="0" xfId="0" applyAlignment="1" applyProtection="1">
      <alignment horizontal="center"/>
      <protection hidden="1"/>
    </xf>
    <xf numFmtId="0" fontId="2" fillId="30" borderId="0" xfId="0" applyFont="1" applyFill="1" applyAlignment="1" applyProtection="1">
      <alignment horizontal="center" wrapText="1"/>
      <protection hidden="1"/>
    </xf>
    <xf numFmtId="0" fontId="2" fillId="30" borderId="0" xfId="0" applyFont="1" applyFill="1" applyAlignment="1" applyProtection="1">
      <alignment horizontal="center"/>
      <protection hidden="1"/>
    </xf>
    <xf numFmtId="0" fontId="2" fillId="30" borderId="0" xfId="0" applyFont="1" applyFill="1" applyAlignment="1" applyProtection="1">
      <alignment horizontal="left" wrapText="1"/>
      <protection hidden="1"/>
    </xf>
    <xf numFmtId="0" fontId="0" fillId="30" borderId="0" xfId="0" applyFill="1" applyAlignment="1" applyProtection="1">
      <alignment horizontal="center"/>
      <protection hidden="1"/>
    </xf>
    <xf numFmtId="0" fontId="2" fillId="30" borderId="0" xfId="0" applyFont="1" applyFill="1" applyAlignment="1" applyProtection="1">
      <alignment wrapText="1"/>
      <protection hidden="1"/>
    </xf>
    <xf numFmtId="0" fontId="2" fillId="30" borderId="0" xfId="0" applyFont="1" applyFill="1" applyProtection="1">
      <protection hidden="1"/>
    </xf>
    <xf numFmtId="0" fontId="0" fillId="30" borderId="0" xfId="0" applyFill="1" applyProtection="1">
      <protection hidden="1"/>
    </xf>
    <xf numFmtId="0" fontId="0" fillId="26" borderId="0" xfId="0" applyFill="1" applyAlignment="1" applyProtection="1">
      <alignment horizontal="center"/>
      <protection hidden="1"/>
    </xf>
    <xf numFmtId="0" fontId="0" fillId="26" borderId="11" xfId="0" applyFill="1" applyBorder="1" applyAlignment="1" applyProtection="1">
      <alignment horizontal="center"/>
      <protection hidden="1"/>
    </xf>
    <xf numFmtId="2" fontId="0" fillId="0" borderId="0" xfId="0" applyNumberFormat="1" applyProtection="1">
      <protection hidden="1"/>
    </xf>
    <xf numFmtId="0" fontId="2" fillId="34" borderId="11" xfId="0" applyFont="1" applyFill="1" applyBorder="1" applyAlignment="1" applyProtection="1">
      <alignment horizontal="center"/>
      <protection hidden="1"/>
    </xf>
    <xf numFmtId="0" fontId="11" fillId="38" borderId="6" xfId="0" applyFont="1" applyFill="1" applyBorder="1" applyAlignment="1" applyProtection="1">
      <alignment horizontal="center" vertical="center" textRotation="90" wrapText="1"/>
      <protection locked="0"/>
    </xf>
    <xf numFmtId="0" fontId="0" fillId="39" borderId="0" xfId="0" applyFill="1" applyProtection="1">
      <protection locked="0"/>
    </xf>
    <xf numFmtId="0" fontId="0" fillId="40" borderId="0" xfId="0" applyFill="1" applyProtection="1">
      <protection locked="0"/>
    </xf>
    <xf numFmtId="0" fontId="0" fillId="0" borderId="0" xfId="0" applyAlignment="1" applyProtection="1">
      <alignment horizontal="left" vertical="top"/>
      <protection locked="0"/>
    </xf>
    <xf numFmtId="0" fontId="0" fillId="41" borderId="0" xfId="0" applyFill="1" applyProtection="1">
      <protection locked="0"/>
    </xf>
    <xf numFmtId="0" fontId="0" fillId="0" borderId="0" xfId="0" applyProtection="1">
      <protection locked="0" hidden="1"/>
    </xf>
    <xf numFmtId="0" fontId="1" fillId="28" borderId="2" xfId="1" applyFill="1" applyBorder="1" applyAlignment="1">
      <alignment horizontal="center"/>
    </xf>
    <xf numFmtId="0" fontId="1" fillId="32" borderId="2" xfId="1" applyFill="1" applyBorder="1" applyAlignment="1">
      <alignment horizontal="center"/>
    </xf>
    <xf numFmtId="0" fontId="1" fillId="28" borderId="2" xfId="1" applyFill="1" applyBorder="1" applyAlignment="1">
      <alignment horizontal="center" wrapText="1"/>
    </xf>
    <xf numFmtId="0" fontId="3" fillId="32" borderId="2" xfId="0" applyFont="1" applyFill="1" applyBorder="1" applyAlignment="1">
      <alignment horizontal="center"/>
    </xf>
    <xf numFmtId="0" fontId="1" fillId="28" borderId="6" xfId="1" applyFill="1" applyBorder="1" applyAlignment="1">
      <alignment horizontal="center"/>
    </xf>
    <xf numFmtId="0" fontId="1" fillId="32" borderId="6" xfId="1" applyFill="1" applyBorder="1" applyAlignment="1">
      <alignment horizontal="center"/>
    </xf>
    <xf numFmtId="0" fontId="1" fillId="32" borderId="2" xfId="1" applyFill="1" applyBorder="1" applyAlignment="1">
      <alignment horizontal="center" wrapText="1"/>
    </xf>
    <xf numFmtId="0" fontId="6" fillId="26" borderId="15" xfId="0" applyFont="1" applyFill="1" applyBorder="1" applyAlignment="1" applyProtection="1">
      <alignment horizontal="right" wrapText="1"/>
      <protection locked="0"/>
    </xf>
    <xf numFmtId="0" fontId="16" fillId="0" borderId="0" xfId="0" applyFont="1" applyAlignment="1" applyProtection="1">
      <alignment vertical="center"/>
      <protection locked="0"/>
    </xf>
    <xf numFmtId="0" fontId="2" fillId="0" borderId="0" xfId="0" applyFont="1" applyAlignment="1" applyProtection="1">
      <alignment horizontal="right" wrapText="1"/>
      <protection locked="0"/>
    </xf>
    <xf numFmtId="0" fontId="0" fillId="0" borderId="1" xfId="0" applyBorder="1"/>
    <xf numFmtId="0" fontId="2" fillId="28" borderId="1" xfId="0" applyFont="1" applyFill="1" applyBorder="1" applyAlignment="1" applyProtection="1">
      <alignment horizontal="center" vertical="center"/>
      <protection hidden="1"/>
    </xf>
    <xf numFmtId="0" fontId="6" fillId="26" borderId="10" xfId="0" applyFont="1" applyFill="1" applyBorder="1" applyAlignment="1" applyProtection="1">
      <alignment horizontal="right" wrapText="1"/>
      <protection locked="0"/>
    </xf>
    <xf numFmtId="0" fontId="2" fillId="28" borderId="2" xfId="0" applyFont="1" applyFill="1" applyBorder="1" applyAlignment="1" applyProtection="1">
      <alignment horizontal="center" vertical="center"/>
      <protection hidden="1"/>
    </xf>
    <xf numFmtId="0" fontId="16" fillId="34" borderId="11" xfId="0" applyFont="1" applyFill="1" applyBorder="1" applyAlignment="1" applyProtection="1">
      <alignment horizontal="center"/>
      <protection hidden="1"/>
    </xf>
    <xf numFmtId="0" fontId="1" fillId="0" borderId="0" xfId="1" applyAlignment="1" applyProtection="1">
      <alignment horizontal="center"/>
      <protection locked="0"/>
    </xf>
    <xf numFmtId="0" fontId="17" fillId="0" borderId="0" xfId="0" applyFont="1" applyProtection="1">
      <protection locked="0"/>
    </xf>
    <xf numFmtId="2" fontId="0" fillId="0" borderId="0" xfId="0" applyNumberFormat="1" applyProtection="1">
      <protection locked="0" hidden="1"/>
    </xf>
    <xf numFmtId="0" fontId="18" fillId="32" borderId="2" xfId="0" applyFont="1" applyFill="1" applyBorder="1" applyAlignment="1" applyProtection="1">
      <alignment horizontal="center"/>
      <protection locked="0"/>
    </xf>
    <xf numFmtId="166" fontId="0" fillId="0" borderId="0" xfId="0" applyNumberFormat="1" applyProtection="1">
      <protection hidden="1"/>
    </xf>
  </cellXfs>
  <cellStyles count="2">
    <cellStyle name="Hyperlink" xfId="1" builtinId="8"/>
    <cellStyle name="Normal" xfId="0" builtinId="0"/>
  </cellStyles>
  <dxfs count="176">
    <dxf>
      <fill>
        <patternFill>
          <bgColor rgb="FF455E45"/>
        </patternFill>
      </fill>
    </dxf>
    <dxf>
      <fill>
        <patternFill>
          <bgColor rgb="FF7070FF"/>
        </patternFill>
      </fill>
    </dxf>
    <dxf>
      <fill>
        <patternFill>
          <bgColor rgb="FFA0003C"/>
        </patternFill>
      </fill>
    </dxf>
    <dxf>
      <fill>
        <patternFill>
          <bgColor rgb="FFB7B7FF"/>
        </patternFill>
      </fill>
    </dxf>
    <dxf>
      <fill>
        <patternFill>
          <bgColor rgb="FF4747B8"/>
        </patternFill>
      </fill>
    </dxf>
    <dxf>
      <fill>
        <patternFill>
          <bgColor rgb="FFFF8CFF"/>
        </patternFill>
      </fill>
    </dxf>
    <dxf>
      <fill>
        <patternFill>
          <fgColor rgb="FF525252"/>
          <bgColor rgb="FF525252"/>
        </patternFill>
      </fill>
    </dxf>
    <dxf>
      <fill>
        <patternFill>
          <bgColor rgb="FFFF4C4C"/>
        </patternFill>
      </fill>
    </dxf>
    <dxf>
      <fill>
        <patternFill>
          <bgColor rgb="FF660000"/>
        </patternFill>
      </fill>
    </dxf>
    <dxf>
      <fill>
        <patternFill>
          <bgColor rgb="FF8C704C"/>
        </patternFill>
      </fill>
    </dxf>
    <dxf>
      <fill>
        <patternFill>
          <bgColor rgb="FFB84C00"/>
        </patternFill>
      </fill>
    </dxf>
    <dxf>
      <fill>
        <patternFill>
          <bgColor rgb="FFFF7042"/>
        </patternFill>
      </fill>
    </dxf>
    <dxf>
      <fill>
        <patternFill>
          <bgColor rgb="FFFFFFFF"/>
        </patternFill>
      </fill>
    </dxf>
    <dxf>
      <fill>
        <patternFill>
          <bgColor rgb="FF8CFF8C"/>
        </patternFill>
      </fill>
    </dxf>
    <dxf>
      <fill>
        <patternFill>
          <bgColor rgb="FFFF7C70"/>
        </patternFill>
      </fill>
    </dxf>
    <dxf>
      <fill>
        <patternFill>
          <bgColor rgb="FF004C00"/>
        </patternFill>
      </fill>
    </dxf>
    <dxf>
      <fill>
        <patternFill>
          <bgColor rgb="FF716A70"/>
        </patternFill>
      </fill>
    </dxf>
    <dxf>
      <fill>
        <patternFill>
          <bgColor rgb="FFB8A042"/>
        </patternFill>
      </fill>
    </dxf>
    <dxf>
      <fill>
        <patternFill>
          <bgColor rgb="FF4F4600"/>
        </patternFill>
      </fill>
    </dxf>
    <dxf>
      <fill>
        <patternFill>
          <bgColor rgb="FFFFFF70"/>
        </patternFill>
      </fill>
    </dxf>
    <dxf>
      <fill>
        <patternFill>
          <bgColor rgb="FFB8A042"/>
        </patternFill>
      </fill>
    </dxf>
    <dxf>
      <fill>
        <patternFill>
          <bgColor rgb="FF455E45"/>
        </patternFill>
      </fill>
    </dxf>
    <dxf>
      <fill>
        <patternFill>
          <bgColor rgb="FF7070FF"/>
        </patternFill>
      </fill>
    </dxf>
    <dxf>
      <fill>
        <patternFill>
          <bgColor rgb="FF4F4600"/>
        </patternFill>
      </fill>
    </dxf>
    <dxf>
      <fill>
        <patternFill>
          <bgColor rgb="FFA0003C"/>
        </patternFill>
      </fill>
    </dxf>
    <dxf>
      <fill>
        <patternFill>
          <bgColor rgb="FF00007C"/>
        </patternFill>
      </fill>
    </dxf>
    <dxf>
      <fill>
        <patternFill>
          <bgColor rgb="FF4747B8"/>
        </patternFill>
      </fill>
    </dxf>
    <dxf>
      <fill>
        <patternFill>
          <fgColor rgb="FF525252"/>
          <bgColor rgb="FF525252"/>
        </patternFill>
      </fill>
    </dxf>
    <dxf>
      <fill>
        <patternFill>
          <bgColor rgb="FFFF8CFF"/>
        </patternFill>
      </fill>
    </dxf>
    <dxf>
      <fill>
        <patternFill>
          <bgColor rgb="FFFF4C4C"/>
        </patternFill>
      </fill>
    </dxf>
    <dxf>
      <fill>
        <patternFill>
          <bgColor rgb="FF660000"/>
        </patternFill>
      </fill>
    </dxf>
    <dxf>
      <fill>
        <patternFill>
          <bgColor rgb="FF004C00"/>
        </patternFill>
      </fill>
    </dxf>
    <dxf>
      <fill>
        <patternFill>
          <bgColor rgb="FFFF7C70"/>
        </patternFill>
      </fill>
    </dxf>
    <dxf>
      <fill>
        <patternFill>
          <bgColor rgb="FF8CFF8C"/>
        </patternFill>
      </fill>
    </dxf>
    <dxf>
      <fill>
        <patternFill>
          <bgColor rgb="FF716A70"/>
        </patternFill>
      </fill>
    </dxf>
    <dxf>
      <fill>
        <patternFill>
          <bgColor rgb="FF8C704C"/>
        </patternFill>
      </fill>
    </dxf>
    <dxf>
      <fill>
        <patternFill>
          <bgColor rgb="FFFFFFFF"/>
        </patternFill>
      </fill>
    </dxf>
    <dxf>
      <fill>
        <patternFill>
          <bgColor rgb="FFFF7042"/>
        </patternFill>
      </fill>
    </dxf>
    <dxf>
      <fill>
        <patternFill>
          <bgColor rgb="FFB84C00"/>
        </patternFill>
      </fill>
    </dxf>
    <dxf>
      <border diagonalUp="0" diagonalDown="0">
        <right style="thin">
          <color indexed="64"/>
        </right>
        <vertical/>
      </border>
      <protection locked="0" hidden="0"/>
    </dxf>
    <dxf>
      <protection locked="0" hidden="0"/>
    </dxf>
    <dxf>
      <protection locked="0" hidden="0"/>
    </dxf>
    <dxf>
      <protection locked="0" hidden="0"/>
    </dxf>
    <dxf>
      <protection locked="0" hidden="0"/>
    </dxf>
    <dxf>
      <protection locked="0" hidden="0"/>
    </dxf>
    <dxf>
      <protection locked="0" hidden="0"/>
    </dxf>
    <dxf>
      <protection locked="0" hidden="0"/>
    </dxf>
    <dxf>
      <border diagonalUp="0" diagonalDown="0">
        <right style="thin">
          <color indexed="64"/>
        </right>
        <vertical/>
      </border>
      <protection locked="0" hidden="0"/>
    </dxf>
    <dxf>
      <protection locked="0" hidden="0"/>
    </dxf>
    <dxf>
      <numFmt numFmtId="2" formatCode="0.00"/>
      <protection locked="0" hidden="0"/>
    </dxf>
    <dxf>
      <numFmt numFmtId="2" formatCode="0.00"/>
      <protection locked="0" hidden="0"/>
    </dxf>
    <dxf>
      <protection locked="0" hidden="0"/>
    </dxf>
    <dxf>
      <protection locked="0" hidden="0"/>
    </dxf>
    <dxf>
      <protection locked="0" hidden="0"/>
    </dxf>
    <dxf>
      <protection locked="0" hidden="0"/>
    </dxf>
    <dxf>
      <protection locked="0" hidden="0"/>
    </dxf>
    <dxf>
      <protection locked="0" hidden="0"/>
    </dxf>
    <dxf>
      <border diagonalUp="0" diagonalDown="0" outline="0">
        <left/>
        <right style="thin">
          <color indexed="64"/>
        </right>
      </border>
      <protection locked="0" hidden="0"/>
    </dxf>
    <dxf>
      <protection locked="0" hidden="0"/>
    </dxf>
    <dxf>
      <numFmt numFmtId="2" formatCode="0.00"/>
      <protection locked="0" hidden="0"/>
    </dxf>
    <dxf>
      <protection locked="0" hidden="0"/>
    </dxf>
    <dxf>
      <protection locked="0" hidden="0"/>
    </dxf>
    <dxf>
      <protection locked="0" hidden="0"/>
    </dxf>
    <dxf>
      <protection locked="0" hidden="0"/>
    </dxf>
    <dxf>
      <protection locked="0" hidden="0"/>
    </dxf>
    <dxf>
      <numFmt numFmtId="2" formatCode="0.00"/>
      <protection locked="0" hidden="0"/>
    </dxf>
    <dxf>
      <protection locked="0" hidden="0"/>
    </dxf>
    <dxf>
      <protection locked="0" hidden="0"/>
    </dxf>
    <dxf>
      <numFmt numFmtId="164" formatCode="0.0"/>
      <protection locked="0" hidden="0"/>
    </dxf>
    <dxf>
      <protection locked="0" hidden="0"/>
    </dxf>
    <dxf>
      <alignment horizontal="center" indent="0" justifyLastLine="0" shrinkToFit="0" readingOrder="0"/>
      <protection locked="0" hidden="0"/>
    </dxf>
    <dxf>
      <protection locked="0" hidden="0"/>
    </dxf>
    <dxf>
      <border diagonalUp="0" diagonalDown="0">
        <right style="thin">
          <color indexed="64"/>
        </right>
        <vertical/>
      </border>
      <protection locked="0" hidden="0"/>
    </dxf>
    <dxf>
      <protection locked="0" hidden="0"/>
    </dxf>
    <dxf>
      <protection locked="0" hidden="0"/>
    </dxf>
    <dxf>
      <protection locked="0" hidden="0"/>
    </dxf>
    <dxf>
      <protection locked="0" hidden="0"/>
    </dxf>
    <dxf>
      <alignment horizontal="left" indent="0" justifyLastLine="0" shrinkToFit="0" readingOrder="0"/>
      <protection locked="0" hidden="0"/>
    </dxf>
    <dxf>
      <alignment horizontal="center" indent="0" justifyLastLine="0" shrinkToFit="0" readingOrder="0"/>
      <protection locked="0" hidden="0"/>
    </dxf>
    <dxf>
      <alignment horizontal="center" indent="0" justifyLastLine="0" shrinkToFit="0" readingOrder="0"/>
      <protection locked="0" hidden="0"/>
    </dxf>
    <dxf>
      <alignment horizontal="center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0"/>
        <name val="Calibri"/>
        <family val="2"/>
      </font>
      <numFmt numFmtId="0" formatCode="General"/>
      <fill>
        <patternFill patternType="solid">
          <fgColor indexed="64"/>
          <bgColor rgb="FFFFFFCC"/>
        </patternFill>
      </fill>
      <alignment horizontal="center" indent="0" justifyLastLine="0" shrinkToFit="0" readingOrder="0"/>
      <border diagonalUp="0" diagonalDown="0">
        <right style="thin">
          <color indexed="64"/>
        </right>
        <vertical/>
      </border>
      <protection locked="1" hidden="1"/>
    </dxf>
    <dxf>
      <fill>
        <patternFill>
          <fgColor indexed="64"/>
          <bgColor rgb="FFFFFFCC"/>
        </patternFill>
      </fill>
      <alignment horizontal="right" indent="0" justifyLastLine="0" shrinkToFit="0" readingOrder="0"/>
      <protection locked="0" hidden="0"/>
    </dxf>
    <dxf>
      <numFmt numFmtId="0" formatCode="General"/>
      <fill>
        <patternFill patternType="solid">
          <fgColor indexed="64"/>
          <bgColor rgb="FFFF99FF"/>
        </patternFill>
      </fill>
      <alignment horizontal="center" vertical="bottom" textRotation="0" wrapText="0" indent="0" justifyLastLine="0" shrinkToFit="0" readingOrder="0"/>
      <border diagonalUp="0" diagonalDown="0">
        <right style="thin">
          <color indexed="64"/>
        </right>
        <vertical/>
      </border>
      <protection locked="1" hidden="1"/>
    </dxf>
    <dxf>
      <numFmt numFmtId="0" formatCode="General"/>
      <fill>
        <patternFill patternType="solid">
          <fgColor indexed="64"/>
          <bgColor rgb="FFFF99FF"/>
        </patternFill>
      </fill>
      <alignment horizontal="center" indent="0" justifyLastLine="0" shrinkToFit="0" readingOrder="0"/>
      <protection locked="1" hidden="1"/>
    </dxf>
    <dxf>
      <fill>
        <patternFill patternType="solid">
          <fgColor indexed="64"/>
          <bgColor rgb="FFFF99FF"/>
        </patternFill>
      </fill>
      <alignment horizontal="right" indent="0" justifyLastLine="0" shrinkToFit="0" readingOrder="0"/>
      <protection locked="0" hidden="0"/>
    </dxf>
    <dxf>
      <protection locked="0" hidden="0"/>
    </dxf>
    <dxf>
      <alignment horizontal="center" vertical="top" textRotation="90" wrapText="0" indent="0" justifyLastLine="0" shrinkToFit="0" readingOrder="0"/>
      <protection locked="0" hidden="0"/>
    </dxf>
    <dxf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  <protection locked="1" hidden="0"/>
    </dxf>
    <dxf>
      <protection locked="1" hidden="0"/>
    </dxf>
    <dxf>
      <protection locked="0" hidden="0"/>
    </dxf>
    <dxf>
      <protection locked="0" hidden="0"/>
    </dxf>
    <dxf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rgb="FF4472C4"/>
          <bgColor rgb="FF4472C4"/>
        </patternFill>
      </fill>
      <alignment horizontal="general" vertical="top" textRotation="0" wrapText="1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color rgb="FF000000"/>
      </font>
      <fill>
        <patternFill patternType="solid">
          <fgColor rgb="FFE2EFDA"/>
          <bgColor rgb="FFE2EFDA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  <protection locked="1" hidden="0"/>
    </dxf>
    <dxf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theme="7" tint="-0.24994659260841701"/>
          <bgColor rgb="FFFFFFCC"/>
        </patternFill>
      </fill>
      <alignment horizontal="center" vertical="center" textRotation="9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vertic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vertical="bottom" indent="0" justifyLastLine="0" shrinkToFit="0" readingOrder="0"/>
      <border diagonalUp="0" diagonalDown="0">
        <left/>
        <right style="thin">
          <color indexed="64"/>
        </right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>
          <bgColor rgb="FFB2B2B2"/>
        </patternFill>
      </fill>
      <alignment horizontal="center" vertical="bottom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>
          <bgColor rgb="FFB2B2B2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>
          <bgColor rgb="FFB2B2B2"/>
        </patternFill>
      </fill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 style="thin">
          <color indexed="64"/>
        </left>
        <right/>
        <vertic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left" vertical="bottom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5" formatCode="yyyy\-mm\-dd;@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indent="0" justifyLastLine="0" shrinkToFit="0" readingOrder="0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1" indent="0" justifyLastLine="0" shrinkToFit="0" readingOrder="0"/>
      <border diagonalUp="0" diagonalDown="0">
        <right style="thin">
          <color indexed="64"/>
        </right>
        <vertic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ourier New"/>
        <scheme val="none"/>
      </font>
      <alignment horizontal="center" vertical="center" textRotation="0" wrapText="0" indent="0" justifyLastLine="0" shrinkToFit="0" readingOrder="0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ourier New"/>
        <scheme val="none"/>
      </font>
      <fill>
        <patternFill>
          <bgColor rgb="FF99CCFF"/>
        </patternFill>
      </fill>
      <alignment horizontal="left" vertical="top" textRotation="90" wrapText="1" indent="0" justifyLastLine="0" shrinkToFit="0" readingOrder="0"/>
      <protection locked="0" hidden="0"/>
    </dxf>
    <dxf>
      <fill>
        <patternFill>
          <bgColor rgb="FF8CFF8C"/>
        </patternFill>
      </fill>
    </dxf>
    <dxf>
      <fill>
        <patternFill>
          <bgColor rgb="FFB7B7FF"/>
        </patternFill>
      </fill>
    </dxf>
    <dxf>
      <fill>
        <patternFill>
          <bgColor rgb="FFFF7C70"/>
        </patternFill>
      </fill>
    </dxf>
    <dxf>
      <fill>
        <patternFill>
          <bgColor rgb="FFA00042"/>
        </patternFill>
      </fill>
    </dxf>
    <dxf>
      <fill>
        <patternFill>
          <bgColor rgb="FFFFFF70"/>
        </patternFill>
      </fill>
    </dxf>
    <dxf>
      <fill>
        <patternFill>
          <bgColor rgb="FFFF4C4C"/>
        </patternFill>
      </fill>
    </dxf>
    <dxf>
      <fill>
        <patternFill>
          <bgColor rgb="FF660000"/>
        </patternFill>
      </fill>
    </dxf>
    <dxf>
      <fill>
        <patternFill>
          <bgColor rgb="FFFFFFFF"/>
        </patternFill>
      </fill>
    </dxf>
    <dxf>
      <fill>
        <patternFill>
          <bgColor rgb="FF7070FF"/>
        </patternFill>
      </fill>
    </dxf>
    <dxf>
      <fill>
        <patternFill>
          <bgColor rgb="FF004C00"/>
        </patternFill>
      </fill>
    </dxf>
    <dxf>
      <fill>
        <patternFill>
          <bgColor rgb="FF455E45"/>
        </patternFill>
      </fill>
    </dxf>
    <dxf>
      <fill>
        <patternFill>
          <bgColor rgb="FF4747B8"/>
        </patternFill>
      </fill>
    </dxf>
    <dxf>
      <fill>
        <patternFill>
          <bgColor rgb="FFB8A042"/>
        </patternFill>
      </fill>
    </dxf>
    <dxf>
      <fill>
        <patternFill>
          <bgColor rgb="FF534C52"/>
        </patternFill>
      </fill>
    </dxf>
    <dxf>
      <fill>
        <patternFill>
          <bgColor rgb="FF525252"/>
        </patternFill>
      </fill>
    </dxf>
    <dxf>
      <fill>
        <patternFill>
          <bgColor rgb="FFFF7042"/>
        </patternFill>
      </fill>
    </dxf>
    <dxf>
      <fill>
        <patternFill>
          <bgColor rgb="FFB84C00"/>
        </patternFill>
      </fill>
    </dxf>
    <dxf>
      <fill>
        <patternFill>
          <bgColor rgb="FF4F4600"/>
        </patternFill>
      </fill>
    </dxf>
    <dxf>
      <fill>
        <patternFill>
          <bgColor rgb="FF8C704C"/>
        </patternFill>
      </fill>
    </dxf>
    <dxf>
      <fill>
        <patternFill>
          <bgColor rgb="FFFF8CFF"/>
        </patternFill>
      </fill>
    </dxf>
    <dxf>
      <fill>
        <patternFill>
          <bgColor rgb="FFFF8CFF"/>
        </patternFill>
      </fill>
    </dxf>
    <dxf>
      <fill>
        <patternFill>
          <bgColor rgb="FFFF8CFF"/>
        </patternFill>
      </fill>
    </dxf>
    <dxf>
      <fill>
        <patternFill>
          <bgColor rgb="FF8CFF8C"/>
        </patternFill>
      </fill>
    </dxf>
    <dxf>
      <fill>
        <patternFill>
          <bgColor rgb="FFB7B7FF"/>
        </patternFill>
      </fill>
    </dxf>
    <dxf>
      <fill>
        <patternFill>
          <bgColor rgb="FFFF7C70"/>
        </patternFill>
      </fill>
    </dxf>
    <dxf>
      <fill>
        <patternFill>
          <bgColor rgb="FFA00042"/>
        </patternFill>
      </fill>
    </dxf>
    <dxf>
      <fill>
        <patternFill>
          <bgColor rgb="FFFFFF70"/>
        </patternFill>
      </fill>
    </dxf>
    <dxf>
      <fill>
        <patternFill>
          <bgColor rgb="FFFF4C4C"/>
        </patternFill>
      </fill>
    </dxf>
    <dxf>
      <fill>
        <patternFill>
          <bgColor rgb="FF660000"/>
        </patternFill>
      </fill>
    </dxf>
    <dxf>
      <fill>
        <patternFill>
          <bgColor rgb="FFFFFFFF"/>
        </patternFill>
      </fill>
    </dxf>
    <dxf>
      <fill>
        <patternFill>
          <bgColor rgb="FF7070FF"/>
        </patternFill>
      </fill>
    </dxf>
    <dxf>
      <fill>
        <patternFill>
          <bgColor rgb="FF004C00"/>
        </patternFill>
      </fill>
    </dxf>
    <dxf>
      <fill>
        <patternFill>
          <bgColor rgb="FF455E45"/>
        </patternFill>
      </fill>
    </dxf>
    <dxf>
      <fill>
        <patternFill>
          <bgColor rgb="FF4747B8"/>
        </patternFill>
      </fill>
    </dxf>
    <dxf>
      <fill>
        <patternFill>
          <bgColor rgb="FFB8A042"/>
        </patternFill>
      </fill>
    </dxf>
    <dxf>
      <fill>
        <patternFill>
          <bgColor rgb="FF534C52"/>
        </patternFill>
      </fill>
    </dxf>
    <dxf>
      <fill>
        <patternFill>
          <bgColor rgb="FF525252"/>
        </patternFill>
      </fill>
    </dxf>
    <dxf>
      <fill>
        <patternFill>
          <bgColor rgb="FFFF7042"/>
        </patternFill>
      </fill>
    </dxf>
    <dxf>
      <fill>
        <patternFill>
          <bgColor rgb="FFB84C00"/>
        </patternFill>
      </fill>
    </dxf>
    <dxf>
      <fill>
        <patternFill>
          <bgColor rgb="FF4F4600"/>
        </patternFill>
      </fill>
    </dxf>
    <dxf>
      <fill>
        <patternFill>
          <bgColor rgb="FF8C704C"/>
        </patternFill>
      </fill>
    </dxf>
    <dxf>
      <fill>
        <patternFill>
          <bgColor rgb="FFFF8CFF"/>
        </patternFill>
      </fill>
    </dxf>
  </dxfs>
  <tableStyles count="0" defaultTableStyle="TableStyleMedium2" defaultPivotStyle="PivotStyleLight16"/>
  <colors>
    <mruColors>
      <color rgb="FFFFFFCC"/>
      <color rgb="FF99CCFF"/>
      <color rgb="FFFFFF70"/>
      <color rgb="FF99FF99"/>
      <color rgb="FFFF99FF"/>
      <color rgb="FFB2B2B2"/>
      <color rgb="FFB2B2A6"/>
      <color rgb="FFFFCCFF"/>
      <color rgb="FFB8A042"/>
      <color rgb="FFB7B7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alcChain" Target="calcChain.xml"/><Relationship Id="rId18" Type="http://schemas.openxmlformats.org/officeDocument/2006/relationships/customXml" Target="../customXml/item5.xml"/><Relationship Id="rId26" Type="http://schemas.openxmlformats.org/officeDocument/2006/relationships/customXml" Target="../customXml/item13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8.xml"/><Relationship Id="rId34" Type="http://schemas.openxmlformats.org/officeDocument/2006/relationships/customXml" Target="../customXml/item21.xml"/><Relationship Id="rId7" Type="http://schemas.openxmlformats.org/officeDocument/2006/relationships/connections" Target="connections.xml"/><Relationship Id="rId12" Type="http://schemas.microsoft.com/office/2017/10/relationships/person" Target="persons/person.xml"/><Relationship Id="rId17" Type="http://schemas.openxmlformats.org/officeDocument/2006/relationships/customXml" Target="../customXml/item4.xml"/><Relationship Id="rId25" Type="http://schemas.openxmlformats.org/officeDocument/2006/relationships/customXml" Target="../customXml/item12.xml"/><Relationship Id="rId33" Type="http://schemas.openxmlformats.org/officeDocument/2006/relationships/customXml" Target="../customXml/item20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20" Type="http://schemas.openxmlformats.org/officeDocument/2006/relationships/customXml" Target="../customXml/item7.xml"/><Relationship Id="rId29" Type="http://schemas.openxmlformats.org/officeDocument/2006/relationships/customXml" Target="../customXml/item16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powerPivotData" Target="model/item.data"/><Relationship Id="rId24" Type="http://schemas.openxmlformats.org/officeDocument/2006/relationships/customXml" Target="../customXml/item11.xml"/><Relationship Id="rId32" Type="http://schemas.openxmlformats.org/officeDocument/2006/relationships/customXml" Target="../customXml/item19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23" Type="http://schemas.openxmlformats.org/officeDocument/2006/relationships/customXml" Target="../customXml/item10.xml"/><Relationship Id="rId28" Type="http://schemas.openxmlformats.org/officeDocument/2006/relationships/customXml" Target="../customXml/item15.xml"/><Relationship Id="rId10" Type="http://schemas.openxmlformats.org/officeDocument/2006/relationships/sheetMetadata" Target="metadata.xml"/><Relationship Id="rId19" Type="http://schemas.openxmlformats.org/officeDocument/2006/relationships/customXml" Target="../customXml/item6.xml"/><Relationship Id="rId31" Type="http://schemas.openxmlformats.org/officeDocument/2006/relationships/customXml" Target="../customXml/item18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1.xml"/><Relationship Id="rId22" Type="http://schemas.openxmlformats.org/officeDocument/2006/relationships/customXml" Target="../customXml/item9.xml"/><Relationship Id="rId27" Type="http://schemas.openxmlformats.org/officeDocument/2006/relationships/customXml" Target="../customXml/item14.xml"/><Relationship Id="rId30" Type="http://schemas.openxmlformats.org/officeDocument/2006/relationships/customXml" Target="../customXml/item17.xml"/><Relationship Id="rId35" Type="http://schemas.openxmlformats.org/officeDocument/2006/relationships/customXml" Target="../customXml/item22.xml"/><Relationship Id="rId8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HAL_2018_03_01" id="{1E917B80-4E56-4390-83E2-B51174A73677}" userId="HAL_2018_03_01" providerId="None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Sensors_OpuBC_cpXFP" displayName="Sensors_OpuBC_cpXFP" ref="A1:AH24" totalsRowShown="0" headerRowDxfId="133" dataDxfId="132">
  <autoFilter ref="A1:AH24" xr:uid="{00000000-000C-0000-FFFF-FFFF00000000}"/>
  <sortState xmlns:xlrd2="http://schemas.microsoft.com/office/spreadsheetml/2017/richdata2" ref="A2:AH22">
    <sortCondition ref="A1:A22"/>
  </sortState>
  <tableColumns count="34">
    <tableColumn id="1" xr3:uid="{00000000-0010-0000-0000-000001000000}" name="Sensor_Number" dataDxfId="131"/>
    <tableColumn id="2" xr3:uid="{00000000-0010-0000-0000-000002000000}" name="     Scientist" dataDxfId="130"/>
    <tableColumn id="26" xr3:uid="{80AB38A2-C202-4AC4-8946-2920EBB80BD8}" name="     Scientist2" dataDxfId="129"/>
    <tableColumn id="3" xr3:uid="{00000000-0010-0000-0000-000003000000}" name="Drug goal(s)" dataDxfId="128"/>
    <tableColumn id="4" xr3:uid="{00000000-0010-0000-0000-000004000000}" name="data_mutagenesis" dataDxfId="127"/>
    <tableColumn id="7" xr3:uid="{00000000-0010-0000-0000-000007000000}" name="type_mutagenesis" dataDxfId="126"/>
    <tableColumn id="9" xr3:uid="{00000000-0010-0000-0000-000009000000}" name="published name(s)" dataDxfId="125"/>
    <tableColumn id="43" xr3:uid="{436FC82A-EC88-4AE6-B1B2-18017358E4CF}" name="Nickame" dataDxfId="124"/>
    <tableColumn id="583" xr3:uid="{00000000-0010-0000-0000-000047020000}" name="Addgene #" dataDxfId="123"/>
    <tableColumn id="10" xr3:uid="{00000000-0010-0000-0000-00000A000000}" name="Pedigree" dataDxfId="122"/>
    <tableColumn id="11" xr3:uid="{00000000-0010-0000-0000-00000B000000}" name="sort-order_user" dataDxfId="121"/>
    <tableColumn id="12" xr3:uid="{00000000-0010-0000-0000-00000C000000}" name="sort-order_requested" dataDxfId="120"/>
    <tableColumn id="13" xr3:uid="{00000000-0010-0000-0000-00000D000000}" name="sort-order_order_admin" dataDxfId="119"/>
    <tableColumn id="14" xr3:uid="{00000000-0010-0000-0000-00000E000000}" name="production level" dataDxfId="118"/>
    <tableColumn id="15" xr3:uid="{00000000-0010-0000-0000-00000F000000}" name="publication" dataDxfId="117"/>
    <tableColumn id="17" xr3:uid="{F9BF872C-6282-4756-BEB5-BC86603E8F71}" name="Zebrafish construct" dataDxfId="116"/>
    <tableColumn id="29" xr3:uid="{7B102364-FEA6-4F7C-98B6-8750DE0D85D6}" name="cpXFP" dataDxfId="115"/>
    <tableColumn id="20" xr3:uid="{07168CD5-7283-4A47-9097-C7C176BF095D}" name="sequence.full_1_522 " dataDxfId="114"/>
    <tableColumn id="21" xr3:uid="{B3AEF4A1-9789-48CD-A80E-683D503420EB}" name="sequence.PBP.Nterm_1_75" dataDxfId="113">
      <calculatedColumnFormula>MID($R2,1,75)</calculatedColumnFormula>
    </tableColumn>
    <tableColumn id="18" xr3:uid="{6C919ACF-C446-4515-A4DE-E7214A190D2D}" name="sequence.linker1_76-79" dataDxfId="112">
      <calculatedColumnFormula>MID($R2,76,4)</calculatedColumnFormula>
    </tableColumn>
    <tableColumn id="19" xr3:uid="{6E858F93-B4C5-4E4C-B993-84046FA6D30E}" name="sequence.cpGFP_80_320" dataDxfId="111">
      <calculatedColumnFormula>MID($R2,80,239)</calculatedColumnFormula>
    </tableColumn>
    <tableColumn id="5" xr3:uid="{531992FB-8B56-4A2E-8383-49762E2F8EF1}" name="sequence.chromophore" dataDxfId="110">
      <calculatedColumnFormula>MID($R2,240,3)</calculatedColumnFormula>
    </tableColumn>
    <tableColumn id="24" xr3:uid="{28EAB82E-285E-44DE-88E6-31A36DA84063}" name="sequence.linker2_321-324" dataDxfId="109">
      <calculatedColumnFormula>MID($R2,321,4)</calculatedColumnFormula>
    </tableColumn>
    <tableColumn id="23" xr3:uid="{DB9F4424-32AC-4AFB-92FC-554FA122870E}" name="sequence.PBP.Cterm_325-522" dataDxfId="108">
      <calculatedColumnFormula>MID($R2,326,198)</calculatedColumnFormula>
    </tableColumn>
    <tableColumn id="22" xr3:uid="{6EF0A09A-6E9D-43EE-A5E6-9AC96E76B335}" name="sequence.temp1" dataDxfId="107"/>
    <tableColumn id="27" xr3:uid="{B90DC054-4007-41CC-AE54-87E5B8552D59}" name="sequence.temp2" dataDxfId="106"/>
    <tableColumn id="25" xr3:uid="{D6731FD6-6C79-473C-BEFC-3A05E38301B0}" name="sequence.temp3" dataDxfId="105"/>
    <tableColumn id="41" xr3:uid="{AFD6263B-10E0-4332-8D64-1ABAA6C9684B}" name="sequence.temp4" dataDxfId="104"/>
    <tableColumn id="40" xr3:uid="{010B5425-89D1-4388-96B4-EF6721439ADF}" name="010 changeable" dataDxfId="103">
      <calculatedColumnFormula>MID($R2,MID(AC$1,1,3),1)</calculatedColumnFormula>
    </tableColumn>
    <tableColumn id="39" xr3:uid="{3579C0F5-87F4-4594-BEC8-5CAB3D230E39}" name="015 changeable" dataDxfId="102">
      <calculatedColumnFormula>MID($R2,MID(AD$1,1,3),1)</calculatedColumnFormula>
    </tableColumn>
    <tableColumn id="38" xr3:uid="{2BD22759-9C47-4F7B-9D51-6DDC72E305B5}" name="068 changeable" dataDxfId="101">
      <calculatedColumnFormula>MID($R2,MID(AE$1,1,3),1)</calculatedColumnFormula>
    </tableColumn>
    <tableColumn id="42" xr3:uid="{D2131012-FDA1-45BF-A1D6-BE72ABF28267}" name="351 changeable" dataDxfId="100">
      <calculatedColumnFormula>MID($R2,MID(AF$1,1,3),1)</calculatedColumnFormula>
    </tableColumn>
    <tableColumn id="57" xr3:uid="{5848912D-19FF-427B-B8D9-1597F85EA992}" name="102 changeable" dataDxfId="99">
      <calculatedColumnFormula>MID($R2,MID(AG$1,1,3),1)</calculatedColumnFormula>
    </tableColumn>
    <tableColumn id="600" xr3:uid="{DA6FDB5B-CACF-434B-BA06-8AC153ECDA27}" name="395 changeable" dataDxfId="98">
      <calculatedColumnFormula>MID($R2,MID(AH$1,1,3),1)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F03B53-EDFA-49B5-90F4-78AAE5F3F44C}" name="Ligands_names_and_links" displayName="Ligands_names_and_links" ref="A2:H65" totalsRowShown="0" headerRowDxfId="97" dataDxfId="96">
  <autoFilter ref="A2:H65" xr:uid="{C6F03B53-EDFA-49B5-90F4-78AAE5F3F44C}"/>
  <tableColumns count="8">
    <tableColumn id="1" xr3:uid="{C51E9495-6BBE-4335-9B6E-EF188C1C36A9}" name="Ligand_Number" dataDxfId="95"/>
    <tableColumn id="2" xr3:uid="{EFE48A48-1376-4A3B-A6E1-9D67799F5035}" name="Ligand name" dataDxfId="94"/>
    <tableColumn id="3" xr3:uid="{218874E2-CA80-4383-8952-1661FBA52991}" name="ZINC15 URL" dataDxfId="93"/>
    <tableColumn id="4" xr3:uid="{B25CA66F-FAD0-4BAD-AC79-22CD7DB11251}" name="PubChem URL" dataDxfId="92"/>
    <tableColumn id="5" xr3:uid="{100284B7-4CB3-4890-868D-42FE5C866889}" name="PDBQ URL" dataDxfId="91"/>
    <tableColumn id="6" xr3:uid="{E12DFC21-80A8-4184-BBD5-167D001ABE45}" name="Scientist(s)" dataDxfId="90"/>
    <tableColumn id="10" xr3:uid="{81290F4F-F435-49AB-B3F9-52456AF1EE80}" name="Class_1" dataDxfId="89"/>
    <tableColumn id="8" xr3:uid="{95D517C5-5AC6-4AE8-AD62-E2E41604C905}" name="Class_2" dataDxfId="88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8EC36ED0-3732-434E-A427-A6664FCF2E50}" name="Experiments" displayName="Experiments" ref="A1:AU83" totalsRowShown="0" headerRowDxfId="87" dataDxfId="86">
  <autoFilter ref="A1:AU83" xr:uid="{8EC36ED0-3732-434E-A427-A6664FCF2E50}"/>
  <sortState xmlns:xlrd2="http://schemas.microsoft.com/office/spreadsheetml/2017/richdata2" ref="A2:AU83">
    <sortCondition ref="A1:A83"/>
  </sortState>
  <tableColumns count="47">
    <tableColumn id="1" xr3:uid="{044EEF88-3387-4EB2-8E23-C349308D797F}" name="Sensor_Number" dataDxfId="85"/>
    <tableColumn id="43" xr3:uid="{D2A27E78-5CC5-4EC6-8502-0D547F572303}" name="Sensor_Name" dataDxfId="84">
      <calculatedColumnFormula array="1">IFERROR(INDEX(Sensors_OpuBC_cpXFP!$G$2:$G$694,MATCH($A2,Sensors_OpuBC_cpXFP!$A$2:$A$694,0),0),"")</calculatedColumnFormula>
    </tableColumn>
    <tableColumn id="48" xr3:uid="{4D9E5684-4D58-447B-8F17-AA0C10E3DF97}" name="Nickname" dataDxfId="83">
      <calculatedColumnFormula array="1">IFERROR(INDEX(Sensors_OpuBC_cpXFP!$H$2:$H$694,MATCH($A2,Sensors_OpuBC_cpXFP!$A$2:$A$694,0),0),"")</calculatedColumnFormula>
    </tableColumn>
    <tableColumn id="2" xr3:uid="{8B8DD2F1-7FFF-411E-AAA0-13BC94CAAE8F}" name="Ligand_Number" dataDxfId="82"/>
    <tableColumn id="44" xr3:uid="{1EC602B4-7E24-4E29-A60E-10646C5CD560}" name="Ligand_Name" dataDxfId="81">
      <calculatedColumnFormula array="1">IFERROR(INDEX(Ligands_names_and_links!$B$3:$B$111,MATCH($D2,Ligands_names_and_links!$A$3:$A$111,0),0)," ")</calculatedColumnFormula>
    </tableColumn>
    <tableColumn id="3" xr3:uid="{AC2CA7EB-19B6-4F09-B422-FD77BBE87BB6}" name="PDB_name" dataDxfId="80"/>
    <tableColumn id="51" xr3:uid="{E27A177C-A64F-4D99-8788-815BD9A85057}" name="ligandedPDB file_PBP-only" dataDxfId="79"/>
    <tableColumn id="4" xr3:uid="{C4D17C4E-FF07-41B9-8146-7024C1D53FDB}" name="ligandedPDB file_full-sensor" dataDxfId="78"/>
    <tableColumn id="45" xr3:uid="{8C478800-4730-41A7-9A5E-41185DD841E2}" name="Reference" dataDxfId="77"/>
    <tableColumn id="5" xr3:uid="{C126E42B-2EB7-4A94-BB81-18960726D499}" name="liganded_PBP_comments" dataDxfId="76"/>
    <tableColumn id="6" xr3:uid="{9A82BB5E-007E-4896-AE3C-940FD3EF53D0}" name="Single-point_Screen-date" dataDxfId="75"/>
    <tableColumn id="7" xr3:uid="{63B1083A-5ED1-40C2-A41E-3082426EAAAA}" name="Single-point_Screen-conc" dataDxfId="74"/>
    <tableColumn id="8" xr3:uid="{AACF0742-667B-4F4D-BED4-6E59C3FCB814}" name="Single-point_Screen_ΔF/F0" dataDxfId="73"/>
    <tableColumn id="9" xr3:uid="{02240E77-3B68-41AC-8DC4-30C146E8DE30}" name="Single-point_Screen_comments" dataDxfId="72"/>
    <tableColumn id="10" xr3:uid="{833D2B11-00C5-4C94-80F9-BBF68612DB13}" name="DR_date" dataDxfId="71"/>
    <tableColumn id="46" xr3:uid="{D2A18E6E-986F-4D1A-8DBE-6A285798E132}" name="DR_P_ pur_L_lys" dataDxfId="70"/>
    <tableColumn id="11" xr3:uid="{8F165576-293D-41C9-87E5-157CF31D1D18}" name="DR_Instrument" dataDxfId="69"/>
    <tableColumn id="12" xr3:uid="{F0E10CFE-FBD6-473A-B574-346116CD9FCC}" name="DR_ΔFmax/F0" dataDxfId="68"/>
    <tableColumn id="13" xr3:uid="{84AB6D97-192A-4400-8694-66598190E730}" name="DR_ΔFmax/F0.error" dataDxfId="67"/>
    <tableColumn id="14" xr3:uid="{4D8F1D8D-8C55-4434-9466-B601AFBA27B8}" name="DR_ΔFmax/F0.greaterthan" dataDxfId="66"/>
    <tableColumn id="15" xr3:uid="{0F829B41-4A66-4D8E-9906-AC3375900F84}" name="DR_EC50" dataDxfId="65"/>
    <tableColumn id="16" xr3:uid="{BB105510-2C7B-424C-8EC7-D14BC65D3E15}" name="DR_EC50.error" dataDxfId="64"/>
    <tableColumn id="17" xr3:uid="{F2BF61C6-A116-423F-8345-79413E4BCCD1}" name="DR_EC50.greaterthan" dataDxfId="63"/>
    <tableColumn id="18" xr3:uid="{47B02B44-5684-4E13-95DD-935B5475BDFE}" name="DR_Hill-coeff" dataDxfId="62"/>
    <tableColumn id="19" xr3:uid="{5A04BB43-E08B-4892-9FEA-2E37CA8592F6}" name="DR_Hill-coeff.error" dataDxfId="61"/>
    <tableColumn id="20" xr3:uid="{92FA3786-1EE0-4163-9C07-91C9456C49EE}" name="DR_N=" dataDxfId="60"/>
    <tableColumn id="21" xr3:uid="{88B24433-41F7-4050-9BE9-1E4DE7EFF7C5}" name="DR_S-slope, μM^(-1)" dataDxfId="59"/>
    <tableColumn id="22" xr3:uid="{D704CC68-D3BE-4033-9904-3E6A546BDDBF}" name="DR_S-slope.error" dataDxfId="58"/>
    <tableColumn id="24" xr3:uid="{518F3A99-FEA3-418E-94DD-689D9C1CCB3E}" name="DR_S-slope_comments" dataDxfId="57"/>
    <tableColumn id="25" xr3:uid="{E5A45D06-905E-4E04-9AF7-7D89C69103B2}" name="Stopped-flow_Date" dataDxfId="56"/>
    <tableColumn id="26" xr3:uid="{94DB82BB-33D2-49C1-BF75-874A324F7AF4}" name="Stopped-flow_instrument" dataDxfId="55"/>
    <tableColumn id="27" xr3:uid="{EC726D25-8878-44F7-8854-CB9206FDDA7F}" name="stopped-flow_koff" dataDxfId="54"/>
    <tableColumn id="28" xr3:uid="{A1C201C0-77D8-4424-B6AF-65F046580282}" name="stopped-flow_koff.error" dataDxfId="53"/>
    <tableColumn id="29" xr3:uid="{E5073D85-F041-4550-BD58-8BDEDB20BDE3}" name="stopped-flow_kon" dataDxfId="52"/>
    <tableColumn id="30" xr3:uid="{3DA52068-1244-4EA7-A697-E36FC864E54B}" name="stopped-flow_kon.error" dataDxfId="51"/>
    <tableColumn id="31" xr3:uid="{80982212-881E-4FB6-A597-56D9A8EF76C7}" name="stopped-flow_Kd" dataDxfId="50"/>
    <tableColumn id="32" xr3:uid="{77FA3EC3-0931-4F58-A455-748E8FF9D67B}" name="stopped-flow_Kd.error" dataDxfId="49"/>
    <tableColumn id="33" xr3:uid="{055D0439-2008-4DA7-928E-5DAF425BCA58}" name="stopped-flow_N=" dataDxfId="48"/>
    <tableColumn id="34" xr3:uid="{D704C0A9-3F81-4C05-BCC3-EDD3161A6DE7}" name="stopped_flow_comments" dataDxfId="47"/>
    <tableColumn id="35" xr3:uid="{99D0A4DB-562B-44C5-97CB-E69671BEAC94}" name="ITC_Date" dataDxfId="46"/>
    <tableColumn id="36" xr3:uid="{1112890C-0EAB-422F-848E-59CECC8431A6}" name="ITC-Instrument" dataDxfId="45"/>
    <tableColumn id="37" xr3:uid="{3B094E54-E8AA-4086-B2BF-B48BC25E9268}" name="ITC_Kd" dataDxfId="44"/>
    <tableColumn id="38" xr3:uid="{AE131E98-A334-421F-AC60-9B493006216F}" name="ITC_Kd.error" dataDxfId="43"/>
    <tableColumn id="39" xr3:uid="{C91206A7-5CF7-4C2E-90B3-E748AF1A721F}" name="ITC_n" dataDxfId="42"/>
    <tableColumn id="40" xr3:uid="{A0A4114C-C96D-4281-B751-A07891E1316A}" name="ITC_n.error" dataDxfId="41"/>
    <tableColumn id="41" xr3:uid="{FB079437-38AC-4988-BFC3-CBFF68C37B6D}" name="ITC_N=" dataDxfId="40"/>
    <tableColumn id="42" xr3:uid="{C627858D-8548-4F77-BE67-70D15217AC04}" name="ITC_comments" dataDxfId="39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F1" dT="2019-06-23T20:53:44.40" personId="{1E917B80-4E56-4390-83E2-B51174A73677}" id="{B4AB8605-5353-4E71-9C36-0845048A334C}">
    <text>SSM=site-saturated mutanesis
2SSM=double site- SSM, etc
SDM =site-directed muraneesis
2SDM=double site- SDM, etc</text>
  </threadedComment>
  <threadedComment ref="N1" dT="2019-06-16T03:55:31.73" personId="{1E917B80-4E56-4390-83E2-B51174A73677}" id="{6E648B75-AC13-413C-81E8-27770CF243AE}">
    <text>Constructs advance to lower numbers
0=published, sent to Addgene
1=on a poster or in a grant or paper
2 measured in cells
3=discussed at group meetings
4=during evolution, sequenced</text>
  </threadedComment>
  <threadedComment ref="J7" dT="2019-06-16T00:31:56.87" personId="{1E917B80-4E56-4390-83E2-B51174A73677}" id="{D5ED6C81-054A-4605-AA5E-542CD31B7B1F}">
    <text>v.7 -&gt; v.7.1 -&gt; v.7.1.2 -&gt; v.8 -&gt; v.9</text>
  </threadedComment>
  <threadedComment ref="J22" dT="2019-06-08T23:04:51.59" personId="{1E917B80-4E56-4390-83E2-B51174A73677}" id="{0EEE3932-8505-45D1-8784-7AA8520EE835}">
    <text>= AK1 10A 395A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6" Type="http://schemas.microsoft.com/office/2017/10/relationships/threadedComment" Target="../threadedComments/threadedComment1.xml"/><Relationship Id="rId5" Type="http://schemas.openxmlformats.org/officeDocument/2006/relationships/comments" Target="../comments1.xml"/><Relationship Id="rId4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s://pubchem.ncbi.nlm.nih.gov/compound/305" TargetMode="External"/><Relationship Id="rId18" Type="http://schemas.openxmlformats.org/officeDocument/2006/relationships/hyperlink" Target="https://pubchem.ncbi.nlm.nih.gov/compound/89594" TargetMode="External"/><Relationship Id="rId26" Type="http://schemas.openxmlformats.org/officeDocument/2006/relationships/hyperlink" Target="https://pubchem.ncbi.nlm.nih.gov/compound/5184" TargetMode="External"/><Relationship Id="rId39" Type="http://schemas.openxmlformats.org/officeDocument/2006/relationships/hyperlink" Target="https://pubchem.ncbi.nlm.nih.gov/compound/5284594" TargetMode="External"/><Relationship Id="rId21" Type="http://schemas.openxmlformats.org/officeDocument/2006/relationships/hyperlink" Target="http://zinc.docking.org/substances/ZINC000003794601/" TargetMode="External"/><Relationship Id="rId34" Type="http://schemas.openxmlformats.org/officeDocument/2006/relationships/hyperlink" Target="http://zinc.docking.org/substances/ZINC000003812984/" TargetMode="External"/><Relationship Id="rId42" Type="http://schemas.openxmlformats.org/officeDocument/2006/relationships/hyperlink" Target="https://pubchem.ncbi.nlm.nih.gov/compound/5361092" TargetMode="External"/><Relationship Id="rId47" Type="http://schemas.openxmlformats.org/officeDocument/2006/relationships/hyperlink" Target="http://zinc.docking.org/substances/ZINC000001280665/" TargetMode="External"/><Relationship Id="rId50" Type="http://schemas.openxmlformats.org/officeDocument/2006/relationships/hyperlink" Target="https://pubchem.ncbi.nlm.nih.gov/compound/5360515" TargetMode="External"/><Relationship Id="rId55" Type="http://schemas.openxmlformats.org/officeDocument/2006/relationships/hyperlink" Target="http://zinc.docking.org/substances/ZINC000001536779/" TargetMode="External"/><Relationship Id="rId63" Type="http://schemas.openxmlformats.org/officeDocument/2006/relationships/printerSettings" Target="../printerSettings/printerSettings3.bin"/><Relationship Id="rId7" Type="http://schemas.openxmlformats.org/officeDocument/2006/relationships/hyperlink" Target="http://zinc15.docking.org/substances/ZINC000003800706/" TargetMode="External"/><Relationship Id="rId2" Type="http://schemas.openxmlformats.org/officeDocument/2006/relationships/hyperlink" Target="https://pubchem.ncbi.nlm.nih.gov/compound/182137" TargetMode="External"/><Relationship Id="rId16" Type="http://schemas.openxmlformats.org/officeDocument/2006/relationships/hyperlink" Target="http://zinc.docking.org/substances/ZINC000001481833/" TargetMode="External"/><Relationship Id="rId29" Type="http://schemas.openxmlformats.org/officeDocument/2006/relationships/hyperlink" Target="https://pubchem.ncbi.nlm.nih.gov/compound/5288826" TargetMode="External"/><Relationship Id="rId11" Type="http://schemas.openxmlformats.org/officeDocument/2006/relationships/hyperlink" Target="https://pubchem.ncbi.nlm.nih.gov/compound/187" TargetMode="External"/><Relationship Id="rId24" Type="http://schemas.openxmlformats.org/officeDocument/2006/relationships/hyperlink" Target="https://pubchem.ncbi.nlm.nih.gov/compound/3386" TargetMode="External"/><Relationship Id="rId32" Type="http://schemas.openxmlformats.org/officeDocument/2006/relationships/hyperlink" Target="http://zinc.docking.org/substances/ZINC000002522669/" TargetMode="External"/><Relationship Id="rId37" Type="http://schemas.openxmlformats.org/officeDocument/2006/relationships/hyperlink" Target="https://pubchem.ncbi.nlm.nih.gov/compound/41693" TargetMode="External"/><Relationship Id="rId40" Type="http://schemas.openxmlformats.org/officeDocument/2006/relationships/hyperlink" Target="http://zinc.docking.org/substances/ZINC000000403529/" TargetMode="External"/><Relationship Id="rId45" Type="http://schemas.openxmlformats.org/officeDocument/2006/relationships/hyperlink" Target="http://zinc.docking.org/substances/ZINC000003806721/" TargetMode="External"/><Relationship Id="rId53" Type="http://schemas.openxmlformats.org/officeDocument/2006/relationships/hyperlink" Target="http://zinc.docking.org/substances/ZINC000013900863/" TargetMode="External"/><Relationship Id="rId58" Type="http://schemas.openxmlformats.org/officeDocument/2006/relationships/hyperlink" Target="https://pubchem.ncbi.nlm.nih.gov/compound/5656" TargetMode="External"/><Relationship Id="rId5" Type="http://schemas.openxmlformats.org/officeDocument/2006/relationships/hyperlink" Target="http://zinc15.docking.org/substances/ZINC000003966685/" TargetMode="External"/><Relationship Id="rId61" Type="http://schemas.openxmlformats.org/officeDocument/2006/relationships/hyperlink" Target="http://zinc.docking.org/substances/ZINC000001853550/" TargetMode="External"/><Relationship Id="rId19" Type="http://schemas.openxmlformats.org/officeDocument/2006/relationships/hyperlink" Target="http://zinc.docking.org/substances/ZINC000000391812/" TargetMode="External"/><Relationship Id="rId14" Type="http://schemas.openxmlformats.org/officeDocument/2006/relationships/hyperlink" Target="http://zinc.docking.org/substances/ZINC000003079337/" TargetMode="External"/><Relationship Id="rId22" Type="http://schemas.openxmlformats.org/officeDocument/2006/relationships/hyperlink" Target="https://pubchem.ncbi.nlm.nih.gov/compound/644025" TargetMode="External"/><Relationship Id="rId27" Type="http://schemas.openxmlformats.org/officeDocument/2006/relationships/hyperlink" Target="https://pubchem.ncbi.nlm.nih.gov/compound/9838022" TargetMode="External"/><Relationship Id="rId30" Type="http://schemas.openxmlformats.org/officeDocument/2006/relationships/hyperlink" Target="http://zinc.docking.org/substances/ZINC000003812983/" TargetMode="External"/><Relationship Id="rId35" Type="http://schemas.openxmlformats.org/officeDocument/2006/relationships/hyperlink" Target="https://pubchem.ncbi.nlm.nih.gov/compound/6603740" TargetMode="External"/><Relationship Id="rId43" Type="http://schemas.openxmlformats.org/officeDocument/2006/relationships/hyperlink" Target="http://zinc.docking.org/substances/ZINC000003812988/" TargetMode="External"/><Relationship Id="rId48" Type="http://schemas.openxmlformats.org/officeDocument/2006/relationships/hyperlink" Target="https://pubchem.ncbi.nlm.nih.gov/compound/5284570" TargetMode="External"/><Relationship Id="rId56" Type="http://schemas.openxmlformats.org/officeDocument/2006/relationships/hyperlink" Target="https://pubchem.ncbi.nlm.nih.gov/compound/43815" TargetMode="External"/><Relationship Id="rId64" Type="http://schemas.openxmlformats.org/officeDocument/2006/relationships/table" Target="../tables/table2.xml"/><Relationship Id="rId8" Type="http://schemas.openxmlformats.org/officeDocument/2006/relationships/hyperlink" Target="https://pubchem.ncbi.nlm.nih.gov/compound/146570" TargetMode="External"/><Relationship Id="rId51" Type="http://schemas.openxmlformats.org/officeDocument/2006/relationships/hyperlink" Target="http://zinc.docking.org/substances/ZINC000000001773/" TargetMode="External"/><Relationship Id="rId3" Type="http://schemas.openxmlformats.org/officeDocument/2006/relationships/hyperlink" Target="http://zinc15.docking.org/substances/ZINC000003829025/" TargetMode="External"/><Relationship Id="rId12" Type="http://schemas.openxmlformats.org/officeDocument/2006/relationships/hyperlink" Target="http://zinc.docking.org/substances/ZINC000003079336/" TargetMode="External"/><Relationship Id="rId17" Type="http://schemas.openxmlformats.org/officeDocument/2006/relationships/hyperlink" Target="http://zinc.docking.org/substances/ZINC000001599730/" TargetMode="External"/><Relationship Id="rId25" Type="http://schemas.openxmlformats.org/officeDocument/2006/relationships/hyperlink" Target="https://pubchem.ncbi.nlm.nih.gov/compound/9795056" TargetMode="External"/><Relationship Id="rId33" Type="http://schemas.openxmlformats.org/officeDocument/2006/relationships/hyperlink" Target="https://pubchem.ncbi.nlm.nih.gov/compound/5359272" TargetMode="External"/><Relationship Id="rId38" Type="http://schemas.openxmlformats.org/officeDocument/2006/relationships/hyperlink" Target="http://zinc.docking.org/substances/ZINC000000538386/" TargetMode="External"/><Relationship Id="rId46" Type="http://schemas.openxmlformats.org/officeDocument/2006/relationships/hyperlink" Target="https://pubchem.ncbi.nlm.nih.gov/compound/5284569" TargetMode="External"/><Relationship Id="rId59" Type="http://schemas.openxmlformats.org/officeDocument/2006/relationships/hyperlink" Target="https://pubchem.ncbi.nlm.nih.gov/compound/4541" TargetMode="External"/><Relationship Id="rId20" Type="http://schemas.openxmlformats.org/officeDocument/2006/relationships/hyperlink" Target="https://pubchem.ncbi.nlm.nih.gov/compound/6101829" TargetMode="External"/><Relationship Id="rId41" Type="http://schemas.openxmlformats.org/officeDocument/2006/relationships/hyperlink" Target="https://pubchem.ncbi.nlm.nih.gov/compound/30668" TargetMode="External"/><Relationship Id="rId54" Type="http://schemas.openxmlformats.org/officeDocument/2006/relationships/hyperlink" Target="https://pubchem.ncbi.nlm.nih.gov/compound/60835" TargetMode="External"/><Relationship Id="rId62" Type="http://schemas.openxmlformats.org/officeDocument/2006/relationships/hyperlink" Target="https://pubchem.ncbi.nlm.nih.gov/substance/257699754" TargetMode="External"/><Relationship Id="rId1" Type="http://schemas.openxmlformats.org/officeDocument/2006/relationships/hyperlink" Target="https://pubchem.ncbi.nlm.nih.gov/compound/10235" TargetMode="External"/><Relationship Id="rId6" Type="http://schemas.openxmlformats.org/officeDocument/2006/relationships/hyperlink" Target="https://pubchem.ncbi.nlm.nih.gov/compound/10176764" TargetMode="External"/><Relationship Id="rId15" Type="http://schemas.openxmlformats.org/officeDocument/2006/relationships/hyperlink" Target="https://pubchem.ncbi.nlm.nih.gov/compound/5310966" TargetMode="External"/><Relationship Id="rId23" Type="http://schemas.openxmlformats.org/officeDocument/2006/relationships/hyperlink" Target="https://pubchem.ncbi.nlm.nih.gov/compound/133669" TargetMode="External"/><Relationship Id="rId28" Type="http://schemas.openxmlformats.org/officeDocument/2006/relationships/hyperlink" Target="http://zinc.docking.org/substances/ZINC000000020783/" TargetMode="External"/><Relationship Id="rId36" Type="http://schemas.openxmlformats.org/officeDocument/2006/relationships/hyperlink" Target="http://zinc.docking.org/substances/ZINC000002567733/" TargetMode="External"/><Relationship Id="rId49" Type="http://schemas.openxmlformats.org/officeDocument/2006/relationships/hyperlink" Target="http://zinc.docking.org/substances/ZINC000000402954/" TargetMode="External"/><Relationship Id="rId57" Type="http://schemas.openxmlformats.org/officeDocument/2006/relationships/hyperlink" Target="http://zinc.docking.org/substances/ZINC000000527386/" TargetMode="External"/><Relationship Id="rId10" Type="http://schemas.openxmlformats.org/officeDocument/2006/relationships/hyperlink" Target="https://pubchem.ncbi.nlm.nih.gov/compound/145996544" TargetMode="External"/><Relationship Id="rId31" Type="http://schemas.openxmlformats.org/officeDocument/2006/relationships/hyperlink" Target="https://pubchem.ncbi.nlm.nih.gov/compound/3345" TargetMode="External"/><Relationship Id="rId44" Type="http://schemas.openxmlformats.org/officeDocument/2006/relationships/hyperlink" Target="https://pubchem.ncbi.nlm.nih.gov/compound/5284371" TargetMode="External"/><Relationship Id="rId52" Type="http://schemas.openxmlformats.org/officeDocument/2006/relationships/hyperlink" Target="https://pubchem.ncbi.nlm.nih.gov/compound/5487427" TargetMode="External"/><Relationship Id="rId60" Type="http://schemas.openxmlformats.org/officeDocument/2006/relationships/hyperlink" Target="https://pubchem.ncbi.nlm.nih.gov/compound/68617" TargetMode="External"/><Relationship Id="rId4" Type="http://schemas.openxmlformats.org/officeDocument/2006/relationships/hyperlink" Target="https://pubchem.ncbi.nlm.nih.gov/compound/6604876" TargetMode="External"/><Relationship Id="rId9" Type="http://schemas.openxmlformats.org/officeDocument/2006/relationships/hyperlink" Target="https://pubchem.ncbi.nlm.nih.gov/substance/404777845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FZ1694"/>
  <sheetViews>
    <sheetView showZeros="0" tabSelected="1" zoomScale="79" zoomScaleNormal="79" workbookViewId="0">
      <pane ySplit="1" topLeftCell="A2" activePane="bottomLeft" state="frozen"/>
      <selection activeCell="A6" sqref="A6"/>
      <selection pane="bottomLeft" activeCell="A28" sqref="A28"/>
    </sheetView>
  </sheetViews>
  <sheetFormatPr defaultColWidth="9" defaultRowHeight="14.25" outlineLevelCol="1"/>
  <cols>
    <col min="1" max="1" width="8.6640625" style="57" customWidth="1" outlineLevel="1"/>
    <col min="2" max="2" width="8.33203125" style="47" customWidth="1" outlineLevel="1"/>
    <col min="3" max="3" width="9.1328125" style="47" bestFit="1" customWidth="1" outlineLevel="1"/>
    <col min="4" max="4" width="18.6640625" style="35" bestFit="1" customWidth="1" outlineLevel="1"/>
    <col min="5" max="6" width="9.1328125" style="27" bestFit="1" customWidth="1" outlineLevel="1"/>
    <col min="7" max="7" width="13.33203125" style="75" customWidth="1" outlineLevel="1"/>
    <col min="8" max="8" width="19.6640625" style="27" customWidth="1" outlineLevel="1"/>
    <col min="9" max="9" width="7.33203125" style="27" customWidth="1" outlineLevel="1"/>
    <col min="10" max="10" width="6.33203125" style="39" customWidth="1" outlineLevel="1"/>
    <col min="11" max="11" width="6.46484375" style="39" customWidth="1" outlineLevel="1"/>
    <col min="12" max="12" width="5.1328125" style="40" customWidth="1" outlineLevel="1"/>
    <col min="13" max="13" width="5.33203125" style="47" customWidth="1" outlineLevel="1"/>
    <col min="14" max="14" width="5.46484375" style="27" customWidth="1" outlineLevel="1"/>
    <col min="15" max="15" width="15.33203125" style="63" bestFit="1" customWidth="1" outlineLevel="1"/>
    <col min="16" max="16" width="9.1328125" style="27" bestFit="1" customWidth="1" outlineLevel="1"/>
    <col min="17" max="17" width="9.1328125" style="44" bestFit="1" customWidth="1" outlineLevel="1"/>
    <col min="18" max="18" width="4.46484375" style="44" customWidth="1" outlineLevel="1"/>
    <col min="19" max="33" width="6.46484375" style="44" customWidth="1" outlineLevel="1"/>
    <col min="34" max="34" width="6.46484375" style="58" customWidth="1" outlineLevel="1"/>
    <col min="35" max="35" width="11.6640625" style="27" customWidth="1"/>
    <col min="36" max="36" width="30.46484375" style="27" customWidth="1"/>
    <col min="37" max="37" width="20.6640625" style="47" bestFit="1" customWidth="1"/>
    <col min="38" max="38" width="17" style="47" bestFit="1" customWidth="1"/>
    <col min="39" max="88" width="12.6640625" style="47" customWidth="1"/>
    <col min="89" max="89" width="12.1328125" style="27" bestFit="1" customWidth="1"/>
    <col min="90" max="90" width="10.46484375" style="27" bestFit="1" customWidth="1"/>
    <col min="91" max="91" width="12.1328125" style="27" bestFit="1" customWidth="1"/>
    <col min="92" max="92" width="16.46484375" style="27" bestFit="1" customWidth="1"/>
    <col min="93" max="93" width="12.1328125" style="27" bestFit="1" customWidth="1"/>
    <col min="94" max="94" width="19.6640625" style="27" bestFit="1" customWidth="1"/>
    <col min="95" max="95" width="12.1328125" style="27" bestFit="1" customWidth="1"/>
    <col min="96" max="96" width="16.46484375" style="27" bestFit="1" customWidth="1"/>
    <col min="97" max="97" width="11.6640625" style="27" bestFit="1" customWidth="1"/>
    <col min="98" max="98" width="13.46484375" style="27" bestFit="1" customWidth="1"/>
    <col min="99" max="99" width="12.1328125" style="27" bestFit="1" customWidth="1"/>
    <col min="100" max="100" width="15.33203125" style="27" bestFit="1" customWidth="1"/>
    <col min="101" max="101" width="12.1328125" style="27" bestFit="1" customWidth="1"/>
    <col min="102" max="102" width="13.1328125" style="27" bestFit="1" customWidth="1"/>
    <col min="103" max="103" width="12.1328125" style="27" bestFit="1" customWidth="1"/>
    <col min="104" max="104" width="16.1328125" style="27" bestFit="1" customWidth="1"/>
    <col min="105" max="105" width="12.1328125" style="27" bestFit="1" customWidth="1"/>
    <col min="106" max="106" width="13.46484375" style="27" bestFit="1" customWidth="1"/>
    <col min="107" max="107" width="12.1328125" style="27" bestFit="1" customWidth="1"/>
    <col min="108" max="108" width="13.46484375" style="27" bestFit="1" customWidth="1"/>
    <col min="109" max="109" width="12.1328125" style="27" bestFit="1" customWidth="1"/>
    <col min="110" max="110" width="14.6640625" style="27" bestFit="1" customWidth="1"/>
    <col min="111" max="111" width="12.1328125" style="27" bestFit="1" customWidth="1"/>
    <col min="112" max="112" width="16.6640625" style="27" bestFit="1" customWidth="1"/>
    <col min="113" max="113" width="12.1328125" style="27" bestFit="1" customWidth="1"/>
    <col min="114" max="114" width="28.46484375" style="27" bestFit="1" customWidth="1"/>
    <col min="115" max="115" width="12.1328125" style="27" bestFit="1" customWidth="1"/>
    <col min="116" max="116" width="12.33203125" style="27" bestFit="1" customWidth="1"/>
    <col min="117" max="117" width="11.6640625" style="27" bestFit="1" customWidth="1"/>
    <col min="118" max="118" width="15.1328125" style="27" bestFit="1" customWidth="1"/>
    <col min="119" max="119" width="12.1328125" style="27" bestFit="1" customWidth="1"/>
    <col min="120" max="120" width="14" style="27" bestFit="1" customWidth="1"/>
    <col min="121" max="121" width="12.1328125" style="27" bestFit="1" customWidth="1"/>
    <col min="122" max="122" width="18.1328125" style="27" bestFit="1" customWidth="1"/>
    <col min="123" max="123" width="12.1328125" style="27" bestFit="1" customWidth="1"/>
    <col min="124" max="124" width="20.46484375" style="27" bestFit="1" customWidth="1"/>
    <col min="125" max="125" width="12.1328125" style="27" bestFit="1" customWidth="1"/>
    <col min="126" max="126" width="13.1328125" style="27" bestFit="1" customWidth="1"/>
    <col min="127" max="127" width="12.1328125" style="27" bestFit="1" customWidth="1"/>
    <col min="128" max="128" width="27" style="27" bestFit="1" customWidth="1"/>
    <col min="129" max="129" width="12.1328125" style="27" bestFit="1" customWidth="1"/>
    <col min="130" max="130" width="17.1328125" style="27" bestFit="1" customWidth="1"/>
    <col min="131" max="131" width="12.1328125" style="27" bestFit="1" customWidth="1"/>
    <col min="132" max="132" width="17.1328125" style="27" bestFit="1" customWidth="1"/>
    <col min="133" max="133" width="12.1328125" style="27" bestFit="1" customWidth="1"/>
    <col min="134" max="134" width="25.33203125" style="27" bestFit="1" customWidth="1"/>
    <col min="135" max="135" width="11.6640625" style="27" bestFit="1" customWidth="1"/>
    <col min="136" max="136" width="11.1328125" style="27" bestFit="1" customWidth="1"/>
    <col min="137" max="137" width="16.46484375" style="27" bestFit="1" customWidth="1"/>
    <col min="138" max="138" width="15.33203125" style="27" bestFit="1" customWidth="1"/>
    <col min="139" max="435" width="9" style="27" customWidth="1"/>
    <col min="436" max="16384" width="9" style="27"/>
  </cols>
  <sheetData>
    <row r="1" spans="1:318" s="54" customFormat="1" ht="122.25" thickTop="1">
      <c r="A1" s="113" t="s">
        <v>0</v>
      </c>
      <c r="B1" s="114" t="s">
        <v>1</v>
      </c>
      <c r="C1" s="114" t="s">
        <v>2</v>
      </c>
      <c r="D1" s="114" t="s">
        <v>3</v>
      </c>
      <c r="E1" s="114" t="s">
        <v>4</v>
      </c>
      <c r="F1" s="115" t="s">
        <v>5</v>
      </c>
      <c r="G1" s="114" t="s">
        <v>6</v>
      </c>
      <c r="H1" s="114" t="s">
        <v>7</v>
      </c>
      <c r="I1" s="114" t="s">
        <v>8</v>
      </c>
      <c r="J1" s="114" t="s">
        <v>9</v>
      </c>
      <c r="K1" s="116" t="s">
        <v>10</v>
      </c>
      <c r="L1" s="116" t="s">
        <v>11</v>
      </c>
      <c r="M1" s="116" t="s">
        <v>12</v>
      </c>
      <c r="N1" s="116" t="s">
        <v>13</v>
      </c>
      <c r="O1" s="115" t="s">
        <v>14</v>
      </c>
      <c r="P1" s="114" t="s">
        <v>15</v>
      </c>
      <c r="Q1" s="114" t="s">
        <v>16</v>
      </c>
      <c r="R1" s="114" t="s">
        <v>17</v>
      </c>
      <c r="S1" s="116" t="s">
        <v>18</v>
      </c>
      <c r="T1" s="116" t="s">
        <v>19</v>
      </c>
      <c r="U1" s="116" t="s">
        <v>20</v>
      </c>
      <c r="V1" s="116" t="s">
        <v>21</v>
      </c>
      <c r="W1" s="116" t="s">
        <v>22</v>
      </c>
      <c r="X1" s="116" t="s">
        <v>23</v>
      </c>
      <c r="Y1" s="116" t="s">
        <v>24</v>
      </c>
      <c r="Z1" s="116" t="s">
        <v>25</v>
      </c>
      <c r="AA1" s="116" t="s">
        <v>26</v>
      </c>
      <c r="AB1" s="116" t="s">
        <v>27</v>
      </c>
      <c r="AC1" s="116" t="s">
        <v>28</v>
      </c>
      <c r="AD1" s="116" t="s">
        <v>29</v>
      </c>
      <c r="AE1" s="116" t="s">
        <v>30</v>
      </c>
      <c r="AF1" s="116" t="s">
        <v>31</v>
      </c>
      <c r="AG1" s="116" t="s">
        <v>32</v>
      </c>
      <c r="AH1" s="117" t="s">
        <v>33</v>
      </c>
      <c r="AI1" s="26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K1" s="27"/>
      <c r="CL1" s="27"/>
      <c r="CM1" s="27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7"/>
      <c r="DM1" s="27"/>
      <c r="DN1" s="27"/>
      <c r="DO1" s="27"/>
      <c r="DP1" s="27"/>
      <c r="DQ1" s="27"/>
      <c r="DR1" s="27"/>
      <c r="DS1" s="27"/>
      <c r="DT1" s="27"/>
      <c r="DU1" s="27"/>
      <c r="DV1" s="27"/>
      <c r="DW1" s="27"/>
      <c r="DX1" s="27"/>
      <c r="DY1" s="27"/>
      <c r="DZ1" s="27"/>
      <c r="EA1" s="27"/>
      <c r="EB1" s="27"/>
      <c r="EC1" s="27"/>
      <c r="ED1" s="27"/>
      <c r="EE1" s="27"/>
      <c r="EF1" s="27"/>
      <c r="EG1" s="27"/>
      <c r="EH1" s="27"/>
      <c r="EI1" s="26"/>
      <c r="EJ1" s="26"/>
      <c r="EK1" s="26"/>
      <c r="EL1" s="26"/>
      <c r="EM1" s="26"/>
      <c r="EN1" s="26"/>
      <c r="EO1" s="26"/>
      <c r="EP1" s="26"/>
      <c r="EQ1" s="26"/>
      <c r="ER1" s="26"/>
      <c r="ES1" s="26"/>
      <c r="ET1" s="26"/>
      <c r="EU1" s="26"/>
      <c r="EV1" s="26"/>
      <c r="EW1" s="26"/>
      <c r="EX1" s="26"/>
      <c r="EY1" s="26"/>
      <c r="EZ1" s="26"/>
      <c r="FA1" s="26"/>
      <c r="FB1" s="26"/>
      <c r="FC1" s="26"/>
      <c r="FD1" s="26"/>
      <c r="FE1" s="26"/>
      <c r="FF1" s="26"/>
      <c r="FG1" s="26"/>
      <c r="FH1" s="26"/>
      <c r="FI1" s="26"/>
      <c r="FJ1" s="26"/>
      <c r="FK1" s="26"/>
      <c r="FL1" s="26"/>
      <c r="FM1" s="26"/>
      <c r="FN1" s="26"/>
      <c r="FO1" s="26"/>
      <c r="FP1" s="26"/>
      <c r="FQ1" s="26"/>
      <c r="FR1" s="26"/>
      <c r="FS1" s="26"/>
      <c r="FT1" s="26"/>
      <c r="FU1" s="26"/>
      <c r="FV1" s="26"/>
      <c r="FW1" s="26"/>
      <c r="FX1" s="26"/>
      <c r="FY1" s="26"/>
      <c r="FZ1" s="26"/>
      <c r="GA1" s="26"/>
      <c r="GB1" s="26"/>
      <c r="GC1" s="26"/>
      <c r="GD1" s="26"/>
      <c r="GE1" s="26"/>
      <c r="GF1" s="26"/>
      <c r="GG1" s="26"/>
      <c r="GH1" s="26"/>
      <c r="GI1" s="26"/>
      <c r="GJ1" s="26"/>
      <c r="GK1" s="26"/>
      <c r="GL1" s="26"/>
      <c r="GM1" s="26"/>
      <c r="GN1" s="26"/>
      <c r="GO1" s="26"/>
      <c r="GP1" s="26"/>
      <c r="GQ1" s="26"/>
      <c r="GR1" s="26"/>
      <c r="GS1" s="26"/>
      <c r="GT1" s="26"/>
      <c r="GU1" s="26"/>
      <c r="GV1" s="26"/>
      <c r="GW1" s="26"/>
      <c r="GX1" s="26"/>
      <c r="GY1" s="26"/>
      <c r="GZ1" s="26"/>
      <c r="HA1" s="26"/>
      <c r="HB1" s="26"/>
      <c r="HC1" s="26"/>
      <c r="HD1" s="26"/>
      <c r="HE1" s="26"/>
      <c r="HF1" s="26"/>
      <c r="HG1" s="26"/>
      <c r="HH1" s="26"/>
      <c r="HI1" s="26"/>
      <c r="HJ1" s="26"/>
      <c r="HK1" s="26"/>
      <c r="HL1" s="26"/>
      <c r="HM1" s="26"/>
      <c r="HN1" s="26"/>
      <c r="HO1" s="26"/>
      <c r="HP1" s="26"/>
      <c r="HQ1" s="26"/>
      <c r="HR1" s="26"/>
      <c r="HS1" s="26"/>
      <c r="HT1" s="26"/>
      <c r="HU1" s="26"/>
      <c r="HV1" s="26"/>
      <c r="HW1" s="26"/>
      <c r="HX1" s="26"/>
      <c r="HY1" s="26"/>
      <c r="HZ1" s="26"/>
      <c r="IA1" s="26"/>
      <c r="IB1" s="26"/>
      <c r="IC1" s="26"/>
      <c r="ID1" s="26"/>
      <c r="IE1" s="26"/>
      <c r="IF1" s="26"/>
      <c r="IG1" s="26"/>
      <c r="IH1" s="26"/>
      <c r="II1" s="26"/>
      <c r="IJ1" s="26"/>
      <c r="IK1" s="26"/>
      <c r="IL1" s="26"/>
      <c r="IM1" s="26"/>
      <c r="IN1" s="26"/>
      <c r="IO1" s="26"/>
      <c r="IP1" s="26"/>
      <c r="IQ1" s="26"/>
      <c r="IR1" s="26"/>
      <c r="IS1" s="26"/>
      <c r="IT1" s="26"/>
      <c r="IU1" s="26"/>
      <c r="IV1" s="26"/>
      <c r="IW1" s="26"/>
      <c r="IX1" s="26"/>
      <c r="IY1" s="26"/>
      <c r="IZ1" s="26"/>
      <c r="JA1" s="26"/>
      <c r="JB1" s="26"/>
      <c r="JC1" s="26"/>
      <c r="JD1" s="26"/>
      <c r="JE1" s="26"/>
      <c r="JF1" s="26"/>
      <c r="JG1" s="26"/>
      <c r="JH1" s="26"/>
      <c r="JI1" s="26"/>
      <c r="JJ1" s="26"/>
      <c r="JK1" s="26"/>
      <c r="JL1" s="26"/>
      <c r="JM1" s="26"/>
      <c r="JN1" s="26"/>
      <c r="JO1" s="26"/>
      <c r="JP1" s="26"/>
      <c r="JQ1" s="26"/>
      <c r="JR1" s="26"/>
      <c r="JS1" s="26"/>
      <c r="JT1" s="26"/>
      <c r="JU1" s="26"/>
      <c r="JV1" s="26"/>
      <c r="JW1" s="26"/>
      <c r="JX1" s="26"/>
      <c r="JY1" s="26"/>
      <c r="JZ1" s="26"/>
      <c r="KA1" s="26"/>
      <c r="KB1" s="26"/>
      <c r="KC1" s="26"/>
      <c r="KD1" s="26"/>
      <c r="KE1" s="26"/>
      <c r="KF1" s="26"/>
      <c r="KG1" s="26"/>
      <c r="KH1" s="26"/>
      <c r="KI1" s="26"/>
      <c r="KJ1" s="26"/>
      <c r="KK1" s="26"/>
      <c r="KL1" s="26"/>
      <c r="KM1" s="26"/>
      <c r="KN1" s="26"/>
      <c r="KO1" s="26"/>
      <c r="KP1" s="26"/>
      <c r="KQ1" s="26"/>
      <c r="KR1" s="26"/>
      <c r="KS1" s="26"/>
      <c r="KT1" s="26"/>
      <c r="KU1" s="26"/>
      <c r="KV1" s="26"/>
      <c r="KW1" s="26"/>
      <c r="KX1" s="26"/>
      <c r="KY1" s="26"/>
      <c r="KZ1" s="26"/>
      <c r="LA1" s="26"/>
      <c r="LB1" s="26"/>
      <c r="LC1" s="26"/>
      <c r="LD1" s="26"/>
      <c r="LE1" s="26"/>
      <c r="LF1" s="26"/>
    </row>
    <row r="2" spans="1:318" s="30" customFormat="1" ht="14.65">
      <c r="A2" s="55" t="s">
        <v>84</v>
      </c>
      <c r="B2" s="52" t="s">
        <v>85</v>
      </c>
      <c r="C2" s="52" t="s">
        <v>86</v>
      </c>
      <c r="D2" s="28" t="s">
        <v>39</v>
      </c>
      <c r="E2" s="45"/>
      <c r="F2" s="49"/>
      <c r="G2" s="71" t="s">
        <v>87</v>
      </c>
      <c r="H2" s="28" t="s">
        <v>88</v>
      </c>
      <c r="I2" s="28"/>
      <c r="J2" s="28"/>
      <c r="K2" s="119"/>
      <c r="L2" s="36"/>
      <c r="M2" s="120">
        <v>1.05</v>
      </c>
      <c r="N2" s="28">
        <v>0</v>
      </c>
      <c r="O2" s="60" t="s">
        <v>89</v>
      </c>
      <c r="P2" s="50"/>
      <c r="Q2" s="25" t="s">
        <v>90</v>
      </c>
      <c r="R2" s="27" t="s">
        <v>91</v>
      </c>
      <c r="S2" s="27" t="str">
        <f t="shared" ref="S2:S9" si="0">MID($R2,1,75)</f>
        <v>andtvvvgsinfteqiivanmvaemieahtdlkvvrklnlggtnvnfeaikrgganngidiyveytgtglvdilg</v>
      </c>
      <c r="T2" s="27" t="str">
        <f t="shared" ref="T2:T9" si="1">MID($R2,76,4)</f>
        <v>fpep</v>
      </c>
      <c r="U2" s="27" t="str">
        <f t="shared" ref="U2:U9" si="2">MID($R2,80,239)</f>
        <v>nvyitadkqkngikanfkirhnvedgsvqladhyqqntpigdgpvllpdnhylstqsvlskdpnekrdhmvllefvtaagitlgmdelykggtggsmskgeelftgvvpilveldgdvnghkfsvrgegegdatngkltlkficttgklpvpwptlvttltygvqcfsrypdhmkqhdffksampegyvqertisfkddgtyktraevkfegdtlvnrielkgidfkedgnilghkley</v>
      </c>
      <c r="V2" s="27" t="str">
        <f t="shared" ref="V2:V9" si="3">MID($R2,240,3)</f>
        <v>tyg</v>
      </c>
      <c r="W2" s="27" t="str">
        <f t="shared" ref="W2:W9" si="4">MID($R2,321,4)</f>
        <v>pppp</v>
      </c>
      <c r="X2" s="27" t="str">
        <f t="shared" ref="X2:X9" si="5">MID($R2,326,198)</f>
        <v>tdpegayetvkkeykrkwnivwlkplgfnntytlavkdelakqynlktfsdlakisdklilgatmfflekpdgypglqklynfkfkhtksmdmgirytaidnnevqvidafatdgllvshklkileddkhffppyyaapiirqdvldkhpelkdvlnklanqisdeemqklnykvdgegqdpakvakeflkekglil</v>
      </c>
      <c r="Y2" s="27"/>
      <c r="Z2" s="27"/>
      <c r="AA2" s="27"/>
      <c r="AB2" s="27"/>
      <c r="AC2" s="67" t="str">
        <f t="shared" ref="AC2:AH7" si="6">MID($R2,MID(AC$1,1,3),1)</f>
        <v>i</v>
      </c>
      <c r="AD2" s="67" t="str">
        <f t="shared" si="6"/>
        <v>q</v>
      </c>
      <c r="AE2" s="67" t="str">
        <f t="shared" si="6"/>
        <v>t</v>
      </c>
      <c r="AF2" s="67" t="str">
        <f t="shared" si="6"/>
        <v>l</v>
      </c>
      <c r="AG2" s="67" t="str">
        <f t="shared" si="6"/>
        <v>v</v>
      </c>
      <c r="AH2" s="68" t="str">
        <f t="shared" si="6"/>
        <v>k</v>
      </c>
      <c r="AI2" s="26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K2" s="27"/>
      <c r="CL2" s="27"/>
      <c r="CM2" s="27"/>
      <c r="CN2" s="27"/>
      <c r="CO2" s="27"/>
      <c r="CP2" s="27"/>
      <c r="CQ2" s="27"/>
      <c r="CR2" s="27"/>
      <c r="CS2" s="27"/>
      <c r="CT2" s="27"/>
      <c r="CU2" s="27"/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7"/>
      <c r="DM2" s="27"/>
      <c r="DN2" s="27"/>
      <c r="DO2" s="27"/>
      <c r="DP2" s="27"/>
      <c r="DQ2" s="27"/>
      <c r="DR2" s="27"/>
      <c r="DS2" s="27"/>
      <c r="DT2" s="27"/>
      <c r="DU2" s="27"/>
      <c r="DV2" s="27"/>
      <c r="DW2" s="27"/>
      <c r="DX2" s="27"/>
      <c r="DY2" s="27"/>
      <c r="DZ2" s="27"/>
      <c r="EA2" s="27"/>
      <c r="EB2" s="27"/>
      <c r="EC2" s="27"/>
      <c r="ED2" s="27"/>
      <c r="EE2" s="27"/>
      <c r="EF2" s="27"/>
      <c r="EG2" s="27"/>
      <c r="EH2" s="27"/>
    </row>
    <row r="3" spans="1:318" s="30" customFormat="1" ht="14.65">
      <c r="A3" s="55" t="s">
        <v>92</v>
      </c>
      <c r="B3" s="48" t="s">
        <v>85</v>
      </c>
      <c r="C3" s="48"/>
      <c r="D3" s="25" t="s">
        <v>38</v>
      </c>
      <c r="E3" s="41"/>
      <c r="F3" s="50"/>
      <c r="G3" s="72"/>
      <c r="H3" s="25" t="s">
        <v>93</v>
      </c>
      <c r="I3" s="25"/>
      <c r="J3" s="25"/>
      <c r="K3" s="123">
        <v>2</v>
      </c>
      <c r="L3" s="37"/>
      <c r="M3" s="119">
        <v>1.06</v>
      </c>
      <c r="N3" s="25">
        <v>1</v>
      </c>
      <c r="O3" s="60"/>
      <c r="P3" s="50"/>
      <c r="Q3" s="25" t="s">
        <v>90</v>
      </c>
      <c r="R3" s="27" t="s">
        <v>94</v>
      </c>
      <c r="S3" s="27" t="str">
        <f t="shared" si="0"/>
        <v>andtvvvgsinfteqiivanmvaemieahtdlkvvrklnlggtnvnfeaikrgganngidiyveytghglvdilg</v>
      </c>
      <c r="T3" s="27" t="str">
        <f t="shared" si="1"/>
        <v>fpep</v>
      </c>
      <c r="U3" s="27" t="str">
        <f t="shared" si="2"/>
        <v>nvyitadkqkngikanfkirhnvedgsvqladhyqqntpigdgpvllpdnhylstqsvlskdpnekrdhmvllefvtaagitlgmdelykggtggsmskgeelftgvvpilveldgdvnghkfsvrgegegdatngkltlkficttgklpvpwptlvttltygvqcfsrypdhmkqhdffksampegyvqertisfkddgtyktraevkfegdtlvnrielkgidfkedgnilghkley</v>
      </c>
      <c r="V3" s="27" t="str">
        <f t="shared" si="3"/>
        <v>tyg</v>
      </c>
      <c r="W3" s="27" t="str">
        <f t="shared" si="4"/>
        <v>pppg</v>
      </c>
      <c r="X3" s="27" t="str">
        <f t="shared" si="5"/>
        <v>tdpegayetvkkeykrkwnivwlkplgfnntytlavkdelakqynlktfsdlakisdklilgatmfflekpdgypglqklynfkfkhtksmdmgirytaidnnevqvidawatdgllvshklkileddkaffppyyaapiirqdvldkhpelkdvlnklanqisleemqklnykvdgegqdpakvakeflkekglil</v>
      </c>
      <c r="Y3" s="27"/>
      <c r="Z3" s="27"/>
      <c r="AA3" s="27"/>
      <c r="AB3" s="27"/>
      <c r="AC3" s="67" t="str">
        <f t="shared" si="6"/>
        <v>i</v>
      </c>
      <c r="AD3" s="67" t="str">
        <f t="shared" si="6"/>
        <v>q</v>
      </c>
      <c r="AE3" s="67" t="str">
        <f t="shared" si="6"/>
        <v>h</v>
      </c>
      <c r="AF3" s="67" t="str">
        <f t="shared" si="6"/>
        <v>l</v>
      </c>
      <c r="AG3" s="67" t="str">
        <f t="shared" si="6"/>
        <v>v</v>
      </c>
      <c r="AH3" s="68" t="str">
        <f t="shared" si="6"/>
        <v>k</v>
      </c>
      <c r="AI3" s="26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K3" s="27"/>
      <c r="CL3" s="27"/>
      <c r="CM3" s="27"/>
      <c r="CN3" s="27"/>
      <c r="CO3" s="27"/>
      <c r="CP3" s="27"/>
      <c r="CQ3" s="27"/>
      <c r="CR3" s="27"/>
      <c r="CS3" s="27"/>
      <c r="CT3" s="27"/>
      <c r="CU3" s="27"/>
      <c r="CV3" s="27"/>
      <c r="CW3" s="27"/>
      <c r="CX3" s="27"/>
      <c r="CY3" s="27"/>
      <c r="CZ3" s="27"/>
      <c r="DA3" s="27"/>
      <c r="DB3" s="27"/>
      <c r="DC3" s="27"/>
      <c r="DD3" s="27"/>
      <c r="DE3" s="27"/>
      <c r="DF3" s="27"/>
      <c r="DG3" s="27"/>
      <c r="DH3" s="27"/>
      <c r="DI3" s="27"/>
      <c r="DJ3" s="27"/>
      <c r="DK3" s="27"/>
      <c r="DL3" s="27"/>
      <c r="DM3" s="27"/>
      <c r="DN3" s="27"/>
      <c r="DO3" s="27"/>
      <c r="DP3" s="27"/>
      <c r="DQ3" s="27"/>
      <c r="DR3" s="27"/>
      <c r="DS3" s="27"/>
      <c r="DT3" s="27"/>
      <c r="DU3" s="27"/>
      <c r="DV3" s="27"/>
      <c r="DW3" s="27"/>
      <c r="DX3" s="27"/>
      <c r="DY3" s="27"/>
      <c r="DZ3" s="27"/>
      <c r="EA3" s="27"/>
      <c r="EB3" s="27"/>
      <c r="EC3" s="27"/>
      <c r="ED3" s="27"/>
      <c r="EE3" s="27"/>
      <c r="EF3" s="27"/>
      <c r="EG3" s="27"/>
      <c r="EH3" s="27"/>
    </row>
    <row r="4" spans="1:318" s="30" customFormat="1" ht="14.65">
      <c r="A4" s="55" t="s">
        <v>95</v>
      </c>
      <c r="B4" s="48" t="s">
        <v>86</v>
      </c>
      <c r="C4" s="48"/>
      <c r="D4" s="25" t="s">
        <v>66</v>
      </c>
      <c r="E4" s="41"/>
      <c r="F4" s="50"/>
      <c r="G4" s="73" t="s">
        <v>96</v>
      </c>
      <c r="H4" s="34" t="s">
        <v>97</v>
      </c>
      <c r="I4" s="25"/>
      <c r="J4" s="25"/>
      <c r="K4" s="123">
        <v>3</v>
      </c>
      <c r="L4" s="37"/>
      <c r="M4" s="119">
        <v>1.1000000000000001</v>
      </c>
      <c r="N4" s="25"/>
      <c r="O4" s="60" t="s">
        <v>89</v>
      </c>
      <c r="P4" s="50"/>
      <c r="Q4" s="25" t="s">
        <v>90</v>
      </c>
      <c r="R4" s="27" t="s">
        <v>98</v>
      </c>
      <c r="S4" s="27" t="str">
        <f t="shared" si="0"/>
        <v>andtvvvgsinftegiivanmvaemieahtdlkvvrklnlggenvnfeaikrgganngidiyveytghglvdilg</v>
      </c>
      <c r="T4" s="27" t="str">
        <f t="shared" si="1"/>
        <v>fpep</v>
      </c>
      <c r="U4" s="27" t="str">
        <f t="shared" si="2"/>
        <v>nvyitadkqkngikanfkirhnvedgsvqladhyqqntpigdgpvllpdnhylstqsvlskdpnekrdhmvllefvtaagitlgmdelykggtggsmskgeelftgvvpilveldgdvnghkfsvrgegegdatngkltlkficttgklpvpwptlvttltygvqcfsrypdhmkqhdffksampegyvqertisfkddgtyktraevkfegdtlvnrielkgidfkedgnilghkley</v>
      </c>
      <c r="V4" s="27" t="str">
        <f t="shared" si="3"/>
        <v>tyg</v>
      </c>
      <c r="W4" s="27" t="str">
        <f t="shared" si="4"/>
        <v>ppps</v>
      </c>
      <c r="X4" s="27" t="str">
        <f t="shared" si="5"/>
        <v>tdpegayetvkkeykrkwnivwlkplgfnntytltvkdelakqynlktfsdlakisdklilgatmfflegpdgypglqklynfkfkhtksmdmgirytaidnnevqvidawatdgllvshklkileddkaffppyyaapiirqdvldkhpelkdvlnklanqisleemqklnykvdgegqdpakvakeflkekglil</v>
      </c>
      <c r="Y4" s="27"/>
      <c r="Z4" s="27"/>
      <c r="AA4" s="27"/>
      <c r="AB4" s="27"/>
      <c r="AC4" s="67" t="str">
        <f t="shared" si="6"/>
        <v>i</v>
      </c>
      <c r="AD4" s="67" t="str">
        <f t="shared" si="6"/>
        <v>g</v>
      </c>
      <c r="AE4" s="67" t="str">
        <f t="shared" si="6"/>
        <v>h</v>
      </c>
      <c r="AF4" s="67" t="str">
        <f t="shared" si="6"/>
        <v>l</v>
      </c>
      <c r="AG4" s="67" t="str">
        <f t="shared" si="6"/>
        <v>v</v>
      </c>
      <c r="AH4" s="68" t="str">
        <f t="shared" si="6"/>
        <v>g</v>
      </c>
      <c r="AI4" s="26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K4" s="27"/>
      <c r="CL4" s="27"/>
      <c r="CM4" s="27"/>
      <c r="CN4" s="27"/>
      <c r="CO4" s="27"/>
      <c r="CP4" s="27"/>
      <c r="CQ4" s="27"/>
      <c r="CR4" s="27"/>
      <c r="CS4" s="27"/>
      <c r="CT4" s="27"/>
      <c r="CU4" s="27"/>
      <c r="CV4" s="27"/>
      <c r="CW4" s="27"/>
      <c r="CX4" s="27"/>
      <c r="CY4" s="27"/>
      <c r="CZ4" s="27"/>
      <c r="DA4" s="27"/>
      <c r="DB4" s="27"/>
      <c r="DC4" s="27"/>
      <c r="DD4" s="27"/>
      <c r="DE4" s="27"/>
      <c r="DF4" s="27"/>
      <c r="DG4" s="27"/>
      <c r="DH4" s="27"/>
      <c r="DI4" s="27"/>
      <c r="DJ4" s="27"/>
      <c r="DK4" s="27"/>
      <c r="DL4" s="27"/>
      <c r="DM4" s="27"/>
      <c r="DN4" s="27"/>
      <c r="DO4" s="27"/>
      <c r="DP4" s="27"/>
      <c r="DQ4" s="27"/>
      <c r="DR4" s="27"/>
      <c r="DS4" s="27"/>
      <c r="DT4" s="27"/>
      <c r="DU4" s="27"/>
      <c r="DV4" s="27"/>
      <c r="DW4" s="27"/>
      <c r="DX4" s="27"/>
      <c r="DY4" s="27"/>
      <c r="DZ4" s="27"/>
      <c r="EA4" s="27"/>
      <c r="EB4" s="27"/>
      <c r="EC4" s="27"/>
      <c r="ED4" s="27"/>
      <c r="EE4" s="27"/>
      <c r="EF4" s="27"/>
      <c r="EG4" s="27"/>
      <c r="EH4" s="27"/>
    </row>
    <row r="5" spans="1:318" s="30" customFormat="1" ht="14.65">
      <c r="A5" s="55" t="s">
        <v>99</v>
      </c>
      <c r="B5" s="48" t="s">
        <v>86</v>
      </c>
      <c r="C5" s="50"/>
      <c r="D5" s="50" t="s">
        <v>66</v>
      </c>
      <c r="E5" s="59"/>
      <c r="F5" s="50"/>
      <c r="G5" s="74" t="s">
        <v>100</v>
      </c>
      <c r="H5" s="50" t="s">
        <v>101</v>
      </c>
      <c r="I5" s="50"/>
      <c r="J5" s="50"/>
      <c r="K5" s="121">
        <v>4</v>
      </c>
      <c r="L5" s="61"/>
      <c r="M5" s="119">
        <v>1.2</v>
      </c>
      <c r="N5" s="50"/>
      <c r="O5" s="60" t="s">
        <v>89</v>
      </c>
      <c r="P5" s="50"/>
      <c r="Q5" s="25" t="s">
        <v>90</v>
      </c>
      <c r="R5" s="27" t="s">
        <v>102</v>
      </c>
      <c r="S5" s="27" t="str">
        <f t="shared" si="0"/>
        <v>andtvvvgsinftegiivanmvaemieahtdlkvvrklnlggenvnfeaikrgganngidiyveytghglvdilg</v>
      </c>
      <c r="T5" s="27" t="str">
        <f t="shared" si="1"/>
        <v>fpep</v>
      </c>
      <c r="U5" s="27" t="str">
        <f t="shared" si="2"/>
        <v>nvyitadkqkngikanfkirhnvedgsvqladhyqqntpigdgpvllpdnhylstqsvlskdpnekrdhmvllefvtaagitlgmdelykggtggsmskgeelftgvvpilveldggvnghkfsvrgegegdatngkltlkficttgklpvpwptlvttltygvqcfsrypdhmkqhdffksampegyvqertisfkddgtyktraevkfegdtlvnrielkgidfkedgnilghkley</v>
      </c>
      <c r="V5" s="27" t="str">
        <f t="shared" si="3"/>
        <v>tyg</v>
      </c>
      <c r="W5" s="27" t="str">
        <f t="shared" si="4"/>
        <v>ppps</v>
      </c>
      <c r="X5" s="27" t="str">
        <f t="shared" si="5"/>
        <v>tdpegayetvkkeykrkwnivwlkplgfnntytltvkdelakqynlktfsdlakisdklilgatmfflegpdgypglqklynfkfkhtksmdmgirytaidnnevqvidawatdgllvshklkileddkaffppyyaapiirqdvldkhpelkdvlnklanqisleemqklnykvdgegqdpakvakeflkekglil</v>
      </c>
      <c r="Y5" s="27"/>
      <c r="Z5" s="27"/>
      <c r="AA5" s="27"/>
      <c r="AB5" s="27"/>
      <c r="AC5" s="67" t="str">
        <f t="shared" si="6"/>
        <v>i</v>
      </c>
      <c r="AD5" s="67" t="str">
        <f t="shared" si="6"/>
        <v>g</v>
      </c>
      <c r="AE5" s="67" t="str">
        <f t="shared" si="6"/>
        <v>h</v>
      </c>
      <c r="AF5" s="67" t="str">
        <f t="shared" si="6"/>
        <v>l</v>
      </c>
      <c r="AG5" s="67" t="str">
        <f t="shared" si="6"/>
        <v>v</v>
      </c>
      <c r="AH5" s="68" t="str">
        <f t="shared" si="6"/>
        <v>g</v>
      </c>
      <c r="AI5" s="26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K5" s="27"/>
      <c r="CL5" s="27"/>
      <c r="CM5" s="27"/>
      <c r="CN5" s="27"/>
      <c r="CO5" s="27"/>
      <c r="CP5" s="27"/>
      <c r="CQ5" s="27"/>
      <c r="CR5" s="27"/>
      <c r="CS5" s="27"/>
      <c r="CT5" s="27"/>
      <c r="CU5" s="27"/>
      <c r="CV5" s="27"/>
      <c r="CW5" s="27"/>
      <c r="CX5" s="27"/>
      <c r="CY5" s="27"/>
      <c r="CZ5" s="27"/>
      <c r="DA5" s="27"/>
      <c r="DB5" s="27"/>
      <c r="DC5" s="27"/>
      <c r="DD5" s="27"/>
      <c r="DE5" s="27"/>
      <c r="DF5" s="27"/>
      <c r="DG5" s="27"/>
      <c r="DH5" s="27"/>
      <c r="DI5" s="27"/>
      <c r="DJ5" s="27"/>
      <c r="DK5" s="27"/>
      <c r="DL5" s="27"/>
      <c r="DM5" s="27"/>
      <c r="DN5" s="27"/>
      <c r="DO5" s="27"/>
      <c r="DP5" s="27"/>
      <c r="DQ5" s="27"/>
      <c r="DR5" s="27"/>
      <c r="DS5" s="27"/>
      <c r="DT5" s="27"/>
      <c r="DU5" s="27"/>
      <c r="DV5" s="27"/>
      <c r="DW5" s="27"/>
      <c r="DX5" s="27"/>
      <c r="DY5" s="27"/>
      <c r="DZ5" s="27"/>
      <c r="EA5" s="27"/>
      <c r="EB5" s="27"/>
      <c r="EC5" s="27"/>
      <c r="ED5" s="27"/>
      <c r="EE5" s="27"/>
      <c r="EF5" s="27"/>
      <c r="EG5" s="27"/>
      <c r="EH5" s="27"/>
    </row>
    <row r="6" spans="1:318" s="30" customFormat="1" ht="14.65">
      <c r="A6" s="55" t="s">
        <v>103</v>
      </c>
      <c r="B6" s="48" t="s">
        <v>85</v>
      </c>
      <c r="C6" s="48"/>
      <c r="D6" s="25" t="s">
        <v>38</v>
      </c>
      <c r="E6" s="41"/>
      <c r="F6" s="50"/>
      <c r="G6" s="73" t="s">
        <v>104</v>
      </c>
      <c r="H6" s="34" t="s">
        <v>105</v>
      </c>
      <c r="I6" s="25"/>
      <c r="J6" s="25"/>
      <c r="K6" s="123">
        <v>5</v>
      </c>
      <c r="L6" s="37"/>
      <c r="M6" s="119">
        <v>1.21</v>
      </c>
      <c r="N6" s="25"/>
      <c r="O6" s="60" t="s">
        <v>89</v>
      </c>
      <c r="P6" s="50"/>
      <c r="Q6" s="25" t="s">
        <v>90</v>
      </c>
      <c r="R6" s="27" t="s">
        <v>106</v>
      </c>
      <c r="S6" s="27" t="str">
        <f t="shared" si="0"/>
        <v>andtvvvgsieftegiivanmvaemieahtdlkvvrklnlggenvnfeaikrgganngidiyveytghglvdilg</v>
      </c>
      <c r="T6" s="27" t="str">
        <f t="shared" si="1"/>
        <v>fpep</v>
      </c>
      <c r="U6" s="27" t="str">
        <f t="shared" si="2"/>
        <v>nvyitadkqkngikanfkirhnvedgsvqladhyqqntpigdgpvllpdnhylstqsvlskdpnekrdhmvllefvtaagitlgmdelykggtggsmskgeelftgvvpilveldgdvnghkfsvrgegegdatngkltlkficttgklpvpwptlvttltygvqcfsrypdhmkqhdffksampegyvqertisfkddgtyktraevkfegdtlvnrielkgidfkedgnilghkley</v>
      </c>
      <c r="V6" s="27" t="str">
        <f t="shared" si="3"/>
        <v>tyg</v>
      </c>
      <c r="W6" s="27" t="str">
        <f t="shared" si="4"/>
        <v>ppps</v>
      </c>
      <c r="X6" s="27" t="str">
        <f t="shared" si="5"/>
        <v>tdpegayetvkkeykrkwnivwlkplgfnntytltvkdelakqynlktfsdlakisdklilgatmfflegpdgypglqklynfkfkhtksmdmgirytaidnnevqvidawatdgllvshklkileddkaffppyyaapiirqdvldkhpelkdvlnklanqisleemqklnykvdgegqdpakvakeflkekglil</v>
      </c>
      <c r="Y6" s="27"/>
      <c r="Z6" s="27"/>
      <c r="AA6" s="27"/>
      <c r="AB6" s="27"/>
      <c r="AC6" s="67" t="str">
        <f t="shared" si="6"/>
        <v>i</v>
      </c>
      <c r="AD6" s="67" t="str">
        <f t="shared" si="6"/>
        <v>g</v>
      </c>
      <c r="AE6" s="67" t="str">
        <f t="shared" si="6"/>
        <v>h</v>
      </c>
      <c r="AF6" s="67" t="str">
        <f t="shared" si="6"/>
        <v>l</v>
      </c>
      <c r="AG6" s="67" t="str">
        <f t="shared" si="6"/>
        <v>v</v>
      </c>
      <c r="AH6" s="68" t="str">
        <f t="shared" si="6"/>
        <v>g</v>
      </c>
      <c r="AI6" s="2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K6" s="27"/>
      <c r="CL6" s="27"/>
      <c r="CM6" s="27"/>
      <c r="CN6" s="27"/>
      <c r="CO6" s="27"/>
      <c r="CP6" s="27"/>
      <c r="CQ6" s="27"/>
      <c r="CR6" s="27"/>
      <c r="CS6" s="27"/>
      <c r="CT6" s="27"/>
      <c r="CU6" s="27"/>
      <c r="CV6" s="27"/>
      <c r="CW6" s="27"/>
      <c r="CX6" s="27"/>
      <c r="CY6" s="27"/>
      <c r="CZ6" s="27"/>
      <c r="DA6" s="27"/>
      <c r="DB6" s="27"/>
      <c r="DC6" s="27"/>
      <c r="DD6" s="27"/>
      <c r="DE6" s="27"/>
      <c r="DF6" s="27"/>
      <c r="DG6" s="27"/>
      <c r="DH6" s="27"/>
      <c r="DI6" s="27"/>
      <c r="DJ6" s="27"/>
      <c r="DK6" s="27"/>
      <c r="DL6" s="27"/>
      <c r="DM6" s="27"/>
      <c r="DN6" s="27"/>
      <c r="DO6" s="27"/>
      <c r="DP6" s="27"/>
      <c r="DQ6" s="27"/>
      <c r="DR6" s="27"/>
      <c r="DS6" s="27"/>
      <c r="DT6" s="27"/>
      <c r="DU6" s="27"/>
      <c r="DV6" s="27"/>
      <c r="DW6" s="27"/>
      <c r="DX6" s="27"/>
      <c r="DY6" s="27"/>
      <c r="DZ6" s="27"/>
      <c r="EA6" s="27"/>
      <c r="EB6" s="27"/>
      <c r="EC6" s="27"/>
      <c r="ED6" s="27"/>
      <c r="EE6" s="27"/>
      <c r="EF6" s="27"/>
      <c r="EG6" s="27"/>
      <c r="EH6" s="27"/>
    </row>
    <row r="7" spans="1:318" s="30" customFormat="1" ht="18" customHeight="1">
      <c r="A7" s="55" t="s">
        <v>107</v>
      </c>
      <c r="B7" s="48" t="s">
        <v>85</v>
      </c>
      <c r="C7" s="48" t="s">
        <v>86</v>
      </c>
      <c r="D7" s="25" t="s">
        <v>38</v>
      </c>
      <c r="E7" s="41"/>
      <c r="F7" s="50"/>
      <c r="G7" s="73" t="s">
        <v>108</v>
      </c>
      <c r="H7" s="34" t="s">
        <v>109</v>
      </c>
      <c r="I7" s="25"/>
      <c r="J7" s="144" t="s">
        <v>110</v>
      </c>
      <c r="K7" s="123">
        <v>6</v>
      </c>
      <c r="L7" s="37"/>
      <c r="M7" s="119">
        <v>1.31</v>
      </c>
      <c r="N7" s="145">
        <v>0</v>
      </c>
      <c r="O7" s="60" t="s">
        <v>111</v>
      </c>
      <c r="P7" s="50"/>
      <c r="Q7" s="25" t="s">
        <v>90</v>
      </c>
      <c r="R7" s="27" t="s">
        <v>112</v>
      </c>
      <c r="S7" s="27" t="str">
        <f t="shared" si="0"/>
        <v>andtvvvgsiiftegiivanmvaemieahtdlkvvrklnlggvnvnfeaikrgganngidiyveytghglvdilg</v>
      </c>
      <c r="T7" s="27" t="str">
        <f t="shared" si="1"/>
        <v>fpep</v>
      </c>
      <c r="U7" s="27" t="str">
        <f t="shared" si="2"/>
        <v>nvyitadkqkngikanfkirhnvedgsvqladhyqqntpigdgpvllpdnhylstqsvlskdpnekrdhmvllefvtaagitlgmdelykggtggsmskgeelftgvvpilveldgdvnghkfsvrgegegdatngkltlkficttgklpvpwptlvttltygvqcfsrypdhmkqhdffksampegyvqertisfkddgtyktraevkfegdtlvnrielkgidfkedgnilghkley</v>
      </c>
      <c r="V7" s="27" t="str">
        <f t="shared" si="3"/>
        <v>tyg</v>
      </c>
      <c r="W7" s="27" t="str">
        <f t="shared" si="4"/>
        <v>pppa</v>
      </c>
      <c r="X7" s="27" t="str">
        <f t="shared" si="5"/>
        <v>tdpegayetvkkeykrkwnivwlkplgfnntytltvkdelakqynlktfsdlakisdklilgatmfflegpdgypglqklynfkfkhtksmdmgirytaidnnevqvidawatdgllvshklkileddkaffppyyaapiirqdvldkhpelkdvlnklanqisleemqklnykvdgegqdpakvakeflkekglil</v>
      </c>
      <c r="Y7" s="27"/>
      <c r="Z7" s="27"/>
      <c r="AA7" s="27"/>
      <c r="AB7" s="27"/>
      <c r="AC7" s="67" t="str">
        <f t="shared" si="6"/>
        <v>i</v>
      </c>
      <c r="AD7" s="67" t="str">
        <f t="shared" si="6"/>
        <v>g</v>
      </c>
      <c r="AE7" s="67" t="str">
        <f t="shared" si="6"/>
        <v>h</v>
      </c>
      <c r="AF7" s="67" t="str">
        <f t="shared" si="6"/>
        <v>l</v>
      </c>
      <c r="AG7" s="67" t="str">
        <f t="shared" si="6"/>
        <v>v</v>
      </c>
      <c r="AH7" s="68" t="str">
        <f t="shared" si="6"/>
        <v>g</v>
      </c>
      <c r="AI7" s="26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K7" s="27"/>
      <c r="CL7" s="27"/>
      <c r="CM7" s="27"/>
      <c r="CN7" s="27"/>
      <c r="CO7" s="27"/>
      <c r="CP7" s="27"/>
      <c r="CQ7" s="27"/>
      <c r="CR7" s="27"/>
      <c r="CS7" s="27"/>
      <c r="CT7" s="27"/>
      <c r="CU7" s="27"/>
      <c r="CV7" s="27"/>
      <c r="CW7" s="27"/>
      <c r="CX7" s="27"/>
      <c r="CY7" s="27"/>
      <c r="CZ7" s="27"/>
      <c r="DA7" s="27"/>
      <c r="DB7" s="27"/>
      <c r="DC7" s="27"/>
      <c r="DD7" s="27"/>
      <c r="DE7" s="27"/>
      <c r="DF7" s="27"/>
      <c r="DG7" s="27"/>
      <c r="DH7" s="27"/>
      <c r="DI7" s="27"/>
      <c r="DJ7" s="27"/>
      <c r="DK7" s="27"/>
      <c r="DL7" s="27"/>
      <c r="DM7" s="27"/>
      <c r="DN7" s="27"/>
      <c r="DO7" s="27"/>
      <c r="DP7" s="27"/>
      <c r="DQ7" s="27"/>
      <c r="DR7" s="27"/>
      <c r="DS7" s="27"/>
      <c r="DT7" s="27"/>
      <c r="DU7" s="27"/>
      <c r="DV7" s="27"/>
      <c r="DW7" s="27"/>
      <c r="DX7" s="27"/>
      <c r="DY7" s="27"/>
      <c r="DZ7" s="27"/>
      <c r="EA7" s="27"/>
      <c r="EB7" s="27"/>
      <c r="EC7" s="27"/>
      <c r="ED7" s="27"/>
      <c r="EE7" s="27"/>
      <c r="EF7" s="27"/>
      <c r="EG7" s="27"/>
      <c r="EH7" s="27"/>
    </row>
    <row r="8" spans="1:318" s="30" customFormat="1" ht="14.65">
      <c r="A8" s="55" t="s">
        <v>117</v>
      </c>
      <c r="B8" s="50" t="s">
        <v>118</v>
      </c>
      <c r="C8" s="49" t="s">
        <v>119</v>
      </c>
      <c r="D8" s="28"/>
      <c r="E8" s="35"/>
      <c r="F8" s="49"/>
      <c r="G8" s="71"/>
      <c r="H8" s="28" t="s">
        <v>120</v>
      </c>
      <c r="I8" s="28"/>
      <c r="J8" s="28"/>
      <c r="K8" s="124"/>
      <c r="L8" s="38"/>
      <c r="M8" s="120"/>
      <c r="N8" s="28"/>
      <c r="O8" s="60"/>
      <c r="P8" s="50"/>
      <c r="Q8" s="25" t="s">
        <v>90</v>
      </c>
      <c r="R8" s="27" t="s">
        <v>121</v>
      </c>
      <c r="S8" s="27" t="str">
        <f t="shared" si="0"/>
        <v>andtvvvgsinhteqiivanmvaemieahtdlkvvrklnlggvnvnfeaikrgganngidiyleyvgyglvdilg</v>
      </c>
      <c r="T8" s="27" t="str">
        <f t="shared" si="1"/>
        <v>ypep</v>
      </c>
      <c r="U8" s="27" t="str">
        <f t="shared" si="2"/>
        <v>nvyiiadkqkngikanfkirynvedgsvqladhyqqntpigdgsvllldnhylstqsvlskdpnekrdhmvllefvtaagitlgmdelykggtggsmskgeelftgvvpilveldggvnghkfsvrgegegdatngkltlkficttgklpvpwptlvttltygvqcfsrypdhmkqhdffksampegyvqertisfkddgtyktraevkfegdtlvnrielkgidfkedgnilghkley</v>
      </c>
      <c r="V8" s="27" t="str">
        <f t="shared" si="3"/>
        <v>tyg</v>
      </c>
      <c r="W8" s="27" t="str">
        <f t="shared" si="4"/>
        <v>pppg</v>
      </c>
      <c r="X8" s="27" t="str">
        <f t="shared" si="5"/>
        <v>tdpegayetvkkeykrkwnivwlkplgfnasyvlavkdelakqynlktfsdlakisdklilganmmflenpdgypglqklynfkfkhtksmdagipytaidnnevqvidatatdgllvshklkileddkaffppyyaapiirqdvldkhpelkdvlnklanqisleemqklnykrdgegqdpakvakeflkekgli</v>
      </c>
      <c r="Y8" s="27"/>
      <c r="Z8" s="27"/>
      <c r="AA8" s="27"/>
      <c r="AB8" s="27"/>
      <c r="AC8" s="64" t="str">
        <f t="shared" ref="AC8:AH8" si="7">MID($R8,MID(AC$1,1,3),1)</f>
        <v>i</v>
      </c>
      <c r="AD8" s="64" t="str">
        <f t="shared" si="7"/>
        <v>q</v>
      </c>
      <c r="AE8" s="64" t="str">
        <f t="shared" si="7"/>
        <v>y</v>
      </c>
      <c r="AF8" s="64" t="str">
        <f t="shared" si="7"/>
        <v>l</v>
      </c>
      <c r="AG8" s="64" t="str">
        <f t="shared" si="7"/>
        <v>v</v>
      </c>
      <c r="AH8" s="69" t="str">
        <f t="shared" si="7"/>
        <v>n</v>
      </c>
      <c r="AI8" s="26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K8" s="27"/>
      <c r="CL8" s="27"/>
      <c r="CM8" s="27"/>
      <c r="CN8" s="27"/>
      <c r="CO8" s="27"/>
      <c r="CP8" s="27"/>
      <c r="CQ8" s="27"/>
      <c r="CR8" s="27"/>
      <c r="CS8" s="27"/>
      <c r="CT8" s="27"/>
      <c r="CU8" s="27"/>
      <c r="CV8" s="27"/>
      <c r="CW8" s="27"/>
      <c r="CX8" s="27"/>
      <c r="CY8" s="27"/>
      <c r="CZ8" s="27"/>
      <c r="DA8" s="27"/>
      <c r="DB8" s="27"/>
      <c r="DC8" s="27"/>
      <c r="DD8" s="27"/>
      <c r="DE8" s="27"/>
      <c r="DF8" s="27"/>
      <c r="DG8" s="27"/>
      <c r="DH8" s="27"/>
      <c r="DI8" s="27"/>
      <c r="DJ8" s="27"/>
      <c r="DK8" s="27"/>
      <c r="DL8" s="27"/>
      <c r="DM8" s="27"/>
      <c r="DN8" s="27"/>
      <c r="DO8" s="27"/>
      <c r="DP8" s="27"/>
      <c r="DQ8" s="27"/>
      <c r="DR8" s="27"/>
      <c r="DS8" s="27"/>
      <c r="DT8" s="27"/>
      <c r="DU8" s="27"/>
      <c r="DV8" s="27"/>
      <c r="DW8" s="27"/>
      <c r="DX8" s="27"/>
      <c r="DY8" s="27"/>
      <c r="DZ8" s="27"/>
      <c r="EA8" s="27"/>
      <c r="EB8" s="27"/>
      <c r="EC8" s="27"/>
      <c r="ED8" s="27"/>
      <c r="EE8" s="27"/>
      <c r="EF8" s="27"/>
      <c r="EG8" s="27"/>
      <c r="EH8" s="27"/>
    </row>
    <row r="9" spans="1:318" s="30" customFormat="1" ht="14.65">
      <c r="A9" s="55" t="s">
        <v>124</v>
      </c>
      <c r="B9" s="52" t="s">
        <v>113</v>
      </c>
      <c r="C9" s="52" t="s">
        <v>114</v>
      </c>
      <c r="D9" s="28" t="s">
        <v>54</v>
      </c>
      <c r="E9" s="35"/>
      <c r="F9" s="49" t="s">
        <v>125</v>
      </c>
      <c r="G9" s="71"/>
      <c r="H9" s="28" t="s">
        <v>126</v>
      </c>
      <c r="I9" s="28"/>
      <c r="J9" s="28"/>
      <c r="K9" s="124"/>
      <c r="L9" s="38"/>
      <c r="M9" s="120">
        <v>37.1</v>
      </c>
      <c r="N9" s="28">
        <v>3</v>
      </c>
      <c r="O9" s="60"/>
      <c r="P9" s="50"/>
      <c r="Q9" s="25" t="s">
        <v>90</v>
      </c>
      <c r="R9" s="27" t="s">
        <v>123</v>
      </c>
      <c r="S9" s="27" t="str">
        <f t="shared" si="0"/>
        <v>andtvvvgsiiftegiivanmvaemieahtdlkvvrklnlggvnvnfeaikrgganngidiyveytghglvdilg</v>
      </c>
      <c r="T9" s="27" t="str">
        <f t="shared" si="1"/>
        <v>fpep</v>
      </c>
      <c r="U9" s="27" t="str">
        <f t="shared" si="2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9" s="27" t="str">
        <f t="shared" si="3"/>
        <v>tyg</v>
      </c>
      <c r="W9" s="27" t="str">
        <f t="shared" si="4"/>
        <v>pppa</v>
      </c>
      <c r="X9" s="27" t="str">
        <f t="shared" si="5"/>
        <v>tdpegayetvkkeykrkwnivwlkplgfnntytltvkdelakqynlktfsdlakisdklilgatmhflegpdgypglqklynfkfkhtksmdmgirytaidnnevqvidasatdgllvshklkileddkaffppyyaapiirqdvldkhpelkdvlnklanqisleemqklnykvdgegqdpakvakeflkekglil</v>
      </c>
      <c r="Y9" s="27"/>
      <c r="Z9" s="27"/>
      <c r="AA9" s="27"/>
      <c r="AB9" s="27"/>
      <c r="AC9" s="64" t="str">
        <f t="shared" ref="AC9:AH9" si="8">MID($R9,MID(AC$1,1,3),1)</f>
        <v>i</v>
      </c>
      <c r="AD9" s="64" t="str">
        <f t="shared" si="8"/>
        <v>g</v>
      </c>
      <c r="AE9" s="64" t="str">
        <f t="shared" si="8"/>
        <v>h</v>
      </c>
      <c r="AF9" s="64" t="str">
        <f t="shared" si="8"/>
        <v>l</v>
      </c>
      <c r="AG9" s="64" t="str">
        <f t="shared" si="8"/>
        <v>m</v>
      </c>
      <c r="AH9" s="69" t="str">
        <f t="shared" si="8"/>
        <v>g</v>
      </c>
      <c r="AI9" s="26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K9" s="27"/>
      <c r="CL9" s="27"/>
      <c r="CM9" s="27"/>
      <c r="CN9" s="27"/>
      <c r="CO9" s="27"/>
      <c r="CP9" s="27"/>
      <c r="CQ9" s="27"/>
      <c r="CR9" s="27"/>
      <c r="CS9" s="27"/>
      <c r="CT9" s="27"/>
      <c r="CU9" s="27"/>
      <c r="CV9" s="27"/>
      <c r="CW9" s="27"/>
      <c r="CX9" s="27"/>
      <c r="CY9" s="27"/>
      <c r="CZ9" s="27"/>
      <c r="DA9" s="27"/>
      <c r="DB9" s="27"/>
      <c r="DC9" s="27"/>
      <c r="DD9" s="27"/>
      <c r="DE9" s="27"/>
      <c r="DF9" s="27"/>
      <c r="DG9" s="27"/>
      <c r="DH9" s="27"/>
      <c r="DI9" s="27"/>
      <c r="DJ9" s="27"/>
      <c r="DK9" s="27"/>
      <c r="DL9" s="27"/>
      <c r="DM9" s="27"/>
      <c r="DN9" s="27"/>
      <c r="DO9" s="27"/>
      <c r="DP9" s="27"/>
      <c r="DQ9" s="27"/>
      <c r="DR9" s="27"/>
      <c r="DS9" s="27"/>
      <c r="DT9" s="27"/>
      <c r="DU9" s="27"/>
      <c r="DV9" s="27"/>
      <c r="DW9" s="27"/>
      <c r="DX9" s="27"/>
      <c r="DY9" s="27"/>
      <c r="DZ9" s="27"/>
      <c r="EA9" s="27"/>
      <c r="EB9" s="27"/>
      <c r="EC9" s="27"/>
      <c r="ED9" s="27"/>
      <c r="EE9" s="27"/>
      <c r="EF9" s="27"/>
      <c r="EG9" s="27"/>
      <c r="EH9" s="27"/>
    </row>
    <row r="10" spans="1:318" s="30" customFormat="1" ht="14.65">
      <c r="A10" s="55" t="s">
        <v>136</v>
      </c>
      <c r="B10" s="52" t="s">
        <v>85</v>
      </c>
      <c r="C10" s="52"/>
      <c r="D10" s="28" t="s">
        <v>38</v>
      </c>
      <c r="E10" s="35"/>
      <c r="F10" s="49" t="s">
        <v>137</v>
      </c>
      <c r="G10" s="71"/>
      <c r="H10" s="28" t="s">
        <v>138</v>
      </c>
      <c r="I10" s="28"/>
      <c r="J10" s="28"/>
      <c r="K10" s="124"/>
      <c r="L10" s="38"/>
      <c r="M10" s="120">
        <v>1.3</v>
      </c>
      <c r="N10" s="28">
        <v>3</v>
      </c>
      <c r="O10" s="60"/>
      <c r="P10" s="50"/>
      <c r="Q10" s="25" t="s">
        <v>90</v>
      </c>
      <c r="R10" s="27" t="s">
        <v>139</v>
      </c>
      <c r="S10" s="27" t="str">
        <f t="shared" ref="S10:S19" si="9">MID($R10,1,75)</f>
        <v>andtvvvgsieftegiivanmvaemieahtdlkvvrklnlggvnvnfeaikrgganngidiyveytghglvdilg</v>
      </c>
      <c r="T10" s="27" t="str">
        <f t="shared" ref="T10:T19" si="10">MID($R10,76,4)</f>
        <v>fpep</v>
      </c>
      <c r="U10" s="27" t="str">
        <f t="shared" ref="U10:U19" si="11">MID($R10,80,239)</f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10" s="27" t="str">
        <f t="shared" ref="V10:V19" si="12">MID($R10,240,3)</f>
        <v>tyg</v>
      </c>
      <c r="W10" s="27" t="str">
        <f t="shared" ref="W10:W19" si="13">MID($R10,321,4)</f>
        <v>ppps</v>
      </c>
      <c r="X10" s="27" t="str">
        <f t="shared" ref="X10:X19" si="14">MID($R10,326,198)</f>
        <v>tdpegayetvkkeykrkwnivwlkplgfnntytltvkdelakqynlktfsdlakisdklilgatmfflegpdgypglqklynfkfkhtksmdmgirytaidnnevqvidawatdgllvshklkileddkaffppyyaapiirqdvldkhpelkdvlnklanqisleemqklnykvdgegqdpakvakeflkekglil</v>
      </c>
      <c r="Y10" s="27"/>
      <c r="Z10" s="27"/>
      <c r="AA10" s="27"/>
      <c r="AB10" s="27"/>
      <c r="AC10" s="64" t="str">
        <f t="shared" ref="AC10:AH11" si="15">MID($R10,MID(AC$1,1,3),1)</f>
        <v>i</v>
      </c>
      <c r="AD10" s="64" t="str">
        <f t="shared" si="15"/>
        <v>g</v>
      </c>
      <c r="AE10" s="64" t="str">
        <f t="shared" si="15"/>
        <v>h</v>
      </c>
      <c r="AF10" s="64" t="str">
        <f t="shared" si="15"/>
        <v>l</v>
      </c>
      <c r="AG10" s="64" t="str">
        <f t="shared" si="15"/>
        <v>m</v>
      </c>
      <c r="AH10" s="69" t="str">
        <f t="shared" si="15"/>
        <v>g</v>
      </c>
      <c r="AI10" s="26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K10" s="27"/>
      <c r="CL10" s="27"/>
      <c r="CM10" s="27"/>
      <c r="CN10" s="27"/>
      <c r="CO10" s="27"/>
      <c r="CP10" s="27"/>
      <c r="CQ10" s="27"/>
      <c r="CR10" s="27"/>
      <c r="CS10" s="27"/>
      <c r="CT10" s="27"/>
      <c r="CU10" s="27"/>
      <c r="CV10" s="27"/>
      <c r="CW10" s="27"/>
      <c r="CX10" s="27"/>
      <c r="CY10" s="27"/>
      <c r="CZ10" s="27"/>
      <c r="DA10" s="27"/>
      <c r="DB10" s="27"/>
      <c r="DC10" s="27"/>
      <c r="DD10" s="27"/>
      <c r="DE10" s="27"/>
      <c r="DF10" s="27"/>
      <c r="DG10" s="27"/>
      <c r="DH10" s="27"/>
      <c r="DI10" s="27"/>
      <c r="DJ10" s="27"/>
      <c r="DK10" s="27"/>
      <c r="DL10" s="27"/>
      <c r="DM10" s="27"/>
      <c r="DN10" s="27"/>
      <c r="DO10" s="27"/>
      <c r="DP10" s="27"/>
      <c r="DQ10" s="27"/>
      <c r="DR10" s="27"/>
      <c r="DS10" s="27"/>
      <c r="DT10" s="27"/>
      <c r="DU10" s="27"/>
      <c r="DV10" s="27"/>
      <c r="DW10" s="27"/>
      <c r="DX10" s="27"/>
      <c r="DY10" s="27"/>
      <c r="DZ10" s="27"/>
      <c r="EA10" s="27"/>
      <c r="EB10" s="27"/>
      <c r="EC10" s="27"/>
      <c r="ED10" s="27"/>
      <c r="EE10" s="27"/>
      <c r="EF10" s="27"/>
      <c r="EG10" s="27"/>
      <c r="EH10" s="27"/>
    </row>
    <row r="11" spans="1:318" s="30" customFormat="1" ht="14.65">
      <c r="A11" s="55" t="s">
        <v>127</v>
      </c>
      <c r="B11" s="52" t="s">
        <v>85</v>
      </c>
      <c r="C11" s="52"/>
      <c r="D11" s="28" t="s">
        <v>38</v>
      </c>
      <c r="E11" s="42"/>
      <c r="F11" s="51"/>
      <c r="G11" s="75"/>
      <c r="H11" s="28" t="s">
        <v>140</v>
      </c>
      <c r="I11" s="27"/>
      <c r="J11" s="27"/>
      <c r="K11" s="125"/>
      <c r="L11" s="39"/>
      <c r="M11" s="122"/>
      <c r="N11" s="27"/>
      <c r="O11" s="60"/>
      <c r="P11" s="50"/>
      <c r="Q11" s="25" t="s">
        <v>90</v>
      </c>
      <c r="R11" s="27" t="s">
        <v>141</v>
      </c>
      <c r="S11" s="27" t="str">
        <f t="shared" si="9"/>
        <v>andtvvvgsieftegiivanmvaemieahtdlkvvrklnlggvnvnfeaikrgganngidiyveytgtglvdilg</v>
      </c>
      <c r="T11" s="27" t="str">
        <f t="shared" si="10"/>
        <v>fpep</v>
      </c>
      <c r="U11" s="27" t="str">
        <f t="shared" si="11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11" s="27" t="str">
        <f t="shared" si="12"/>
        <v>tyg</v>
      </c>
      <c r="W11" s="27" t="str">
        <f t="shared" si="13"/>
        <v>ppps</v>
      </c>
      <c r="X11" s="27" t="str">
        <f t="shared" si="14"/>
        <v>tdpegayetvkkeykrkwnivwlkplgfnntytltvkdelakqynlktfsdlakisdklilgatmfflegpdgypglqklynfkfkhtksmdmgirytaidnnevqvidawatdgllvshklkileddkaffppyyaapiirqdvldkhpelkdvlnklanqisleemqklnykvdgegqdpakvakeflkekglil</v>
      </c>
      <c r="Y11" s="27"/>
      <c r="Z11" s="27"/>
      <c r="AA11" s="27"/>
      <c r="AB11" s="27"/>
      <c r="AC11" s="65" t="str">
        <f t="shared" si="15"/>
        <v>i</v>
      </c>
      <c r="AD11" s="65" t="str">
        <f t="shared" si="15"/>
        <v>g</v>
      </c>
      <c r="AE11" s="65" t="str">
        <f t="shared" si="15"/>
        <v>t</v>
      </c>
      <c r="AF11" s="65" t="str">
        <f t="shared" si="15"/>
        <v>l</v>
      </c>
      <c r="AG11" s="65" t="str">
        <f t="shared" si="15"/>
        <v>m</v>
      </c>
      <c r="AH11" s="66" t="str">
        <f t="shared" si="15"/>
        <v>g</v>
      </c>
      <c r="AI11" s="26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K11" s="27"/>
      <c r="CL11" s="27"/>
      <c r="CM11" s="27"/>
      <c r="CN11" s="27"/>
      <c r="CO11" s="27"/>
      <c r="CP11" s="27"/>
      <c r="CQ11" s="27"/>
      <c r="CR11" s="27"/>
      <c r="CS11" s="27"/>
      <c r="CT11" s="27"/>
      <c r="CU11" s="27"/>
      <c r="CV11" s="27"/>
      <c r="CW11" s="27"/>
      <c r="CX11" s="27"/>
      <c r="CY11" s="27"/>
      <c r="CZ11" s="27"/>
      <c r="DA11" s="27"/>
      <c r="DB11" s="27"/>
      <c r="DC11" s="27"/>
      <c r="DD11" s="27"/>
      <c r="DE11" s="27"/>
      <c r="DF11" s="27"/>
      <c r="DG11" s="27"/>
      <c r="DH11" s="27"/>
      <c r="DI11" s="27"/>
      <c r="DJ11" s="27"/>
      <c r="DK11" s="27"/>
      <c r="DL11" s="27"/>
      <c r="DM11" s="27"/>
      <c r="DN11" s="27"/>
      <c r="DO11" s="27"/>
      <c r="DP11" s="27"/>
      <c r="DQ11" s="27"/>
      <c r="DR11" s="27"/>
      <c r="DS11" s="27"/>
      <c r="DT11" s="27"/>
      <c r="DU11" s="27"/>
      <c r="DV11" s="27"/>
      <c r="DW11" s="27"/>
      <c r="DX11" s="27"/>
      <c r="DY11" s="27"/>
      <c r="DZ11" s="27"/>
      <c r="EA11" s="27"/>
      <c r="EB11" s="27"/>
      <c r="EC11" s="27"/>
      <c r="ED11" s="27"/>
      <c r="EE11" s="27"/>
      <c r="EF11" s="27"/>
      <c r="EG11" s="27"/>
      <c r="EH11" s="27"/>
    </row>
    <row r="12" spans="1:318" s="30" customFormat="1" ht="14.65">
      <c r="A12" s="55" t="s">
        <v>128</v>
      </c>
      <c r="B12" s="49" t="s">
        <v>118</v>
      </c>
      <c r="C12" s="49" t="s">
        <v>119</v>
      </c>
      <c r="D12" s="28" t="s">
        <v>421</v>
      </c>
      <c r="E12" s="35"/>
      <c r="F12" s="49"/>
      <c r="G12" s="71" t="s">
        <v>142</v>
      </c>
      <c r="H12" s="28" t="s">
        <v>143</v>
      </c>
      <c r="I12" s="28"/>
      <c r="J12" s="28"/>
      <c r="K12" s="124"/>
      <c r="L12" s="38"/>
      <c r="M12" s="120"/>
      <c r="N12" s="28"/>
      <c r="O12" s="60" t="s">
        <v>144</v>
      </c>
      <c r="P12" s="50"/>
      <c r="Q12" s="25" t="s">
        <v>90</v>
      </c>
      <c r="R12" s="27" t="s">
        <v>145</v>
      </c>
      <c r="S12" s="27" t="str">
        <f t="shared" si="9"/>
        <v>andtvvvgsinhteqiivanmlaemieahtdlkvvrklnlggvnvnfeaikrgganngidiyleyvgyglvdilg</v>
      </c>
      <c r="T12" s="27" t="str">
        <f t="shared" si="10"/>
        <v>ypep</v>
      </c>
      <c r="U12" s="27" t="str">
        <f t="shared" si="11"/>
        <v>nvyiiadkqkngikanfkirynvedgsvqladhyqqntpigdgpvllpdnhylstqsvlskdpnekrdhmvllefvtaagitlgmdelykggtggsmskgeelftgvvpilveldggvnghkfsvrgegegdatngkltlkficttgklpvpwptlvttltygvqcfsrypdhmkqhdffksampegyvqertisfkddgtyktraevkfegdtlvnrielkgidfkedgnilghkley</v>
      </c>
      <c r="V12" s="27" t="str">
        <f t="shared" si="12"/>
        <v>tyg</v>
      </c>
      <c r="W12" s="27" t="str">
        <f t="shared" si="13"/>
        <v>pppg</v>
      </c>
      <c r="X12" s="27" t="str">
        <f t="shared" si="14"/>
        <v>tdpegayetvkkeykrkwnivwlkplgfnasyvlavkdelakqynlktfsdlakisdklilganmmflenpdgypglqklynfkfkhtksmdagipytaidnnevqvidatatdgllvshklkileddkaffppyyaapiirqdvldkhpelkdvlnklanqisleemqklnykrdgegqdpakvakeflkekgli</v>
      </c>
      <c r="Y12" s="27"/>
      <c r="Z12" s="27"/>
      <c r="AA12" s="27"/>
      <c r="AB12" s="27"/>
      <c r="AC12" s="64" t="str">
        <f t="shared" ref="AC12:AH17" si="16">MID($R12,MID(AC$1,1,3),1)</f>
        <v>i</v>
      </c>
      <c r="AD12" s="64" t="str">
        <f t="shared" si="16"/>
        <v>q</v>
      </c>
      <c r="AE12" s="64" t="str">
        <f t="shared" si="16"/>
        <v>y</v>
      </c>
      <c r="AF12" s="64" t="str">
        <f t="shared" si="16"/>
        <v>l</v>
      </c>
      <c r="AG12" s="64" t="str">
        <f t="shared" si="16"/>
        <v>v</v>
      </c>
      <c r="AH12" s="69" t="str">
        <f t="shared" si="16"/>
        <v>n</v>
      </c>
      <c r="AI12" s="26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K12" s="27"/>
      <c r="CL12" s="27"/>
      <c r="CM12" s="27"/>
      <c r="CN12" s="27"/>
      <c r="CO12" s="27"/>
      <c r="CP12" s="27"/>
      <c r="CQ12" s="27"/>
      <c r="CR12" s="27"/>
      <c r="CS12" s="27"/>
      <c r="CT12" s="27"/>
      <c r="CU12" s="27"/>
      <c r="CV12" s="27"/>
      <c r="CW12" s="27"/>
      <c r="CX12" s="27"/>
      <c r="CY12" s="27"/>
      <c r="CZ12" s="27"/>
      <c r="DA12" s="27"/>
      <c r="DB12" s="27"/>
      <c r="DC12" s="27"/>
      <c r="DD12" s="27"/>
      <c r="DE12" s="27"/>
      <c r="DF12" s="27"/>
      <c r="DG12" s="27"/>
      <c r="DH12" s="27"/>
      <c r="DI12" s="27"/>
      <c r="DJ12" s="27"/>
      <c r="DK12" s="27"/>
      <c r="DL12" s="27"/>
      <c r="DM12" s="27"/>
      <c r="DN12" s="27"/>
      <c r="DO12" s="27"/>
      <c r="DP12" s="27"/>
      <c r="DQ12" s="27"/>
      <c r="DR12" s="27"/>
      <c r="DS12" s="27"/>
      <c r="DT12" s="27"/>
      <c r="DU12" s="27"/>
      <c r="DV12" s="27"/>
      <c r="DW12" s="27"/>
      <c r="DX12" s="27"/>
      <c r="DY12" s="27"/>
      <c r="DZ12" s="27"/>
      <c r="EA12" s="27"/>
      <c r="EB12" s="27"/>
      <c r="EC12" s="27"/>
      <c r="ED12" s="27"/>
      <c r="EE12" s="27"/>
      <c r="EF12" s="27"/>
      <c r="EG12" s="27"/>
      <c r="EH12" s="27"/>
    </row>
    <row r="13" spans="1:318" s="30" customFormat="1" ht="14.65">
      <c r="A13" s="55" t="s">
        <v>129</v>
      </c>
      <c r="B13" s="52" t="s">
        <v>85</v>
      </c>
      <c r="C13" s="52"/>
      <c r="D13" s="28" t="s">
        <v>38</v>
      </c>
      <c r="E13" s="35"/>
      <c r="F13" s="49"/>
      <c r="G13" s="71"/>
      <c r="H13" s="28" t="s">
        <v>146</v>
      </c>
      <c r="I13" s="28"/>
      <c r="J13" s="28"/>
      <c r="K13" s="124"/>
      <c r="L13" s="38"/>
      <c r="M13" s="120"/>
      <c r="N13" s="28"/>
      <c r="O13" s="60"/>
      <c r="P13" s="50"/>
      <c r="Q13" s="25" t="s">
        <v>90</v>
      </c>
      <c r="R13" s="27" t="s">
        <v>147</v>
      </c>
      <c r="S13" s="27" t="str">
        <f t="shared" si="9"/>
        <v>andtvvvgsiiftegiivanmvaemieahtdlkvvrklnlggvnvnfeaikrgganngidiyveytghglvdilg</v>
      </c>
      <c r="T13" s="27" t="str">
        <f t="shared" si="10"/>
        <v>fpep</v>
      </c>
      <c r="U13" s="27" t="str">
        <f t="shared" si="11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13" s="27" t="str">
        <f t="shared" si="12"/>
        <v>tyg</v>
      </c>
      <c r="W13" s="27" t="str">
        <f t="shared" si="13"/>
        <v>ppps</v>
      </c>
      <c r="X13" s="27" t="str">
        <f t="shared" si="14"/>
        <v>tdpegayetvkkeykrkwnivwlkplgfnntytltvkdelakqynlktfsdlakisdklilgatmfflegpdgypglqklynfkfkhtksmdmgirytaidnnevqvidawatdgllvshklkileddkaffppyyaapiirqdvldkhpelkdvlnklanqisleemqklnykvdgegqdpakvakeflkekglil</v>
      </c>
      <c r="Y13" s="27"/>
      <c r="Z13" s="27"/>
      <c r="AA13" s="27"/>
      <c r="AB13" s="27"/>
      <c r="AC13" s="64" t="str">
        <f t="shared" si="16"/>
        <v>i</v>
      </c>
      <c r="AD13" s="64" t="str">
        <f t="shared" si="16"/>
        <v>g</v>
      </c>
      <c r="AE13" s="64" t="str">
        <f t="shared" si="16"/>
        <v>h</v>
      </c>
      <c r="AF13" s="64" t="str">
        <f t="shared" si="16"/>
        <v>l</v>
      </c>
      <c r="AG13" s="64" t="str">
        <f t="shared" si="16"/>
        <v>m</v>
      </c>
      <c r="AH13" s="69" t="str">
        <f t="shared" si="16"/>
        <v>g</v>
      </c>
      <c r="AI13" s="26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K13" s="27"/>
      <c r="CL13" s="27"/>
      <c r="CM13" s="27"/>
      <c r="CN13" s="27"/>
      <c r="CO13" s="27"/>
      <c r="CP13" s="27"/>
      <c r="CQ13" s="27"/>
      <c r="CR13" s="27"/>
      <c r="CS13" s="27"/>
      <c r="CT13" s="27"/>
      <c r="CU13" s="27"/>
      <c r="CV13" s="27"/>
      <c r="CW13" s="27"/>
      <c r="CX13" s="27"/>
      <c r="CY13" s="27"/>
      <c r="CZ13" s="27"/>
      <c r="DA13" s="27"/>
      <c r="DB13" s="27"/>
      <c r="DC13" s="27"/>
      <c r="DD13" s="27"/>
      <c r="DE13" s="27"/>
      <c r="DF13" s="27"/>
      <c r="DG13" s="27"/>
      <c r="DH13" s="27"/>
      <c r="DI13" s="27"/>
      <c r="DJ13" s="27"/>
      <c r="DK13" s="27"/>
      <c r="DL13" s="27"/>
      <c r="DM13" s="27"/>
      <c r="DN13" s="27"/>
      <c r="DO13" s="27"/>
      <c r="DP13" s="27"/>
      <c r="DQ13" s="27"/>
      <c r="DR13" s="27"/>
      <c r="DS13" s="27"/>
      <c r="DT13" s="27"/>
      <c r="DU13" s="27"/>
      <c r="DV13" s="27"/>
      <c r="DW13" s="27"/>
      <c r="DX13" s="27"/>
      <c r="DY13" s="27"/>
      <c r="DZ13" s="27"/>
      <c r="EA13" s="27"/>
      <c r="EB13" s="27"/>
      <c r="EC13" s="27"/>
      <c r="ED13" s="27"/>
      <c r="EE13" s="27"/>
      <c r="EF13" s="27"/>
      <c r="EG13" s="27"/>
      <c r="EH13" s="27"/>
    </row>
    <row r="14" spans="1:318" s="30" customFormat="1" ht="14.65">
      <c r="A14" s="55" t="s">
        <v>130</v>
      </c>
      <c r="B14" s="52" t="s">
        <v>85</v>
      </c>
      <c r="C14" s="52"/>
      <c r="D14" s="28"/>
      <c r="E14" s="35"/>
      <c r="F14" s="49"/>
      <c r="G14" s="71"/>
      <c r="H14" s="28" t="s">
        <v>148</v>
      </c>
      <c r="I14" s="28"/>
      <c r="J14" s="28"/>
      <c r="K14" s="124"/>
      <c r="L14" s="38"/>
      <c r="M14" s="120"/>
      <c r="N14" s="28"/>
      <c r="O14" s="60"/>
      <c r="P14" s="50"/>
      <c r="Q14" s="25" t="s">
        <v>90</v>
      </c>
      <c r="R14" s="27" t="s">
        <v>149</v>
      </c>
      <c r="S14" s="27" t="str">
        <f t="shared" si="9"/>
        <v>andtvvvgsinfteqiivanmvaemieahtdlkvvrklnlggtnvnfeaikrgganngidiyveytgtglvdilg</v>
      </c>
      <c r="T14" s="27" t="str">
        <f t="shared" si="10"/>
        <v>ypep</v>
      </c>
      <c r="U14" s="27" t="str">
        <f t="shared" si="11"/>
        <v>nvyitadkqkngikanfkirhnvedgsvqladhyqqntpigdgpvllpdnhylstqsvlskdpnekrdhmvllefvtaagitlgmdelykggtggsmskgeelftgvvpilveldggvnghkfsvrgegegdatngkltlkficttgklpvpwptlvttltygvqcfsrypdhmkqhdffksampegyvqertisfkddgtyktraevkfegdtlvnrielkgidfkedgnilghkley</v>
      </c>
      <c r="V14" s="27" t="str">
        <f t="shared" si="12"/>
        <v>tyg</v>
      </c>
      <c r="W14" s="27" t="str">
        <f t="shared" si="13"/>
        <v>pppg</v>
      </c>
      <c r="X14" s="27" t="str">
        <f t="shared" si="14"/>
        <v>tdpegayetvkkeykrkwnivwlkplgfnntytlavkdelakqynlktfsdlakisdklilgatmfflekpdgypglqklynfkfkhtksmdmgirytaidnnevqvidafatdgllvshklkileddkaffppyyaapiirqdvldkhpelkdvlnklanqisleemqklnykrdgegqdpakvakeflkekglil</v>
      </c>
      <c r="Y14" s="27"/>
      <c r="Z14" s="27"/>
      <c r="AA14" s="27"/>
      <c r="AB14" s="27"/>
      <c r="AC14" s="64" t="str">
        <f t="shared" si="16"/>
        <v>i</v>
      </c>
      <c r="AD14" s="64" t="str">
        <f t="shared" si="16"/>
        <v>q</v>
      </c>
      <c r="AE14" s="64" t="str">
        <f t="shared" si="16"/>
        <v>t</v>
      </c>
      <c r="AF14" s="64" t="str">
        <f t="shared" si="16"/>
        <v>l</v>
      </c>
      <c r="AG14" s="64" t="str">
        <f t="shared" si="16"/>
        <v>v</v>
      </c>
      <c r="AH14" s="69" t="str">
        <f t="shared" si="16"/>
        <v>k</v>
      </c>
      <c r="AI14" s="26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K14" s="27"/>
      <c r="CL14" s="27"/>
      <c r="CM14" s="27"/>
      <c r="CN14" s="27"/>
      <c r="CO14" s="27"/>
      <c r="CP14" s="27"/>
      <c r="CQ14" s="27"/>
      <c r="CR14" s="27"/>
      <c r="CS14" s="27"/>
      <c r="CT14" s="27"/>
      <c r="CU14" s="27"/>
      <c r="CV14" s="27"/>
      <c r="CW14" s="27"/>
      <c r="CX14" s="27"/>
      <c r="CY14" s="27"/>
      <c r="CZ14" s="27"/>
      <c r="DA14" s="27"/>
      <c r="DB14" s="27"/>
      <c r="DC14" s="27"/>
      <c r="DD14" s="27"/>
      <c r="DE14" s="27"/>
      <c r="DF14" s="27"/>
      <c r="DG14" s="27"/>
      <c r="DH14" s="27"/>
      <c r="DI14" s="27"/>
      <c r="DJ14" s="27"/>
      <c r="DK14" s="27"/>
      <c r="DL14" s="27"/>
      <c r="DM14" s="27"/>
      <c r="DN14" s="27"/>
      <c r="DO14" s="27"/>
      <c r="DP14" s="27"/>
      <c r="DQ14" s="27"/>
      <c r="DR14" s="27"/>
      <c r="DS14" s="27"/>
      <c r="DT14" s="27"/>
      <c r="DU14" s="27"/>
      <c r="DV14" s="27"/>
      <c r="DW14" s="27"/>
      <c r="DX14" s="27"/>
      <c r="DY14" s="27"/>
      <c r="DZ14" s="27"/>
      <c r="EA14" s="27"/>
      <c r="EB14" s="27"/>
      <c r="EC14" s="27"/>
      <c r="ED14" s="27"/>
      <c r="EE14" s="27"/>
      <c r="EF14" s="27"/>
      <c r="EG14" s="27"/>
      <c r="EH14" s="27"/>
    </row>
    <row r="15" spans="1:318" s="30" customFormat="1" ht="14.65">
      <c r="A15" s="55" t="s">
        <v>131</v>
      </c>
      <c r="B15" s="52" t="s">
        <v>113</v>
      </c>
      <c r="C15" s="52"/>
      <c r="D15" s="28" t="s">
        <v>75</v>
      </c>
      <c r="E15" s="35"/>
      <c r="F15" s="49"/>
      <c r="G15" s="71" t="s">
        <v>150</v>
      </c>
      <c r="H15" s="28"/>
      <c r="I15" s="28"/>
      <c r="J15" s="28"/>
      <c r="K15" s="124"/>
      <c r="L15" s="38"/>
      <c r="M15" s="120">
        <v>20.02</v>
      </c>
      <c r="N15" s="28"/>
      <c r="O15" s="60"/>
      <c r="P15" s="50"/>
      <c r="Q15" s="25" t="s">
        <v>90</v>
      </c>
      <c r="R15" s="27" t="s">
        <v>151</v>
      </c>
      <c r="S15" s="27" t="str">
        <f t="shared" si="9"/>
        <v>andtvvvgsinftegiivanmvaemieahtdlkvvrklnlggenvnfeaikrgganngidiyveytghglvdilg</v>
      </c>
      <c r="T15" s="27" t="str">
        <f t="shared" si="10"/>
        <v>fpep</v>
      </c>
      <c r="U15" s="27" t="str">
        <f t="shared" si="11"/>
        <v>nvyitadkqkngikanfkirhnvedgsvqladhyqqntpigdgpvllpdnhylstqsvlskdpnekrdhmvllefvtaagitlgmdelykggtggsmskgeelftgvvpilveldggvnghkfsvrgegegdatngkltlkficttgklpvpwptlvttltygvqcfsrypdhmkqhdffksampegyvqertisfkddgtyktraevkfegdtlvnrielkgidfkedgnilghkley</v>
      </c>
      <c r="V15" s="27" t="str">
        <f t="shared" si="12"/>
        <v>tyg</v>
      </c>
      <c r="W15" s="27" t="str">
        <f t="shared" si="13"/>
        <v>pppp</v>
      </c>
      <c r="X15" s="27" t="str">
        <f t="shared" si="14"/>
        <v>tdpegayetvkkeykrkwnivwlkplgfnntgtltvkdelakqynlktfsdlakisdklilgatmfflegpdgypglqklynfkfkhtksmdmgirytaidnnevqvidawatdgllvshklkileddkafrppyyaapiirqdvldkhpelkdvlnklanqisleemqklnykvdgegqdpakvakeflkekglil</v>
      </c>
      <c r="Y15" s="27"/>
      <c r="Z15" s="27"/>
      <c r="AA15" s="27"/>
      <c r="AB15" s="27"/>
      <c r="AC15" s="64" t="str">
        <f t="shared" si="16"/>
        <v>i</v>
      </c>
      <c r="AD15" s="64" t="str">
        <f t="shared" si="16"/>
        <v>g</v>
      </c>
      <c r="AE15" s="64" t="str">
        <f t="shared" si="16"/>
        <v>h</v>
      </c>
      <c r="AF15" s="64" t="str">
        <f t="shared" si="16"/>
        <v>l</v>
      </c>
      <c r="AG15" s="64" t="str">
        <f t="shared" si="16"/>
        <v>v</v>
      </c>
      <c r="AH15" s="69" t="str">
        <f t="shared" si="16"/>
        <v>g</v>
      </c>
      <c r="AI15" s="26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K15" s="27"/>
      <c r="CL15" s="27"/>
      <c r="CM15" s="27"/>
      <c r="CN15" s="27"/>
      <c r="CO15" s="27"/>
      <c r="CP15" s="27"/>
      <c r="CQ15" s="27"/>
      <c r="CR15" s="27"/>
      <c r="CS15" s="27"/>
      <c r="CT15" s="27"/>
      <c r="CU15" s="27"/>
      <c r="CV15" s="27"/>
      <c r="CW15" s="27"/>
      <c r="CX15" s="27"/>
      <c r="CY15" s="27"/>
      <c r="CZ15" s="27"/>
      <c r="DA15" s="27"/>
      <c r="DB15" s="27"/>
      <c r="DC15" s="27"/>
      <c r="DD15" s="27"/>
      <c r="DE15" s="27"/>
      <c r="DF15" s="27"/>
      <c r="DG15" s="27"/>
      <c r="DH15" s="27"/>
      <c r="DI15" s="27"/>
      <c r="DJ15" s="27"/>
      <c r="DK15" s="27"/>
      <c r="DL15" s="27"/>
      <c r="DM15" s="27"/>
      <c r="DN15" s="27"/>
      <c r="DO15" s="27"/>
      <c r="DP15" s="27"/>
      <c r="DQ15" s="27"/>
      <c r="DR15" s="27"/>
      <c r="DS15" s="27"/>
      <c r="DT15" s="27"/>
      <c r="DU15" s="27"/>
      <c r="DV15" s="27"/>
      <c r="DW15" s="27"/>
      <c r="DX15" s="27"/>
      <c r="DY15" s="27"/>
      <c r="DZ15" s="27"/>
      <c r="EA15" s="27"/>
      <c r="EB15" s="27"/>
      <c r="EC15" s="27"/>
      <c r="ED15" s="27"/>
      <c r="EE15" s="27"/>
      <c r="EF15" s="27"/>
      <c r="EG15" s="27"/>
      <c r="EH15" s="27"/>
    </row>
    <row r="16" spans="1:318" s="30" customFormat="1" ht="14.65">
      <c r="A16" s="55" t="s">
        <v>132</v>
      </c>
      <c r="B16" s="52" t="s">
        <v>113</v>
      </c>
      <c r="C16" s="52" t="s">
        <v>115</v>
      </c>
      <c r="D16" s="28" t="s">
        <v>75</v>
      </c>
      <c r="E16" s="35"/>
      <c r="F16" s="49"/>
      <c r="G16" s="72"/>
      <c r="H16" s="28" t="s">
        <v>152</v>
      </c>
      <c r="I16" s="28"/>
      <c r="J16" s="28"/>
      <c r="K16" s="124"/>
      <c r="L16" s="38"/>
      <c r="M16" s="120">
        <v>20.03</v>
      </c>
      <c r="N16" s="28"/>
      <c r="O16" s="60"/>
      <c r="P16" s="50"/>
      <c r="Q16" s="25" t="s">
        <v>90</v>
      </c>
      <c r="R16" s="27" t="s">
        <v>153</v>
      </c>
      <c r="S16" s="27" t="str">
        <f t="shared" si="9"/>
        <v>andtvvvgsinftegiivanmvaemieahtdlkvvrklnlggenvnfeaikrgganngidiyveytghglvdilg</v>
      </c>
      <c r="T16" s="27" t="str">
        <f t="shared" si="10"/>
        <v>fpep</v>
      </c>
      <c r="U16" s="27" t="str">
        <f t="shared" si="11"/>
        <v>nvyitadkqkngikanfkirhnvedgsvqladhyqqntpigdgpvllpdnhylstqsvlskdpnekrdhmvllefvtaagitlgmdelykggtggsmskgeelftgvvpilveldggvnghkfsvrgegegdatngkltlkficttgklpvpwptlvttltygvqcfsrypdhmkqhdffksampegyvqertisfkddgtyktraevkfegdtlvnrielkgidfkedgnilghkley</v>
      </c>
      <c r="V16" s="27" t="str">
        <f t="shared" si="12"/>
        <v>tyg</v>
      </c>
      <c r="W16" s="27" t="str">
        <f t="shared" si="13"/>
        <v>pppp</v>
      </c>
      <c r="X16" s="27" t="str">
        <f t="shared" si="14"/>
        <v>tdpegayetvkkeykrkwnivwlkplgfnntgtltvkdelakqynlktfsdlakisdklilgatmfflekpdgypglqklynfkfkhtksmdmgirytaidnnevqvidawatdgllvshklkileddkafrppyyaapiirqdvldkhpelkdvlnklanqisleemqklnykvdgegqdpakvakeflkekglil</v>
      </c>
      <c r="Y16" s="27"/>
      <c r="Z16" s="27"/>
      <c r="AA16" s="27"/>
      <c r="AB16" s="27"/>
      <c r="AC16" s="64" t="str">
        <f t="shared" si="16"/>
        <v>i</v>
      </c>
      <c r="AD16" s="64" t="str">
        <f t="shared" si="16"/>
        <v>g</v>
      </c>
      <c r="AE16" s="64" t="str">
        <f t="shared" si="16"/>
        <v>h</v>
      </c>
      <c r="AF16" s="64" t="str">
        <f t="shared" si="16"/>
        <v>l</v>
      </c>
      <c r="AG16" s="64" t="str">
        <f t="shared" si="16"/>
        <v>v</v>
      </c>
      <c r="AH16" s="69" t="str">
        <f t="shared" si="16"/>
        <v>k</v>
      </c>
      <c r="AI16" s="2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K16" s="27"/>
      <c r="CL16" s="27"/>
      <c r="CM16" s="27"/>
      <c r="CN16" s="27"/>
      <c r="CO16" s="27"/>
      <c r="CP16" s="27"/>
      <c r="CQ16" s="27"/>
      <c r="CR16" s="27"/>
      <c r="CS16" s="27"/>
      <c r="CT16" s="27"/>
      <c r="CU16" s="27"/>
      <c r="CV16" s="27"/>
      <c r="CW16" s="27"/>
      <c r="CX16" s="27"/>
      <c r="CY16" s="27"/>
      <c r="CZ16" s="27"/>
      <c r="DA16" s="27"/>
      <c r="DB16" s="27"/>
      <c r="DC16" s="27"/>
      <c r="DD16" s="27"/>
      <c r="DE16" s="27"/>
      <c r="DF16" s="27"/>
      <c r="DG16" s="27"/>
      <c r="DH16" s="27"/>
      <c r="DI16" s="27"/>
      <c r="DJ16" s="27"/>
      <c r="DK16" s="27"/>
      <c r="DL16" s="27"/>
      <c r="DM16" s="27"/>
      <c r="DN16" s="27"/>
      <c r="DO16" s="27"/>
      <c r="DP16" s="27"/>
      <c r="DQ16" s="27"/>
      <c r="DR16" s="27"/>
      <c r="DS16" s="27"/>
      <c r="DT16" s="27"/>
      <c r="DU16" s="27"/>
      <c r="DV16" s="27"/>
      <c r="DW16" s="27"/>
      <c r="DX16" s="27"/>
      <c r="DY16" s="27"/>
      <c r="DZ16" s="27"/>
      <c r="EA16" s="27"/>
      <c r="EB16" s="27"/>
      <c r="EC16" s="27"/>
      <c r="ED16" s="27"/>
      <c r="EE16" s="27"/>
      <c r="EF16" s="27"/>
      <c r="EG16" s="27"/>
      <c r="EH16" s="27"/>
    </row>
    <row r="17" spans="1:1534" s="30" customFormat="1" ht="14.65">
      <c r="A17" s="55" t="s">
        <v>133</v>
      </c>
      <c r="B17" s="52" t="s">
        <v>113</v>
      </c>
      <c r="C17" s="52" t="s">
        <v>115</v>
      </c>
      <c r="D17" s="28" t="s">
        <v>75</v>
      </c>
      <c r="E17" s="35"/>
      <c r="F17" s="49"/>
      <c r="G17" s="72"/>
      <c r="H17" s="28" t="s">
        <v>154</v>
      </c>
      <c r="I17" s="28"/>
      <c r="J17" s="28"/>
      <c r="K17" s="124"/>
      <c r="L17" s="38"/>
      <c r="M17" s="120">
        <v>20.04</v>
      </c>
      <c r="N17" s="28"/>
      <c r="O17" s="60"/>
      <c r="P17" s="50"/>
      <c r="Q17" s="25" t="s">
        <v>90</v>
      </c>
      <c r="R17" s="27" t="s">
        <v>155</v>
      </c>
      <c r="S17" s="27" t="str">
        <f t="shared" si="9"/>
        <v>andtvvvgsinftegiivanmvaemieahtdlkvvrklnlggenvnfeaikrgganngidiyveytghglvdilg</v>
      </c>
      <c r="T17" s="27" t="str">
        <f t="shared" si="10"/>
        <v>fpep</v>
      </c>
      <c r="U17" s="27" t="str">
        <f t="shared" si="11"/>
        <v>nvyitadkqkngikanfkirhnvedgsvqladhyqqntpigdgpvllpdnhylstqsvlskdpnekrdhmvllefvtaagitlgmdelykggtggsmskgeelftgvvpilveldggvnghkfsvrgegegdatngkltlkficttgklpvpwptlvttltygvqcfsrypdhmkqhdffksampegyvqertisfkddgtyktraevkfegdtlvnrielkgidfkedgnilghkley</v>
      </c>
      <c r="V17" s="27" t="str">
        <f t="shared" si="12"/>
        <v>tyg</v>
      </c>
      <c r="W17" s="27" t="str">
        <f t="shared" si="13"/>
        <v>pppc</v>
      </c>
      <c r="X17" s="27" t="str">
        <f t="shared" si="14"/>
        <v>tdpegayetvkkeykrkwnivwlkplgfnntgtltvkdelakqynlktfsdlakisdklilgatmfflekpdgypglqklynfkfkhtksmdmgirytaidnnevqvidawatdgllvshklkileddkafrppyyaapiirqdvldkhpelkdvlnklanqisleemqklnykvdgegqdpakvakeflkekglilq</v>
      </c>
      <c r="Y17" s="27"/>
      <c r="Z17" s="27"/>
      <c r="AA17" s="27"/>
      <c r="AB17" s="27"/>
      <c r="AC17" s="64" t="str">
        <f t="shared" si="16"/>
        <v>i</v>
      </c>
      <c r="AD17" s="64" t="str">
        <f t="shared" si="16"/>
        <v>g</v>
      </c>
      <c r="AE17" s="64" t="str">
        <f t="shared" si="16"/>
        <v>h</v>
      </c>
      <c r="AF17" s="64" t="str">
        <f t="shared" si="16"/>
        <v>l</v>
      </c>
      <c r="AG17" s="64" t="str">
        <f t="shared" si="16"/>
        <v>v</v>
      </c>
      <c r="AH17" s="69" t="str">
        <f t="shared" si="16"/>
        <v>k</v>
      </c>
      <c r="AI17" s="26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K17" s="27"/>
      <c r="CL17" s="27"/>
      <c r="CM17" s="27"/>
      <c r="CN17" s="27"/>
      <c r="CO17" s="27"/>
      <c r="CP17" s="27"/>
      <c r="CQ17" s="27"/>
      <c r="CR17" s="27"/>
      <c r="CS17" s="27"/>
      <c r="CT17" s="27"/>
      <c r="CU17" s="27"/>
      <c r="CV17" s="27"/>
      <c r="CW17" s="27"/>
      <c r="CX17" s="27"/>
      <c r="CY17" s="27"/>
      <c r="CZ17" s="27"/>
      <c r="DA17" s="27"/>
      <c r="DB17" s="27"/>
      <c r="DC17" s="27"/>
      <c r="DD17" s="27"/>
      <c r="DE17" s="27"/>
      <c r="DF17" s="27"/>
      <c r="DG17" s="27"/>
      <c r="DH17" s="27"/>
      <c r="DI17" s="27"/>
      <c r="DJ17" s="27"/>
      <c r="DK17" s="27"/>
      <c r="DL17" s="27"/>
      <c r="DM17" s="27"/>
      <c r="DN17" s="27"/>
      <c r="DO17" s="27"/>
      <c r="DP17" s="27"/>
      <c r="DQ17" s="27"/>
      <c r="DR17" s="27"/>
      <c r="DS17" s="27"/>
      <c r="DT17" s="27"/>
      <c r="DU17" s="27"/>
      <c r="DV17" s="27"/>
      <c r="DW17" s="27"/>
      <c r="DX17" s="27"/>
      <c r="DY17" s="27"/>
      <c r="DZ17" s="27"/>
      <c r="EA17" s="27"/>
      <c r="EB17" s="27"/>
      <c r="EC17" s="27"/>
      <c r="ED17" s="27"/>
      <c r="EE17" s="27"/>
      <c r="EF17" s="27"/>
      <c r="EG17" s="27"/>
      <c r="EH17" s="27"/>
    </row>
    <row r="18" spans="1:1534" s="30" customFormat="1" ht="14.65">
      <c r="A18" s="55" t="s">
        <v>134</v>
      </c>
      <c r="B18" s="52" t="s">
        <v>115</v>
      </c>
      <c r="C18" s="52"/>
      <c r="D18" s="28" t="s">
        <v>75</v>
      </c>
      <c r="E18" s="35"/>
      <c r="F18" s="49"/>
      <c r="G18" s="71" t="s">
        <v>156</v>
      </c>
      <c r="H18" s="28"/>
      <c r="I18" s="28"/>
      <c r="J18" s="28"/>
      <c r="K18" s="124">
        <v>8</v>
      </c>
      <c r="L18" s="38"/>
      <c r="M18" s="120">
        <v>20.2</v>
      </c>
      <c r="N18" s="28"/>
      <c r="O18" s="60"/>
      <c r="P18" s="50"/>
      <c r="Q18" s="25" t="s">
        <v>90</v>
      </c>
      <c r="R18" s="27" t="s">
        <v>157</v>
      </c>
      <c r="S18" s="27" t="str">
        <f t="shared" si="9"/>
        <v>andtvvvgsmnftegiivanmvaemieahtdlkvvrklnlggenvnfeaikrgganngidiyveytghglvdilg</v>
      </c>
      <c r="T18" s="27" t="str">
        <f t="shared" si="10"/>
        <v>fpep</v>
      </c>
      <c r="U18" s="27" t="str">
        <f t="shared" si="11"/>
        <v>nvyitadkqkngikanfkirhnvedgsvqladhyqqntpigdgpvllpdnhylstqsvlskdpnekrdhmvllefvtaagitlgmdelykggtggsmskgeelftgvvpilveldggvnghkfsvrgegegdatngkltlkficttgklpvpwptlvttltygvqcfsrypdhmkqhdffksampegyvqertisfkddgtyktraevkfegdtlvnrielkgidfkedgnilghkley</v>
      </c>
      <c r="V18" s="27" t="str">
        <f t="shared" si="12"/>
        <v>tyg</v>
      </c>
      <c r="W18" s="27" t="str">
        <f t="shared" si="13"/>
        <v>pppp</v>
      </c>
      <c r="X18" s="27" t="str">
        <f t="shared" si="14"/>
        <v>tdpegayetvkkeykrkwnivwlkplgfnntgtltvkdelakqynlktfsdlakisdklilgatmfflekpdgypglqklynfkfkhtksmdmgirytaidnnevqvidawatdgllvshklkileddkafrppyyaapiirqdvldkhpelkdvlnklanqisleemqklnykvdgegqdpakvakeflkekglil</v>
      </c>
      <c r="Y18" s="27"/>
      <c r="Z18" s="27"/>
      <c r="AA18" s="27"/>
      <c r="AB18" s="27"/>
      <c r="AC18" s="64" t="str">
        <f t="shared" ref="AC18:AH18" si="17">MID($R18,MID(AC$1,1,3),1)</f>
        <v>m</v>
      </c>
      <c r="AD18" s="64" t="str">
        <f t="shared" si="17"/>
        <v>g</v>
      </c>
      <c r="AE18" s="64" t="str">
        <f t="shared" si="17"/>
        <v>h</v>
      </c>
      <c r="AF18" s="64" t="str">
        <f t="shared" si="17"/>
        <v>l</v>
      </c>
      <c r="AG18" s="64" t="str">
        <f t="shared" si="17"/>
        <v>v</v>
      </c>
      <c r="AH18" s="69" t="str">
        <f t="shared" si="17"/>
        <v>k</v>
      </c>
      <c r="AI18" s="26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K18" s="27"/>
      <c r="CL18" s="27"/>
      <c r="CM18" s="27"/>
      <c r="CN18" s="27"/>
      <c r="CO18" s="27"/>
      <c r="CP18" s="27"/>
      <c r="CQ18" s="27"/>
      <c r="CR18" s="27"/>
      <c r="CS18" s="27"/>
      <c r="CT18" s="27"/>
      <c r="CU18" s="27"/>
      <c r="CV18" s="27"/>
      <c r="CW18" s="27"/>
      <c r="CX18" s="27"/>
      <c r="CY18" s="27"/>
      <c r="CZ18" s="27"/>
      <c r="DA18" s="27"/>
      <c r="DB18" s="27"/>
      <c r="DC18" s="27"/>
      <c r="DD18" s="27"/>
      <c r="DE18" s="27"/>
      <c r="DF18" s="27"/>
      <c r="DG18" s="27"/>
      <c r="DH18" s="27"/>
      <c r="DI18" s="27"/>
      <c r="DJ18" s="27"/>
      <c r="DK18" s="27"/>
      <c r="DL18" s="27"/>
      <c r="DM18" s="27"/>
      <c r="DN18" s="27"/>
      <c r="DO18" s="27"/>
      <c r="DP18" s="27"/>
      <c r="DQ18" s="27"/>
      <c r="DR18" s="27"/>
      <c r="DS18" s="27"/>
      <c r="DT18" s="27"/>
      <c r="DU18" s="27"/>
      <c r="DV18" s="27"/>
      <c r="DW18" s="27"/>
      <c r="DX18" s="27"/>
      <c r="DY18" s="27"/>
      <c r="DZ18" s="27"/>
      <c r="EA18" s="27"/>
      <c r="EB18" s="27"/>
      <c r="EC18" s="27"/>
      <c r="ED18" s="27"/>
      <c r="EE18" s="27"/>
      <c r="EF18" s="27"/>
      <c r="EG18" s="27"/>
      <c r="EH18" s="27"/>
    </row>
    <row r="19" spans="1:1534" s="30" customFormat="1" ht="14.65">
      <c r="A19" s="55" t="s">
        <v>135</v>
      </c>
      <c r="B19" s="52" t="s">
        <v>115</v>
      </c>
      <c r="C19" s="52"/>
      <c r="D19" s="28" t="s">
        <v>77</v>
      </c>
      <c r="E19" s="35"/>
      <c r="F19" s="49"/>
      <c r="G19" s="72"/>
      <c r="H19" s="28" t="s">
        <v>158</v>
      </c>
      <c r="I19" s="28"/>
      <c r="J19" s="28"/>
      <c r="K19" s="124"/>
      <c r="L19" s="38"/>
      <c r="M19" s="120">
        <v>23.04</v>
      </c>
      <c r="N19" s="28"/>
      <c r="O19" s="60"/>
      <c r="P19" s="50"/>
      <c r="Q19" s="25" t="s">
        <v>90</v>
      </c>
      <c r="R19" s="27" t="s">
        <v>159</v>
      </c>
      <c r="S19" s="27" t="str">
        <f t="shared" si="9"/>
        <v>andtvvvgsfnftegiivanmvaemieahtdlkvvrklnlggenvnfeaikrgganngidiyveytgtglvdilg</v>
      </c>
      <c r="T19" s="27" t="str">
        <f t="shared" si="10"/>
        <v>fpep</v>
      </c>
      <c r="U19" s="27" t="str">
        <f t="shared" si="11"/>
        <v>nvyitadkqkngikanfkirhnvedgsvqladhyqqntpigdgpvllpdnhylstqsvlskdpnekrdhmvllefvtaagitlgmdelykggtggsmskgeelftgvvpilveldggvnghkfsvrgegegdatngkltlkficttgklpvpwptlvttltygvqcfsrypdhmkqhdffksampegyvqertisfkddgtyktraevkfegdtlvnrielkgidfkedgnilghkley</v>
      </c>
      <c r="V19" s="27" t="str">
        <f t="shared" si="12"/>
        <v>tyg</v>
      </c>
      <c r="W19" s="27" t="str">
        <f t="shared" si="13"/>
        <v>pppp</v>
      </c>
      <c r="X19" s="27" t="str">
        <f t="shared" si="14"/>
        <v>tdpegayetvkkeykrkwnivwlkplgfnntgtltvkdelakqynlktfsdlakisdklilgatmfflegpdgypglqklynfkfkhtksmdmgirytaidnnevqlvshklkileddkaffppyyaapiirqdvldkhpelkdvlnklanqisleemqklnykvdgegqdpakvakeflkekglil</v>
      </c>
      <c r="Y19" s="27"/>
      <c r="Z19" s="27"/>
      <c r="AA19" s="27"/>
      <c r="AB19" s="27"/>
      <c r="AC19" s="64" t="str">
        <f t="shared" ref="AC19:AH19" si="18">MID($R19,MID(AC$1,1,3),1)</f>
        <v>f</v>
      </c>
      <c r="AD19" s="64" t="str">
        <f t="shared" si="18"/>
        <v>g</v>
      </c>
      <c r="AE19" s="64" t="str">
        <f t="shared" si="18"/>
        <v>t</v>
      </c>
      <c r="AF19" s="64" t="str">
        <f t="shared" si="18"/>
        <v>l</v>
      </c>
      <c r="AG19" s="64" t="str">
        <f t="shared" si="18"/>
        <v>v</v>
      </c>
      <c r="AH19" s="69" t="str">
        <f t="shared" si="18"/>
        <v>g</v>
      </c>
      <c r="AI19" s="26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K19" s="27"/>
      <c r="CL19" s="27"/>
      <c r="CM19" s="27"/>
      <c r="CN19" s="27"/>
      <c r="CO19" s="27"/>
      <c r="CP19" s="27"/>
      <c r="CQ19" s="27"/>
      <c r="CR19" s="27"/>
      <c r="CS19" s="27"/>
      <c r="CT19" s="27"/>
      <c r="CU19" s="27"/>
      <c r="CV19" s="27"/>
      <c r="CW19" s="27"/>
      <c r="CX19" s="27"/>
      <c r="CY19" s="27"/>
      <c r="CZ19" s="27"/>
      <c r="DA19" s="27"/>
      <c r="DB19" s="27"/>
      <c r="DC19" s="27"/>
      <c r="DD19" s="27"/>
      <c r="DE19" s="27"/>
      <c r="DF19" s="27"/>
      <c r="DG19" s="27"/>
      <c r="DH19" s="27"/>
      <c r="DI19" s="27"/>
      <c r="DJ19" s="27"/>
      <c r="DK19" s="27"/>
      <c r="DL19" s="27"/>
      <c r="DM19" s="27"/>
      <c r="DN19" s="27"/>
      <c r="DO19" s="27"/>
      <c r="DP19" s="27"/>
      <c r="DQ19" s="27"/>
      <c r="DR19" s="27"/>
      <c r="DS19" s="27"/>
      <c r="DT19" s="27"/>
      <c r="DU19" s="27"/>
      <c r="DV19" s="27"/>
      <c r="DW19" s="27"/>
      <c r="DX19" s="27"/>
      <c r="DY19" s="27"/>
      <c r="DZ19" s="27"/>
      <c r="EA19" s="27"/>
      <c r="EB19" s="27"/>
      <c r="EC19" s="27"/>
      <c r="ED19" s="27"/>
      <c r="EE19" s="27"/>
      <c r="EF19" s="27"/>
      <c r="EG19" s="27"/>
      <c r="EH19" s="27"/>
    </row>
    <row r="20" spans="1:1534" s="31" customFormat="1" ht="15" customHeight="1">
      <c r="A20" s="55" t="s">
        <v>164</v>
      </c>
      <c r="B20" s="52" t="s">
        <v>122</v>
      </c>
      <c r="C20" s="52"/>
      <c r="D20" s="28" t="s">
        <v>71</v>
      </c>
      <c r="E20" s="35"/>
      <c r="F20" s="49"/>
      <c r="G20" s="71"/>
      <c r="H20" s="28" t="s">
        <v>165</v>
      </c>
      <c r="I20" s="28"/>
      <c r="J20" s="28"/>
      <c r="K20" s="124"/>
      <c r="L20" s="38"/>
      <c r="M20" s="120"/>
      <c r="N20" s="28"/>
      <c r="O20" s="60"/>
      <c r="P20" s="50"/>
      <c r="Q20" s="25" t="s">
        <v>90</v>
      </c>
      <c r="R20" s="27" t="s">
        <v>162</v>
      </c>
      <c r="S20" s="27" t="str">
        <f t="shared" ref="S20:S21" si="19">MID($R20,1,75)</f>
        <v>andtvvvgsieftegiivanmvaemieahtdlkvvrklnlggenvnfeaikrgganngidiyveytghglvdilg</v>
      </c>
      <c r="T20" s="27" t="str">
        <f t="shared" ref="T20:T21" si="20">MID($R20,76,4)</f>
        <v>fpep</v>
      </c>
      <c r="U20" s="27" t="str">
        <f t="shared" ref="U20:U21" si="21">MID($R20,80,239)</f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20" s="27" t="str">
        <f t="shared" ref="V20:V21" si="22">MID($R20,240,3)</f>
        <v>tyg</v>
      </c>
      <c r="W20" s="27" t="str">
        <f t="shared" ref="W20:W21" si="23">MID($R20,321,4)</f>
        <v>ppps</v>
      </c>
      <c r="X20" s="27" t="str">
        <f t="shared" ref="X20:X21" si="24">MID($R20,326,198)</f>
        <v>tdpegayetvkkeykrkwnivwlkplgfnntytltvkdelakqynlktfsdlakisdklilgatmfflegpdgypglqklynfkfkhtksmdmgirytaidnnevqvidaaatdgllvshklkileddkaffppyyaapiirqdvldkhpelkdvlnklanqisleemqklnykvdgegqdpakvakeflkekglil</v>
      </c>
      <c r="Y20" s="27"/>
      <c r="Z20" s="27"/>
      <c r="AA20" s="27"/>
      <c r="AB20" s="27"/>
      <c r="AC20" s="64" t="str">
        <f t="shared" ref="AC20:AH20" si="25">MID($R20,MID(AC$1,1,3),1)</f>
        <v>i</v>
      </c>
      <c r="AD20" s="64" t="str">
        <f t="shared" si="25"/>
        <v>g</v>
      </c>
      <c r="AE20" s="64" t="str">
        <f t="shared" si="25"/>
        <v>h</v>
      </c>
      <c r="AF20" s="64" t="str">
        <f t="shared" si="25"/>
        <v>l</v>
      </c>
      <c r="AG20" s="64" t="str">
        <f t="shared" si="25"/>
        <v>m</v>
      </c>
      <c r="AH20" s="69" t="str">
        <f t="shared" si="25"/>
        <v>g</v>
      </c>
      <c r="AI20" s="29"/>
      <c r="AJ20" s="29"/>
      <c r="AK20" s="76"/>
      <c r="AL20" s="76"/>
      <c r="AM20" s="76"/>
      <c r="AN20" s="76"/>
      <c r="AO20" s="76"/>
      <c r="AP20" s="76"/>
      <c r="AQ20" s="76"/>
      <c r="AR20" s="76"/>
      <c r="AS20" s="76"/>
      <c r="AT20" s="76"/>
      <c r="AU20" s="76"/>
      <c r="AV20" s="76"/>
      <c r="AW20" s="76"/>
      <c r="AX20" s="76"/>
      <c r="AY20" s="76"/>
      <c r="AZ20" s="76"/>
      <c r="BA20" s="76"/>
      <c r="BB20" s="76"/>
      <c r="BC20" s="76"/>
      <c r="BD20" s="76"/>
      <c r="BE20" s="76"/>
      <c r="BF20" s="76"/>
      <c r="BG20" s="76"/>
      <c r="BH20" s="76"/>
      <c r="BI20" s="76"/>
      <c r="BJ20" s="76"/>
      <c r="BK20" s="76"/>
      <c r="BL20" s="76"/>
      <c r="BM20" s="76"/>
      <c r="BN20" s="76"/>
      <c r="BO20" s="76"/>
      <c r="BP20" s="76"/>
      <c r="BQ20" s="76"/>
      <c r="BR20" s="76"/>
      <c r="BS20" s="76"/>
      <c r="BT20" s="76"/>
      <c r="BU20" s="76"/>
      <c r="BV20" s="76"/>
      <c r="BW20" s="76"/>
      <c r="BX20" s="76"/>
      <c r="BY20" s="76"/>
      <c r="BZ20" s="76"/>
      <c r="CA20" s="76"/>
      <c r="CB20" s="76"/>
      <c r="CC20" s="76"/>
      <c r="CD20" s="76"/>
      <c r="CE20" s="76"/>
      <c r="CF20" s="76"/>
      <c r="CG20" s="76"/>
      <c r="CH20" s="76"/>
      <c r="CI20" s="76"/>
      <c r="CJ20" s="76"/>
      <c r="CK20" s="29"/>
      <c r="CL20" s="29"/>
      <c r="CM20" s="29"/>
      <c r="CN20" s="29"/>
      <c r="CO20" s="29"/>
      <c r="CP20" s="29"/>
      <c r="CQ20" s="29"/>
      <c r="CR20" s="29"/>
      <c r="CS20" s="29"/>
      <c r="CT20" s="29"/>
      <c r="CU20" s="29"/>
      <c r="CV20" s="29"/>
      <c r="CW20" s="29"/>
      <c r="CX20" s="29"/>
      <c r="CY20" s="29"/>
      <c r="CZ20" s="29"/>
      <c r="DA20" s="29"/>
      <c r="DB20" s="29"/>
      <c r="DC20" s="29"/>
      <c r="DD20" s="29"/>
      <c r="DE20" s="29"/>
      <c r="DF20" s="29"/>
      <c r="DG20" s="29"/>
      <c r="DH20" s="29"/>
      <c r="DI20" s="29"/>
      <c r="DJ20" s="29"/>
      <c r="DK20" s="29"/>
      <c r="DL20" s="29"/>
      <c r="DM20" s="29"/>
      <c r="DN20" s="29"/>
      <c r="DO20" s="29"/>
      <c r="DP20" s="29"/>
      <c r="DQ20" s="29"/>
      <c r="DR20" s="29"/>
      <c r="DS20" s="29"/>
      <c r="DT20" s="29"/>
      <c r="DU20" s="29"/>
      <c r="DV20" s="29"/>
      <c r="DW20" s="29"/>
      <c r="DX20" s="29"/>
      <c r="DY20" s="29"/>
      <c r="DZ20" s="29"/>
      <c r="EA20" s="29"/>
      <c r="EB20" s="29"/>
      <c r="EC20" s="29"/>
      <c r="ED20" s="29"/>
      <c r="EE20" s="29"/>
      <c r="EF20" s="29"/>
      <c r="EG20" s="29"/>
      <c r="EH20" s="29"/>
      <c r="EI20" s="29"/>
      <c r="EJ20" s="29"/>
      <c r="EK20" s="29"/>
      <c r="EL20" s="29"/>
      <c r="EM20" s="29"/>
      <c r="EN20" s="29"/>
      <c r="EO20" s="29"/>
      <c r="EP20" s="29"/>
      <c r="EQ20" s="29"/>
      <c r="ER20" s="29"/>
      <c r="ES20" s="29"/>
      <c r="ET20" s="29"/>
      <c r="EU20" s="29"/>
      <c r="EV20" s="29"/>
      <c r="EW20" s="29"/>
      <c r="EX20" s="29"/>
      <c r="EY20" s="29"/>
      <c r="EZ20" s="29"/>
      <c r="FA20" s="29"/>
      <c r="FB20" s="29"/>
      <c r="FC20" s="29"/>
      <c r="FD20" s="29"/>
      <c r="FE20" s="29"/>
      <c r="FF20" s="29"/>
      <c r="FG20" s="29"/>
      <c r="FH20" s="29"/>
      <c r="FI20" s="29"/>
      <c r="FJ20" s="29"/>
      <c r="FK20" s="29"/>
      <c r="FL20" s="29"/>
      <c r="FM20" s="29"/>
      <c r="FN20" s="29"/>
      <c r="FO20" s="29"/>
      <c r="FP20" s="29"/>
      <c r="FQ20" s="29"/>
      <c r="FR20" s="29"/>
      <c r="FS20" s="29"/>
      <c r="FT20" s="29"/>
      <c r="FU20" s="29"/>
      <c r="FV20" s="29"/>
      <c r="FW20" s="29"/>
      <c r="FX20" s="29"/>
      <c r="FY20" s="29"/>
      <c r="FZ20" s="29"/>
      <c r="GA20" s="29"/>
      <c r="GB20" s="29"/>
      <c r="GC20" s="29"/>
      <c r="GD20" s="29"/>
      <c r="GE20" s="29"/>
      <c r="GF20" s="29"/>
      <c r="GG20" s="29"/>
      <c r="GH20" s="29"/>
      <c r="GI20" s="29"/>
      <c r="GJ20" s="29"/>
      <c r="GK20" s="29"/>
      <c r="GL20" s="29"/>
      <c r="GM20" s="29"/>
      <c r="GN20" s="29"/>
      <c r="GO20" s="29"/>
      <c r="GP20" s="29"/>
      <c r="GQ20" s="29"/>
      <c r="GR20" s="29"/>
      <c r="GS20" s="29"/>
      <c r="GT20" s="29"/>
      <c r="GU20" s="29"/>
      <c r="GV20" s="29"/>
      <c r="GW20" s="29"/>
      <c r="GX20" s="29"/>
      <c r="GY20" s="29"/>
      <c r="GZ20" s="29"/>
      <c r="HA20" s="29"/>
      <c r="HB20" s="29"/>
      <c r="HC20" s="29"/>
      <c r="HD20" s="29"/>
      <c r="HE20" s="29"/>
      <c r="HF20" s="29"/>
      <c r="HG20" s="29"/>
      <c r="HH20" s="29"/>
      <c r="HI20" s="29"/>
      <c r="HJ20" s="29"/>
      <c r="HK20" s="29"/>
      <c r="HL20" s="29"/>
      <c r="HM20" s="29"/>
      <c r="HN20" s="29"/>
      <c r="HO20" s="29"/>
      <c r="HP20" s="29"/>
      <c r="HQ20" s="29"/>
      <c r="HR20" s="29"/>
      <c r="HS20" s="29"/>
      <c r="HT20" s="29"/>
      <c r="HU20" s="29"/>
      <c r="HV20" s="29"/>
      <c r="HW20" s="29"/>
      <c r="HX20" s="29"/>
      <c r="HY20" s="29"/>
      <c r="HZ20" s="29"/>
      <c r="IA20" s="29"/>
      <c r="IB20" s="29"/>
      <c r="IC20" s="29"/>
      <c r="ID20" s="29"/>
      <c r="IE20" s="29"/>
      <c r="IF20" s="29"/>
      <c r="IG20" s="29"/>
      <c r="IH20" s="29"/>
      <c r="II20" s="29"/>
      <c r="IJ20" s="29"/>
      <c r="IK20" s="29"/>
      <c r="IL20" s="29"/>
      <c r="IM20" s="29"/>
      <c r="IN20" s="29"/>
      <c r="IO20" s="29"/>
      <c r="IP20" s="29"/>
      <c r="IQ20" s="29"/>
      <c r="IR20" s="29"/>
      <c r="IS20" s="29"/>
      <c r="IT20" s="29"/>
      <c r="IU20" s="29"/>
      <c r="IV20" s="29"/>
      <c r="IW20" s="29"/>
      <c r="IX20" s="29"/>
      <c r="IY20" s="29"/>
      <c r="IZ20" s="29"/>
      <c r="JA20" s="29"/>
      <c r="JB20" s="29"/>
      <c r="JC20" s="29"/>
      <c r="JD20" s="29"/>
      <c r="JE20" s="29"/>
      <c r="JF20" s="29"/>
      <c r="JG20" s="29"/>
      <c r="JH20" s="29"/>
      <c r="JI20" s="29"/>
      <c r="JJ20" s="29"/>
      <c r="JK20" s="29"/>
      <c r="JL20" s="29"/>
      <c r="JM20" s="29"/>
      <c r="JN20" s="29"/>
      <c r="JO20" s="29"/>
      <c r="JP20" s="29"/>
      <c r="JQ20" s="29"/>
      <c r="JR20" s="29"/>
      <c r="JS20" s="29"/>
      <c r="JT20" s="29"/>
      <c r="JU20" s="29"/>
      <c r="JV20" s="29"/>
      <c r="JW20" s="29"/>
      <c r="JX20" s="29"/>
      <c r="JY20" s="29"/>
      <c r="JZ20" s="29"/>
      <c r="KA20" s="29"/>
      <c r="KB20" s="29"/>
      <c r="KC20" s="29"/>
      <c r="KD20" s="29"/>
      <c r="KE20" s="29"/>
      <c r="KF20" s="29"/>
      <c r="KG20" s="29"/>
      <c r="KH20" s="29"/>
      <c r="KI20" s="29"/>
      <c r="KJ20" s="29"/>
      <c r="KK20" s="29"/>
      <c r="KL20" s="29"/>
      <c r="KM20" s="29"/>
      <c r="KN20" s="29"/>
      <c r="KO20" s="29"/>
      <c r="KP20" s="29"/>
      <c r="KQ20" s="29"/>
      <c r="KR20" s="29"/>
      <c r="KS20" s="29"/>
      <c r="KT20" s="29"/>
      <c r="KU20" s="29"/>
      <c r="KV20" s="29"/>
      <c r="KW20" s="29"/>
      <c r="KX20" s="29"/>
      <c r="KY20" s="29"/>
      <c r="KZ20" s="29"/>
      <c r="LA20" s="29"/>
      <c r="LB20" s="29"/>
      <c r="LC20" s="29"/>
      <c r="LD20" s="29"/>
      <c r="LE20" s="29"/>
      <c r="LF20" s="29"/>
      <c r="LG20" s="29"/>
      <c r="LH20" s="29"/>
      <c r="LI20" s="29"/>
      <c r="LJ20" s="29"/>
      <c r="LK20" s="29"/>
      <c r="LL20" s="29"/>
      <c r="LM20" s="29"/>
      <c r="LN20" s="29"/>
      <c r="LO20" s="29"/>
      <c r="LP20" s="29"/>
      <c r="LQ20" s="29"/>
      <c r="LR20" s="29"/>
      <c r="LS20" s="29"/>
      <c r="LT20" s="29"/>
      <c r="LU20" s="29"/>
      <c r="LV20" s="29"/>
      <c r="LW20" s="29"/>
      <c r="LX20" s="29"/>
      <c r="LY20" s="29"/>
      <c r="LZ20" s="29"/>
      <c r="MA20" s="29"/>
      <c r="MB20" s="29"/>
      <c r="MC20" s="29"/>
      <c r="MD20" s="29"/>
      <c r="ME20" s="29"/>
      <c r="MF20" s="29"/>
      <c r="MG20" s="29"/>
      <c r="MH20" s="29"/>
      <c r="MI20" s="29"/>
      <c r="MJ20" s="29"/>
      <c r="MK20" s="29"/>
      <c r="ML20" s="29"/>
      <c r="MM20" s="29"/>
      <c r="MN20" s="29"/>
      <c r="MO20" s="29"/>
      <c r="MP20" s="29"/>
      <c r="MQ20" s="29"/>
      <c r="MR20" s="29"/>
      <c r="MS20" s="29"/>
      <c r="MT20" s="29"/>
      <c r="MU20" s="29"/>
      <c r="MV20" s="29"/>
      <c r="MW20" s="29"/>
      <c r="MX20" s="29"/>
      <c r="MY20" s="29"/>
      <c r="MZ20" s="29"/>
      <c r="NA20" s="29"/>
      <c r="NB20" s="29"/>
      <c r="NC20" s="29"/>
      <c r="ND20" s="29"/>
      <c r="NE20" s="29"/>
      <c r="NF20" s="29"/>
      <c r="NG20" s="29"/>
      <c r="NH20" s="29"/>
      <c r="NI20" s="29"/>
      <c r="NJ20" s="29"/>
      <c r="NK20" s="29"/>
      <c r="NL20" s="29"/>
      <c r="NM20" s="29"/>
      <c r="NN20" s="29"/>
      <c r="NO20" s="29"/>
      <c r="NP20" s="29"/>
      <c r="NQ20" s="29"/>
      <c r="NR20" s="29"/>
      <c r="NS20" s="29"/>
      <c r="NT20" s="29"/>
      <c r="NU20" s="29"/>
      <c r="NV20" s="29"/>
      <c r="NW20" s="29"/>
      <c r="NX20" s="29"/>
      <c r="NY20" s="29"/>
      <c r="NZ20" s="29"/>
      <c r="OA20" s="29"/>
      <c r="OB20" s="29"/>
      <c r="OC20" s="29"/>
      <c r="OD20" s="29"/>
      <c r="OE20" s="29"/>
      <c r="OF20" s="29"/>
      <c r="OG20" s="29"/>
      <c r="OH20" s="29"/>
      <c r="OI20" s="29"/>
      <c r="OJ20" s="29"/>
      <c r="OK20" s="29"/>
      <c r="OL20" s="29"/>
      <c r="OM20" s="29"/>
      <c r="ON20" s="29"/>
      <c r="OO20" s="29"/>
      <c r="OP20" s="29"/>
      <c r="OQ20" s="29"/>
      <c r="OR20" s="29"/>
      <c r="OS20" s="29"/>
      <c r="OT20" s="29"/>
      <c r="OU20" s="29"/>
      <c r="OV20" s="29"/>
      <c r="OW20" s="29"/>
      <c r="OX20" s="29"/>
      <c r="OY20" s="29"/>
      <c r="OZ20" s="29"/>
      <c r="PA20" s="29"/>
      <c r="PB20" s="29"/>
      <c r="PC20" s="29"/>
      <c r="PD20" s="29"/>
      <c r="PE20" s="29"/>
      <c r="PF20" s="29"/>
      <c r="PG20" s="29"/>
      <c r="PH20" s="29"/>
      <c r="PI20" s="29"/>
      <c r="PJ20" s="29"/>
      <c r="PK20" s="29"/>
      <c r="PL20" s="29"/>
      <c r="PM20" s="29"/>
      <c r="PN20" s="53"/>
      <c r="PO20" s="53"/>
      <c r="PP20" s="53"/>
      <c r="PQ20" s="53"/>
      <c r="PR20" s="53"/>
      <c r="PS20" s="53"/>
      <c r="PT20" s="53"/>
      <c r="PU20" s="53"/>
      <c r="PV20" s="53"/>
      <c r="PW20" s="53"/>
      <c r="PX20" s="53"/>
      <c r="PY20" s="53"/>
      <c r="PZ20" s="53"/>
      <c r="QA20" s="53"/>
      <c r="QB20" s="53"/>
      <c r="QC20" s="53"/>
      <c r="QD20" s="53"/>
      <c r="QE20" s="53"/>
      <c r="QF20" s="53"/>
      <c r="QG20" s="53"/>
      <c r="QH20" s="53"/>
      <c r="QI20" s="53"/>
      <c r="QJ20" s="53"/>
      <c r="QK20" s="53"/>
      <c r="QL20" s="53"/>
      <c r="QM20" s="53"/>
      <c r="QN20" s="53"/>
      <c r="QO20" s="53"/>
      <c r="QP20" s="53"/>
      <c r="QQ20" s="53"/>
      <c r="QR20" s="53"/>
      <c r="QS20" s="53"/>
      <c r="QT20" s="53"/>
      <c r="QU20" s="53"/>
      <c r="QV20" s="53"/>
      <c r="QW20" s="53"/>
      <c r="QX20" s="53"/>
      <c r="QY20" s="53"/>
      <c r="QZ20" s="53"/>
      <c r="RA20" s="53"/>
      <c r="RB20" s="53"/>
      <c r="RC20" s="53"/>
      <c r="RD20" s="53"/>
      <c r="RE20" s="53"/>
      <c r="RF20" s="53"/>
      <c r="RG20" s="53"/>
      <c r="RH20" s="53"/>
      <c r="RI20" s="53"/>
      <c r="RJ20" s="53"/>
      <c r="RK20" s="53"/>
      <c r="RL20" s="53"/>
      <c r="RM20" s="53"/>
      <c r="RN20" s="53"/>
      <c r="RO20" s="53"/>
      <c r="RP20" s="53"/>
      <c r="RQ20" s="53"/>
      <c r="RR20" s="53"/>
      <c r="RS20" s="53"/>
      <c r="RT20" s="53"/>
      <c r="RU20" s="53"/>
      <c r="RV20" s="53"/>
      <c r="RW20" s="53"/>
      <c r="RX20" s="53"/>
      <c r="RY20" s="53"/>
      <c r="RZ20" s="53"/>
      <c r="SA20" s="53"/>
      <c r="SB20" s="53"/>
      <c r="SC20" s="53"/>
      <c r="SD20" s="53"/>
      <c r="SE20" s="53"/>
      <c r="SF20" s="53"/>
      <c r="SG20" s="53"/>
      <c r="SH20" s="53"/>
      <c r="SI20" s="53"/>
      <c r="SJ20" s="53"/>
      <c r="SK20" s="53"/>
      <c r="SL20" s="53"/>
      <c r="SM20" s="53"/>
      <c r="SN20" s="53"/>
      <c r="SO20" s="53"/>
      <c r="SP20" s="53"/>
      <c r="SQ20" s="53"/>
      <c r="SR20" s="53"/>
      <c r="SS20" s="53"/>
      <c r="ST20" s="53"/>
      <c r="SU20" s="53"/>
      <c r="SV20" s="53"/>
      <c r="SW20" s="53"/>
      <c r="SX20" s="53"/>
      <c r="SY20" s="53"/>
      <c r="SZ20" s="53"/>
      <c r="TA20" s="53"/>
      <c r="TB20" s="53"/>
      <c r="TC20" s="53"/>
      <c r="TD20" s="53"/>
      <c r="TE20" s="53"/>
      <c r="TF20" s="53"/>
      <c r="TG20" s="53"/>
      <c r="TH20" s="53"/>
      <c r="TI20" s="53"/>
      <c r="TJ20" s="53"/>
      <c r="TK20" s="53"/>
      <c r="TL20" s="53"/>
      <c r="TM20" s="53"/>
      <c r="TN20" s="53"/>
      <c r="TO20" s="53"/>
      <c r="TP20" s="53"/>
      <c r="TQ20" s="53"/>
      <c r="TR20" s="53"/>
      <c r="TS20" s="53"/>
      <c r="TT20" s="53"/>
      <c r="TU20" s="53"/>
      <c r="TV20" s="53"/>
      <c r="TW20" s="53"/>
      <c r="TX20" s="53"/>
      <c r="TY20" s="53"/>
      <c r="TZ20" s="53"/>
      <c r="UA20" s="53"/>
      <c r="UB20" s="53"/>
      <c r="UC20" s="53"/>
      <c r="UD20" s="53"/>
      <c r="UE20" s="53"/>
      <c r="UF20" s="53"/>
      <c r="UG20" s="53"/>
      <c r="UH20" s="53"/>
      <c r="UI20" s="53"/>
      <c r="UJ20" s="53"/>
      <c r="UK20" s="53"/>
      <c r="UL20" s="53"/>
      <c r="UM20" s="53"/>
      <c r="UN20" s="53"/>
      <c r="UO20" s="53"/>
      <c r="UP20" s="53"/>
      <c r="UQ20" s="53"/>
      <c r="UR20" s="53"/>
      <c r="US20" s="53"/>
      <c r="UT20" s="53"/>
      <c r="UU20" s="53"/>
      <c r="UV20" s="53"/>
      <c r="UW20" s="53"/>
      <c r="UX20" s="53"/>
      <c r="UY20" s="53"/>
      <c r="UZ20" s="53"/>
      <c r="VA20" s="53"/>
      <c r="VB20" s="53"/>
      <c r="VC20" s="53"/>
      <c r="VD20" s="53"/>
      <c r="VE20" s="53"/>
      <c r="VF20" s="53"/>
      <c r="VG20" s="53"/>
      <c r="VH20" s="53"/>
      <c r="VI20" s="53"/>
      <c r="VJ20" s="53"/>
      <c r="VK20" s="53"/>
      <c r="VL20" s="53"/>
      <c r="VM20" s="53"/>
      <c r="VN20" s="53"/>
      <c r="VO20" s="53"/>
      <c r="VP20" s="53"/>
      <c r="VQ20" s="53"/>
      <c r="VR20" s="53"/>
      <c r="VS20" s="53"/>
      <c r="VT20" s="53"/>
      <c r="VU20" s="53"/>
      <c r="VV20" s="53"/>
      <c r="VW20" s="53"/>
      <c r="VX20" s="53"/>
      <c r="VY20" s="53"/>
      <c r="VZ20" s="53"/>
      <c r="WA20" s="53"/>
      <c r="WB20" s="53"/>
      <c r="WC20" s="53"/>
      <c r="WD20" s="53"/>
      <c r="WE20" s="53"/>
      <c r="WF20" s="53"/>
      <c r="WG20" s="53"/>
      <c r="WH20" s="53"/>
      <c r="WI20" s="53"/>
      <c r="WJ20" s="53"/>
      <c r="WK20" s="53"/>
      <c r="WL20" s="53"/>
      <c r="WM20" s="53"/>
      <c r="WN20" s="53"/>
      <c r="WO20" s="53"/>
      <c r="WP20" s="53"/>
      <c r="WQ20" s="53"/>
      <c r="WR20" s="53"/>
      <c r="WS20" s="53"/>
      <c r="WT20" s="53"/>
      <c r="WU20" s="53"/>
      <c r="WV20" s="53"/>
      <c r="WW20" s="53"/>
      <c r="WX20" s="53"/>
      <c r="WY20" s="53"/>
      <c r="WZ20" s="53"/>
      <c r="XA20" s="53"/>
      <c r="XB20" s="53"/>
      <c r="XC20" s="53"/>
      <c r="XD20" s="53"/>
      <c r="XE20" s="53"/>
      <c r="XF20" s="53"/>
      <c r="XG20" s="53"/>
      <c r="XH20" s="53"/>
      <c r="XI20" s="53"/>
      <c r="XJ20" s="53"/>
      <c r="XK20" s="53"/>
      <c r="XL20" s="53"/>
      <c r="XM20" s="53"/>
      <c r="XN20" s="53"/>
      <c r="XO20" s="53"/>
      <c r="XP20" s="53"/>
      <c r="XQ20" s="53"/>
      <c r="XR20" s="53"/>
      <c r="XS20" s="53"/>
      <c r="XT20" s="53"/>
      <c r="XU20" s="53"/>
      <c r="XV20" s="53"/>
      <c r="XW20" s="53"/>
      <c r="XX20" s="53"/>
      <c r="XY20" s="53"/>
      <c r="XZ20" s="53"/>
      <c r="YA20" s="53"/>
      <c r="YB20" s="53"/>
      <c r="YC20" s="53"/>
      <c r="YD20" s="53"/>
      <c r="YE20" s="53"/>
      <c r="YF20" s="53"/>
      <c r="YG20" s="53"/>
      <c r="YH20" s="53"/>
      <c r="YI20" s="53"/>
      <c r="YJ20" s="53"/>
      <c r="YK20" s="53"/>
      <c r="YL20" s="53"/>
      <c r="YM20" s="53"/>
      <c r="YN20" s="53"/>
      <c r="YO20" s="53"/>
      <c r="YP20" s="53"/>
      <c r="YQ20" s="53"/>
      <c r="YR20" s="53"/>
      <c r="YS20" s="53"/>
      <c r="YT20" s="53"/>
      <c r="YU20" s="53"/>
      <c r="YV20" s="53"/>
      <c r="YW20" s="53"/>
      <c r="YX20" s="53"/>
      <c r="YY20" s="53"/>
      <c r="YZ20" s="53"/>
      <c r="ZA20" s="53"/>
      <c r="ZB20" s="53"/>
      <c r="ZC20" s="53"/>
      <c r="ZD20" s="53"/>
      <c r="ZE20" s="53"/>
      <c r="ZF20" s="53"/>
      <c r="ZG20" s="53"/>
      <c r="ZH20" s="53"/>
      <c r="ZI20" s="53"/>
      <c r="ZJ20" s="53"/>
      <c r="ZK20" s="53"/>
      <c r="ZL20" s="53"/>
      <c r="ZM20" s="53"/>
      <c r="ZN20" s="53"/>
      <c r="ZO20" s="53"/>
      <c r="ZP20" s="53"/>
      <c r="ZQ20" s="53"/>
      <c r="ZR20" s="53"/>
      <c r="ZS20" s="53"/>
      <c r="ZT20" s="53"/>
      <c r="ZU20" s="53"/>
      <c r="ZV20" s="53"/>
      <c r="ZW20" s="53"/>
      <c r="ZX20" s="53"/>
      <c r="ZY20" s="53"/>
      <c r="ZZ20" s="53"/>
      <c r="AAA20" s="53"/>
      <c r="AAB20" s="53"/>
      <c r="AAC20" s="53"/>
      <c r="AAD20" s="53"/>
      <c r="AAE20" s="53"/>
      <c r="AAF20" s="53"/>
      <c r="AAG20" s="53"/>
      <c r="AAH20" s="53"/>
      <c r="AAI20" s="53"/>
      <c r="AAJ20" s="53"/>
      <c r="AAK20" s="53"/>
      <c r="AAL20" s="53"/>
      <c r="AAM20" s="53"/>
      <c r="AAN20" s="53"/>
      <c r="AAO20" s="53"/>
      <c r="AAP20" s="53"/>
      <c r="AAQ20" s="53"/>
      <c r="AAR20" s="53"/>
      <c r="AAS20" s="53"/>
      <c r="AAT20" s="53"/>
      <c r="AAU20" s="53"/>
      <c r="AAV20" s="53"/>
      <c r="AAW20" s="53"/>
      <c r="AAX20" s="53"/>
      <c r="AAY20" s="53"/>
      <c r="AAZ20" s="53"/>
      <c r="ABA20" s="53"/>
      <c r="ABB20" s="53"/>
      <c r="ABC20" s="53"/>
      <c r="ABD20" s="53"/>
      <c r="ABE20" s="53"/>
      <c r="ABF20" s="53"/>
      <c r="ABG20" s="53"/>
      <c r="ABH20" s="53"/>
      <c r="ABI20" s="53"/>
      <c r="ABJ20" s="53"/>
      <c r="ABK20" s="53"/>
      <c r="ABL20" s="53"/>
      <c r="ABM20" s="53"/>
      <c r="ABN20" s="53"/>
      <c r="ABO20" s="53"/>
      <c r="ABP20" s="53"/>
      <c r="ABQ20" s="53"/>
      <c r="ABR20" s="53"/>
      <c r="ABS20" s="53"/>
      <c r="ABT20" s="53"/>
      <c r="ABU20" s="53"/>
      <c r="ABV20" s="53"/>
      <c r="ABW20" s="53"/>
      <c r="ABX20" s="53"/>
      <c r="ABY20" s="53"/>
      <c r="ABZ20" s="53"/>
      <c r="ACA20" s="53"/>
      <c r="ACB20" s="53"/>
      <c r="ACC20" s="53"/>
      <c r="ACD20" s="53"/>
      <c r="ACE20" s="53"/>
      <c r="ACF20" s="53"/>
      <c r="ACG20" s="53"/>
      <c r="ACH20" s="53"/>
      <c r="ACI20" s="53"/>
      <c r="ACJ20" s="53"/>
      <c r="ACK20" s="53"/>
      <c r="ACL20" s="53"/>
      <c r="ACM20" s="53"/>
      <c r="ACN20" s="53"/>
      <c r="ACO20" s="53"/>
      <c r="ACP20" s="53"/>
      <c r="ACQ20" s="53"/>
      <c r="ACR20" s="53"/>
      <c r="ACS20" s="53"/>
      <c r="ACT20" s="53"/>
      <c r="ACU20" s="53"/>
      <c r="ACV20" s="53"/>
      <c r="ACW20" s="53"/>
      <c r="ACX20" s="53"/>
      <c r="ACY20" s="53"/>
      <c r="ACZ20" s="53"/>
      <c r="ADA20" s="53"/>
      <c r="ADB20" s="53"/>
      <c r="ADC20" s="53"/>
      <c r="ADD20" s="53"/>
      <c r="ADE20" s="53"/>
      <c r="ADF20" s="53"/>
      <c r="ADG20" s="53"/>
      <c r="ADH20" s="53"/>
      <c r="ADI20" s="53"/>
      <c r="ADJ20" s="53"/>
      <c r="ADK20" s="53"/>
      <c r="ADL20" s="53"/>
      <c r="ADM20" s="53"/>
      <c r="ADN20" s="53"/>
      <c r="ADO20" s="53"/>
      <c r="ADP20" s="53"/>
      <c r="ADQ20" s="53"/>
      <c r="ADR20" s="53"/>
      <c r="ADS20" s="53"/>
      <c r="ADT20" s="53"/>
      <c r="ADU20" s="53"/>
      <c r="ADV20" s="53"/>
      <c r="ADW20" s="53"/>
      <c r="ADX20" s="53"/>
      <c r="ADY20" s="53"/>
      <c r="ADZ20" s="53"/>
      <c r="AEA20" s="53"/>
      <c r="AEB20" s="53"/>
      <c r="AEC20" s="53"/>
      <c r="AED20" s="53"/>
      <c r="AEE20" s="53"/>
      <c r="AEF20" s="53"/>
      <c r="AEG20" s="53"/>
      <c r="AEH20" s="53"/>
      <c r="AEI20" s="53"/>
      <c r="AEJ20" s="53"/>
      <c r="AEK20" s="53"/>
      <c r="AEL20" s="53"/>
      <c r="AEM20" s="53"/>
      <c r="AEN20" s="53"/>
      <c r="AEO20" s="53"/>
      <c r="AEP20" s="53"/>
      <c r="AEQ20" s="53"/>
      <c r="AER20" s="53"/>
      <c r="AES20" s="53"/>
      <c r="AET20" s="53"/>
      <c r="AEU20" s="53"/>
      <c r="AEV20" s="53"/>
      <c r="AEW20" s="53"/>
      <c r="AEX20" s="53"/>
      <c r="AEY20" s="53"/>
      <c r="AEZ20" s="53"/>
      <c r="AFA20" s="53"/>
      <c r="AFB20" s="53"/>
      <c r="AFC20" s="53"/>
      <c r="AFD20" s="53"/>
      <c r="AFE20" s="53"/>
      <c r="AFF20" s="53"/>
      <c r="AFG20" s="53"/>
      <c r="AFH20" s="53"/>
      <c r="AFI20" s="53"/>
      <c r="AFJ20" s="53"/>
      <c r="AFK20" s="53"/>
      <c r="AFL20" s="53"/>
      <c r="AFM20" s="53"/>
      <c r="AFN20" s="53"/>
      <c r="AFO20" s="53"/>
      <c r="AFP20" s="53"/>
      <c r="AFQ20" s="53"/>
      <c r="AFR20" s="53"/>
      <c r="AFS20" s="53"/>
      <c r="AFT20" s="53"/>
      <c r="AFU20" s="53"/>
      <c r="AFV20" s="53"/>
      <c r="AFW20" s="53"/>
      <c r="AFX20" s="53"/>
      <c r="AFY20" s="53"/>
      <c r="AFZ20" s="53"/>
      <c r="AGA20" s="53"/>
      <c r="AGB20" s="53"/>
      <c r="AGC20" s="53"/>
      <c r="AGD20" s="53"/>
      <c r="AGE20" s="53"/>
      <c r="AGF20" s="53"/>
      <c r="AGG20" s="53"/>
      <c r="AGH20" s="53"/>
      <c r="AGI20" s="53"/>
      <c r="AGJ20" s="53"/>
      <c r="AGK20" s="53"/>
      <c r="AGL20" s="53"/>
      <c r="AGM20" s="53"/>
      <c r="AGN20" s="53"/>
      <c r="AGO20" s="53"/>
      <c r="AGP20" s="53"/>
      <c r="AGQ20" s="53"/>
      <c r="AGR20" s="53"/>
      <c r="AGS20" s="53"/>
      <c r="AGT20" s="53"/>
      <c r="AGU20" s="53"/>
      <c r="AGV20" s="53"/>
      <c r="AGW20" s="53"/>
      <c r="AGX20" s="53"/>
      <c r="AGY20" s="53"/>
      <c r="AGZ20" s="53"/>
      <c r="AHA20" s="53"/>
      <c r="AHB20" s="53"/>
      <c r="AHC20" s="53"/>
      <c r="AHD20" s="53"/>
      <c r="AHE20" s="53"/>
      <c r="AHF20" s="53"/>
      <c r="AHG20" s="53"/>
      <c r="AHH20" s="53"/>
      <c r="AHI20" s="53"/>
      <c r="AHJ20" s="53"/>
      <c r="AHK20" s="53"/>
      <c r="AHL20" s="53"/>
      <c r="AHM20" s="53"/>
      <c r="AHN20" s="53"/>
      <c r="AHO20" s="53"/>
      <c r="AHP20" s="53"/>
      <c r="AHQ20" s="53"/>
      <c r="AHR20" s="53"/>
      <c r="AHS20" s="53"/>
      <c r="AHT20" s="53"/>
      <c r="AHU20" s="53"/>
      <c r="AHV20" s="53"/>
      <c r="AHW20" s="53"/>
      <c r="AHX20" s="53"/>
      <c r="AHY20" s="53"/>
      <c r="AHZ20" s="53"/>
      <c r="AIA20" s="53"/>
      <c r="AIB20" s="53"/>
      <c r="AIC20" s="53"/>
      <c r="AID20" s="53"/>
      <c r="AIE20" s="53"/>
      <c r="AIF20" s="53"/>
      <c r="AIG20" s="53"/>
      <c r="AIH20" s="53"/>
      <c r="AII20" s="53"/>
      <c r="AIJ20" s="53"/>
      <c r="AIK20" s="53"/>
      <c r="AIL20" s="53"/>
      <c r="AIM20" s="53"/>
      <c r="AIN20" s="53"/>
      <c r="AIO20" s="53"/>
      <c r="AIP20" s="53"/>
      <c r="AIQ20" s="53"/>
      <c r="AIR20" s="53"/>
      <c r="AIS20" s="53"/>
      <c r="AIT20" s="53"/>
      <c r="AIU20" s="53"/>
      <c r="AIV20" s="53"/>
      <c r="AIW20" s="53"/>
      <c r="AIX20" s="53"/>
      <c r="AIY20" s="53"/>
      <c r="AIZ20" s="53"/>
      <c r="AJA20" s="53"/>
      <c r="AJB20" s="53"/>
      <c r="AJC20" s="53"/>
      <c r="AJD20" s="53"/>
      <c r="AJE20" s="53"/>
      <c r="AJF20" s="53"/>
      <c r="AJG20" s="53"/>
      <c r="AJH20" s="53"/>
      <c r="AJI20" s="53"/>
      <c r="AJJ20" s="53"/>
      <c r="AJK20" s="53"/>
      <c r="AJL20" s="53"/>
      <c r="AJM20" s="53"/>
      <c r="AJN20" s="53"/>
      <c r="AJO20" s="53"/>
      <c r="AJP20" s="53"/>
      <c r="AJQ20" s="53"/>
      <c r="AJR20" s="53"/>
      <c r="AJS20" s="53"/>
      <c r="AJT20" s="53"/>
      <c r="AJU20" s="53"/>
      <c r="AJV20" s="53"/>
      <c r="AJW20" s="53"/>
      <c r="AJX20" s="53"/>
      <c r="AJY20" s="53"/>
      <c r="AJZ20" s="53"/>
      <c r="AKA20" s="53"/>
      <c r="AKB20" s="53"/>
      <c r="AKC20" s="53"/>
      <c r="AKD20" s="53"/>
      <c r="AKE20" s="53"/>
      <c r="AKF20" s="53"/>
      <c r="AKG20" s="53"/>
      <c r="AKH20" s="53"/>
      <c r="AKI20" s="53"/>
      <c r="AKJ20" s="53"/>
      <c r="AKK20" s="53"/>
      <c r="AKL20" s="53"/>
      <c r="AKM20" s="53"/>
      <c r="AKN20" s="53"/>
      <c r="AKO20" s="53"/>
      <c r="AKP20" s="53"/>
      <c r="AKQ20" s="53"/>
      <c r="AKR20" s="53"/>
      <c r="AKS20" s="53"/>
      <c r="AKT20" s="53"/>
      <c r="AKU20" s="53"/>
      <c r="AKV20" s="53"/>
      <c r="AKW20" s="53"/>
      <c r="AKX20" s="53"/>
      <c r="AKY20" s="53"/>
      <c r="AKZ20" s="53"/>
      <c r="ALA20" s="53"/>
      <c r="ALB20" s="53"/>
      <c r="ALC20" s="53"/>
      <c r="ALD20" s="53"/>
      <c r="ALE20" s="53"/>
      <c r="ALF20" s="53"/>
      <c r="ALG20" s="53"/>
      <c r="ALH20" s="53"/>
      <c r="ALI20" s="53"/>
      <c r="ALJ20" s="53"/>
      <c r="ALK20" s="53"/>
      <c r="ALL20" s="53"/>
      <c r="ALM20" s="53"/>
      <c r="ALN20" s="53"/>
      <c r="ALO20" s="53"/>
      <c r="ALP20" s="53"/>
      <c r="ALQ20" s="53"/>
      <c r="ALR20" s="53"/>
      <c r="ALS20" s="53"/>
      <c r="ALT20" s="53"/>
      <c r="ALU20" s="53"/>
      <c r="ALV20" s="53"/>
      <c r="ALW20" s="53"/>
      <c r="ALX20" s="53"/>
      <c r="ALY20" s="53"/>
      <c r="ALZ20" s="53"/>
      <c r="AMA20" s="53"/>
      <c r="AMB20" s="53"/>
      <c r="AMC20" s="53"/>
      <c r="AMD20" s="53"/>
      <c r="AME20" s="53"/>
      <c r="AMF20" s="53"/>
      <c r="AMG20" s="53"/>
      <c r="AMH20" s="53"/>
      <c r="AMI20" s="53"/>
      <c r="AMJ20" s="53"/>
      <c r="AMK20" s="53"/>
      <c r="AML20" s="53"/>
      <c r="AMM20" s="53"/>
      <c r="AMN20" s="53"/>
      <c r="AMO20" s="53"/>
      <c r="AMP20" s="53"/>
      <c r="AMQ20" s="53"/>
      <c r="AMR20" s="53"/>
      <c r="AMS20" s="53"/>
      <c r="AMT20" s="53"/>
      <c r="AMU20" s="53"/>
      <c r="AMV20" s="53"/>
      <c r="AMW20" s="53"/>
      <c r="AMX20" s="53"/>
      <c r="AMY20" s="53"/>
      <c r="AMZ20" s="53"/>
      <c r="ANA20" s="53"/>
      <c r="ANB20" s="53"/>
      <c r="ANC20" s="53"/>
      <c r="AND20" s="53"/>
      <c r="ANE20" s="53"/>
      <c r="ANF20" s="53"/>
      <c r="ANG20" s="53"/>
      <c r="ANH20" s="53"/>
      <c r="ANI20" s="53"/>
      <c r="ANJ20" s="53"/>
      <c r="ANK20" s="53"/>
      <c r="ANL20" s="53"/>
      <c r="ANM20" s="53"/>
      <c r="ANN20" s="53"/>
      <c r="ANO20" s="53"/>
      <c r="ANP20" s="53"/>
      <c r="ANQ20" s="53"/>
      <c r="ANR20" s="53"/>
      <c r="ANS20" s="53"/>
      <c r="ANT20" s="53"/>
      <c r="ANU20" s="53"/>
      <c r="ANV20" s="53"/>
      <c r="ANW20" s="53"/>
      <c r="ANX20" s="53"/>
      <c r="ANY20" s="53"/>
      <c r="ANZ20" s="53"/>
      <c r="AOA20" s="53"/>
      <c r="AOB20" s="53"/>
      <c r="AOC20" s="53"/>
      <c r="AOD20" s="53"/>
      <c r="AOE20" s="53"/>
      <c r="AOF20" s="53"/>
      <c r="AOG20" s="53"/>
      <c r="AOH20" s="53"/>
      <c r="AOI20" s="53"/>
      <c r="AOJ20" s="53"/>
      <c r="AOK20" s="53"/>
      <c r="AOL20" s="53"/>
      <c r="AOM20" s="53"/>
      <c r="AON20" s="53"/>
      <c r="AOO20" s="53"/>
      <c r="AOP20" s="53"/>
      <c r="AOQ20" s="53"/>
      <c r="AOR20" s="53"/>
      <c r="AOS20" s="53"/>
      <c r="AOT20" s="53"/>
      <c r="AOU20" s="53"/>
      <c r="AOV20" s="53"/>
      <c r="AOW20" s="53"/>
      <c r="AOX20" s="53"/>
      <c r="AOY20" s="53"/>
      <c r="AOZ20" s="53"/>
      <c r="APA20" s="53"/>
      <c r="APB20" s="53"/>
      <c r="APC20" s="53"/>
      <c r="APD20" s="53"/>
      <c r="APE20" s="53"/>
      <c r="APF20" s="53"/>
      <c r="APG20" s="53"/>
      <c r="APH20" s="53"/>
      <c r="API20" s="53"/>
      <c r="APJ20" s="53"/>
      <c r="APK20" s="53"/>
      <c r="APL20" s="53"/>
      <c r="APM20" s="53"/>
      <c r="APN20" s="53"/>
      <c r="APO20" s="53"/>
      <c r="APP20" s="53"/>
      <c r="APQ20" s="53"/>
      <c r="APR20" s="53"/>
      <c r="APS20" s="53"/>
      <c r="APT20" s="53"/>
      <c r="APU20" s="53"/>
      <c r="APV20" s="53"/>
      <c r="APW20" s="53"/>
      <c r="APX20" s="53"/>
      <c r="APY20" s="53"/>
      <c r="APZ20" s="53"/>
      <c r="AQA20" s="53"/>
      <c r="AQB20" s="53"/>
      <c r="AQC20" s="53"/>
      <c r="AQD20" s="53"/>
      <c r="AQE20" s="53"/>
      <c r="AQF20" s="53"/>
      <c r="AQG20" s="53"/>
      <c r="AQH20" s="53"/>
      <c r="AQI20" s="53"/>
      <c r="AQJ20" s="53"/>
      <c r="AQK20" s="53"/>
      <c r="AQL20" s="53"/>
      <c r="AQM20" s="53"/>
      <c r="AQN20" s="53"/>
      <c r="AQO20" s="53"/>
      <c r="AQP20" s="53"/>
      <c r="AQQ20" s="53"/>
      <c r="AQR20" s="53"/>
      <c r="AQS20" s="53"/>
      <c r="AQT20" s="53"/>
      <c r="AQU20" s="53"/>
      <c r="AQV20" s="53"/>
      <c r="AQW20" s="53"/>
      <c r="AQX20" s="53"/>
      <c r="AQY20" s="53"/>
      <c r="AQZ20" s="53"/>
      <c r="ARA20" s="53"/>
      <c r="ARB20" s="53"/>
      <c r="ARC20" s="53"/>
      <c r="ARD20" s="53"/>
      <c r="ARE20" s="53"/>
      <c r="ARF20" s="53"/>
      <c r="ARG20" s="53"/>
      <c r="ARH20" s="53"/>
      <c r="ARI20" s="53"/>
      <c r="ARJ20" s="53"/>
      <c r="ARK20" s="53"/>
      <c r="ARL20" s="53"/>
      <c r="ARM20" s="53"/>
      <c r="ARN20" s="53"/>
      <c r="ARO20" s="53"/>
      <c r="ARP20" s="53"/>
      <c r="ARQ20" s="53"/>
      <c r="ARR20" s="53"/>
      <c r="ARS20" s="53"/>
      <c r="ART20" s="53"/>
      <c r="ARU20" s="53"/>
      <c r="ARV20" s="53"/>
      <c r="ARW20" s="53"/>
      <c r="ARX20" s="53"/>
      <c r="ARY20" s="53"/>
      <c r="ARZ20" s="53"/>
      <c r="ASA20" s="53"/>
      <c r="ASB20" s="53"/>
      <c r="ASC20" s="53"/>
      <c r="ASD20" s="53"/>
      <c r="ASE20" s="53"/>
      <c r="ASF20" s="53"/>
      <c r="ASG20" s="53"/>
      <c r="ASH20" s="53"/>
      <c r="ASI20" s="53"/>
      <c r="ASJ20" s="53"/>
      <c r="ASK20" s="53"/>
      <c r="ASL20" s="53"/>
      <c r="ASM20" s="53"/>
      <c r="ASN20" s="53"/>
      <c r="ASO20" s="53"/>
      <c r="ASP20" s="53"/>
      <c r="ASQ20" s="53"/>
      <c r="ASR20" s="53"/>
      <c r="ASS20" s="53"/>
      <c r="AST20" s="53"/>
      <c r="ASU20" s="53"/>
      <c r="ASV20" s="53"/>
      <c r="ASW20" s="53"/>
      <c r="ASX20" s="53"/>
      <c r="ASY20" s="53"/>
      <c r="ASZ20" s="53"/>
      <c r="ATA20" s="53"/>
      <c r="ATB20" s="53"/>
      <c r="ATC20" s="53"/>
      <c r="ATD20" s="53"/>
      <c r="ATE20" s="53"/>
      <c r="ATF20" s="53"/>
      <c r="ATG20" s="53"/>
      <c r="ATH20" s="53"/>
      <c r="ATI20" s="53"/>
      <c r="ATJ20" s="53"/>
      <c r="ATK20" s="53"/>
      <c r="ATL20" s="53"/>
      <c r="ATM20" s="53"/>
      <c r="ATN20" s="53"/>
      <c r="ATO20" s="53"/>
      <c r="ATP20" s="53"/>
      <c r="ATQ20" s="53"/>
      <c r="ATR20" s="53"/>
      <c r="ATS20" s="53"/>
      <c r="ATT20" s="53"/>
      <c r="ATU20" s="53"/>
      <c r="ATV20" s="53"/>
      <c r="ATW20" s="53"/>
      <c r="ATX20" s="53"/>
      <c r="ATY20" s="53"/>
      <c r="ATZ20" s="53"/>
      <c r="AUA20" s="53"/>
      <c r="AUB20" s="53"/>
      <c r="AUC20" s="53"/>
      <c r="AUD20" s="53"/>
      <c r="AUE20" s="53"/>
      <c r="AUF20" s="53"/>
      <c r="AUG20" s="53"/>
      <c r="AUH20" s="53"/>
      <c r="AUI20" s="53"/>
      <c r="AUJ20" s="53"/>
      <c r="AUK20" s="53"/>
      <c r="AUL20" s="53"/>
      <c r="AUM20" s="53"/>
      <c r="AUN20" s="53"/>
      <c r="AUO20" s="53"/>
      <c r="AUP20" s="53"/>
      <c r="AUQ20" s="53"/>
      <c r="AUR20" s="53"/>
      <c r="AUS20" s="53"/>
      <c r="AUT20" s="53"/>
      <c r="AUU20" s="53"/>
      <c r="AUV20" s="53"/>
      <c r="AUW20" s="53"/>
      <c r="AUX20" s="53"/>
      <c r="AUY20" s="53"/>
      <c r="AUZ20" s="53"/>
      <c r="AVA20" s="53"/>
      <c r="AVB20" s="53"/>
      <c r="AVC20" s="53"/>
      <c r="AVD20" s="53"/>
      <c r="AVE20" s="53"/>
      <c r="AVF20" s="53"/>
      <c r="AVG20" s="53"/>
      <c r="AVH20" s="53"/>
      <c r="AVI20" s="53"/>
      <c r="AVJ20" s="53"/>
      <c r="AVK20" s="53"/>
      <c r="AVL20" s="53"/>
      <c r="AVM20" s="53"/>
      <c r="AVN20" s="53"/>
      <c r="AVO20" s="53"/>
      <c r="AVP20" s="53"/>
      <c r="AVQ20" s="53"/>
      <c r="AVR20" s="53"/>
      <c r="AVS20" s="53"/>
      <c r="AVT20" s="53"/>
      <c r="AVU20" s="53"/>
      <c r="AVV20" s="53"/>
      <c r="AVW20" s="53"/>
      <c r="AVX20" s="53"/>
      <c r="AVY20" s="53"/>
      <c r="AVZ20" s="53"/>
      <c r="AWA20" s="53"/>
      <c r="AWB20" s="53"/>
      <c r="AWC20" s="53"/>
      <c r="AWD20" s="53"/>
      <c r="AWE20" s="53"/>
      <c r="AWF20" s="53"/>
      <c r="AWG20" s="53"/>
      <c r="AWH20" s="53"/>
      <c r="AWI20" s="53"/>
      <c r="AWJ20" s="53"/>
      <c r="AWK20" s="53"/>
      <c r="AWL20" s="53"/>
      <c r="AWM20" s="53"/>
      <c r="AWN20" s="53"/>
      <c r="AWO20" s="53"/>
      <c r="AWP20" s="53"/>
      <c r="AWQ20" s="53"/>
      <c r="AWR20" s="53"/>
      <c r="AWS20" s="53"/>
      <c r="AWT20" s="53"/>
      <c r="AWU20" s="53"/>
      <c r="AWV20" s="53"/>
      <c r="AWW20" s="53"/>
      <c r="AWX20" s="53"/>
      <c r="AWY20" s="53"/>
      <c r="AWZ20" s="53"/>
      <c r="AXA20" s="53"/>
      <c r="AXB20" s="53"/>
      <c r="AXC20" s="53"/>
      <c r="AXD20" s="53"/>
      <c r="AXE20" s="53"/>
      <c r="AXF20" s="53"/>
      <c r="AXG20" s="53"/>
      <c r="AXH20" s="53"/>
      <c r="AXI20" s="53"/>
      <c r="AXJ20" s="53"/>
      <c r="AXK20" s="53"/>
      <c r="AXL20" s="53"/>
      <c r="AXM20" s="53"/>
      <c r="AXN20" s="53"/>
      <c r="AXO20" s="53"/>
      <c r="AXP20" s="53"/>
      <c r="AXQ20" s="53"/>
      <c r="AXR20" s="53"/>
      <c r="AXS20" s="53"/>
      <c r="AXT20" s="53"/>
      <c r="AXU20" s="53"/>
      <c r="AXV20" s="53"/>
      <c r="AXW20" s="53"/>
      <c r="AXX20" s="53"/>
      <c r="AXY20" s="53"/>
      <c r="AXZ20" s="53"/>
      <c r="AYA20" s="53"/>
      <c r="AYB20" s="53"/>
      <c r="AYC20" s="53"/>
      <c r="AYD20" s="53"/>
      <c r="AYE20" s="53"/>
      <c r="AYF20" s="53"/>
      <c r="AYG20" s="53"/>
      <c r="AYH20" s="53"/>
      <c r="AYI20" s="53"/>
      <c r="AYJ20" s="53"/>
      <c r="AYK20" s="53"/>
      <c r="AYL20" s="53"/>
      <c r="AYM20" s="53"/>
      <c r="AYN20" s="53"/>
      <c r="AYO20" s="53"/>
      <c r="AYP20" s="53"/>
      <c r="AYQ20" s="53"/>
      <c r="AYR20" s="53"/>
      <c r="AYS20" s="53"/>
      <c r="AYT20" s="53"/>
      <c r="AYU20" s="53"/>
      <c r="AYV20" s="53"/>
      <c r="AYW20" s="53"/>
      <c r="AYX20" s="53"/>
      <c r="AYY20" s="53"/>
      <c r="AYZ20" s="53"/>
      <c r="AZA20" s="53"/>
      <c r="AZB20" s="53"/>
      <c r="AZC20" s="53"/>
      <c r="AZD20" s="53"/>
      <c r="AZE20" s="53"/>
      <c r="AZF20" s="53"/>
      <c r="AZG20" s="53"/>
      <c r="AZH20" s="53"/>
      <c r="AZI20" s="53"/>
      <c r="AZJ20" s="53"/>
      <c r="AZK20" s="53"/>
      <c r="AZL20" s="53"/>
      <c r="AZM20" s="53"/>
      <c r="AZN20" s="53"/>
      <c r="AZO20" s="53"/>
      <c r="AZP20" s="53"/>
      <c r="AZQ20" s="53"/>
      <c r="AZR20" s="53"/>
      <c r="AZS20" s="53"/>
      <c r="AZT20" s="53"/>
      <c r="AZU20" s="53"/>
      <c r="AZV20" s="53"/>
      <c r="AZW20" s="53"/>
      <c r="AZX20" s="53"/>
      <c r="AZY20" s="53"/>
      <c r="AZZ20" s="53"/>
      <c r="BAA20" s="53"/>
      <c r="BAB20" s="53"/>
      <c r="BAC20" s="53"/>
      <c r="BAD20" s="53"/>
      <c r="BAE20" s="53"/>
      <c r="BAF20" s="53"/>
      <c r="BAG20" s="53"/>
      <c r="BAH20" s="53"/>
      <c r="BAI20" s="53"/>
      <c r="BAJ20" s="53"/>
      <c r="BAK20" s="53"/>
      <c r="BAL20" s="53"/>
      <c r="BAM20" s="53"/>
      <c r="BAN20" s="53"/>
      <c r="BAO20" s="53"/>
      <c r="BAP20" s="53"/>
      <c r="BAQ20" s="53"/>
      <c r="BAR20" s="53"/>
      <c r="BAS20" s="53"/>
      <c r="BAT20" s="53"/>
      <c r="BAU20" s="53"/>
      <c r="BAV20" s="53"/>
      <c r="BAW20" s="53"/>
      <c r="BAX20" s="53"/>
      <c r="BAY20" s="53"/>
      <c r="BAZ20" s="53"/>
      <c r="BBA20" s="53"/>
      <c r="BBB20" s="53"/>
      <c r="BBC20" s="53"/>
      <c r="BBD20" s="53"/>
      <c r="BBE20" s="53"/>
      <c r="BBF20" s="53"/>
      <c r="BBG20" s="53"/>
      <c r="BBH20" s="53"/>
      <c r="BBI20" s="53"/>
      <c r="BBJ20" s="53"/>
      <c r="BBK20" s="53"/>
      <c r="BBL20" s="53"/>
      <c r="BBM20" s="53"/>
      <c r="BBN20" s="53"/>
      <c r="BBO20" s="53"/>
      <c r="BBP20" s="53"/>
      <c r="BBQ20" s="53"/>
      <c r="BBR20" s="53"/>
      <c r="BBS20" s="53"/>
      <c r="BBT20" s="53"/>
      <c r="BBU20" s="53"/>
      <c r="BBV20" s="53"/>
      <c r="BBW20" s="53"/>
      <c r="BBX20" s="53"/>
      <c r="BBY20" s="53"/>
      <c r="BBZ20" s="53"/>
      <c r="BCA20" s="53"/>
      <c r="BCB20" s="53"/>
      <c r="BCC20" s="53"/>
      <c r="BCD20" s="53"/>
      <c r="BCE20" s="53"/>
      <c r="BCF20" s="53"/>
      <c r="BCG20" s="53"/>
      <c r="BCH20" s="53"/>
      <c r="BCI20" s="53"/>
      <c r="BCJ20" s="53"/>
      <c r="BCK20" s="53"/>
      <c r="BCL20" s="53"/>
      <c r="BCM20" s="53"/>
      <c r="BCN20" s="53"/>
      <c r="BCO20" s="53"/>
      <c r="BCP20" s="53"/>
      <c r="BCQ20" s="53"/>
      <c r="BCR20" s="53"/>
      <c r="BCS20" s="53"/>
      <c r="BCT20" s="53"/>
      <c r="BCU20" s="53"/>
      <c r="BCV20" s="53"/>
      <c r="BCW20" s="53"/>
      <c r="BCX20" s="53"/>
      <c r="BCY20" s="53"/>
      <c r="BCZ20" s="53"/>
      <c r="BDA20" s="53"/>
      <c r="BDB20" s="53"/>
      <c r="BDC20" s="53"/>
      <c r="BDD20" s="53"/>
      <c r="BDE20" s="53"/>
      <c r="BDF20" s="53"/>
      <c r="BDG20" s="53"/>
      <c r="BDH20" s="53"/>
      <c r="BDI20" s="53"/>
      <c r="BDJ20" s="53"/>
      <c r="BDK20" s="53"/>
      <c r="BDL20" s="53"/>
      <c r="BDM20" s="53"/>
      <c r="BDN20" s="53"/>
      <c r="BDO20" s="53"/>
      <c r="BDP20" s="53"/>
      <c r="BDQ20" s="53"/>
      <c r="BDR20" s="53"/>
      <c r="BDS20" s="53"/>
      <c r="BDT20" s="53"/>
      <c r="BDU20" s="53"/>
      <c r="BDV20" s="53"/>
      <c r="BDW20" s="53"/>
      <c r="BDX20" s="53"/>
      <c r="BDY20" s="53"/>
      <c r="BDZ20" s="53"/>
      <c r="BEA20" s="53"/>
      <c r="BEB20" s="53"/>
      <c r="BEC20" s="53"/>
      <c r="BED20" s="53"/>
      <c r="BEE20" s="53"/>
      <c r="BEF20" s="53"/>
      <c r="BEG20" s="53"/>
      <c r="BEH20" s="53"/>
      <c r="BEI20" s="53"/>
      <c r="BEJ20" s="53"/>
      <c r="BEK20" s="53"/>
      <c r="BEL20" s="53"/>
      <c r="BEM20" s="53"/>
      <c r="BEN20" s="53"/>
      <c r="BEO20" s="53"/>
      <c r="BEP20" s="53"/>
      <c r="BEQ20" s="53"/>
      <c r="BER20" s="53"/>
      <c r="BES20" s="53"/>
      <c r="BET20" s="53"/>
      <c r="BEU20" s="53"/>
      <c r="BEV20" s="53"/>
      <c r="BEW20" s="53"/>
      <c r="BEX20" s="53"/>
      <c r="BEY20" s="53"/>
      <c r="BEZ20" s="53"/>
      <c r="BFA20" s="53"/>
      <c r="BFB20" s="53"/>
      <c r="BFC20" s="53"/>
      <c r="BFD20" s="53"/>
      <c r="BFE20" s="53"/>
      <c r="BFF20" s="53"/>
      <c r="BFG20" s="53"/>
      <c r="BFH20" s="53"/>
      <c r="BFI20" s="53"/>
      <c r="BFJ20" s="53"/>
      <c r="BFK20" s="53"/>
      <c r="BFL20" s="53"/>
      <c r="BFM20" s="53"/>
      <c r="BFN20" s="53"/>
      <c r="BFO20" s="53"/>
      <c r="BFP20" s="53"/>
      <c r="BFQ20" s="53"/>
      <c r="BFR20" s="53"/>
      <c r="BFS20" s="53"/>
      <c r="BFT20" s="53"/>
      <c r="BFU20" s="53"/>
      <c r="BFV20" s="53"/>
      <c r="BFW20" s="53"/>
      <c r="BFX20" s="53"/>
      <c r="BFY20" s="53"/>
      <c r="BFZ20" s="53"/>
    </row>
    <row r="21" spans="1:1534" ht="14.75" customHeight="1">
      <c r="A21" s="55" t="s">
        <v>160</v>
      </c>
      <c r="B21" s="52" t="s">
        <v>122</v>
      </c>
      <c r="C21" s="52"/>
      <c r="D21" s="28" t="s">
        <v>76</v>
      </c>
      <c r="E21" s="35"/>
      <c r="F21" s="49"/>
      <c r="G21" s="71"/>
      <c r="H21" s="28" t="s">
        <v>116</v>
      </c>
      <c r="I21" s="28"/>
      <c r="J21" s="28"/>
      <c r="K21" s="124"/>
      <c r="L21" s="38"/>
      <c r="M21" s="120"/>
      <c r="N21" s="28"/>
      <c r="O21" s="60"/>
      <c r="P21" s="50"/>
      <c r="Q21" s="25" t="s">
        <v>90</v>
      </c>
      <c r="R21" s="27" t="s">
        <v>166</v>
      </c>
      <c r="S21" s="27" t="str">
        <f t="shared" si="19"/>
        <v>andtvvvgsinftegiivanmvaemieahtdlkvvrklnlggenvnfeaikrgganngidiyveytghglvdilg</v>
      </c>
      <c r="T21" s="27" t="str">
        <f t="shared" si="20"/>
        <v>fpep</v>
      </c>
      <c r="U21" s="27" t="str">
        <f t="shared" si="21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21" s="27" t="str">
        <f t="shared" si="22"/>
        <v>tyg</v>
      </c>
      <c r="W21" s="27" t="str">
        <f t="shared" si="23"/>
        <v>pppp</v>
      </c>
      <c r="X21" s="27" t="str">
        <f t="shared" si="24"/>
        <v>tdpegayetvkkeykrkwnivwlkplgfnntgtltvkdelakqynlktfsdlakisdklilgatmfflegpdgypglqklynfkfkhtksmdmgirytaidnnevqvidawatdgllvshklkileddkaffppyyaapiirqdvldkhpelkdvlnklanqisleemqklnykvdgegqdpakvakeflkekglil</v>
      </c>
      <c r="Y21" s="27"/>
      <c r="Z21" s="27"/>
      <c r="AA21" s="27"/>
      <c r="AB21" s="27"/>
      <c r="AC21" s="64" t="str">
        <f t="shared" ref="AC21:AH21" si="26">MID($R21,MID(AC$1,1,3),1)</f>
        <v>i</v>
      </c>
      <c r="AD21" s="64" t="str">
        <f t="shared" si="26"/>
        <v>g</v>
      </c>
      <c r="AE21" s="64" t="str">
        <f t="shared" si="26"/>
        <v>h</v>
      </c>
      <c r="AF21" s="64" t="str">
        <f t="shared" si="26"/>
        <v>l</v>
      </c>
      <c r="AG21" s="64" t="str">
        <f t="shared" si="26"/>
        <v>m</v>
      </c>
      <c r="AH21" s="69" t="str">
        <f t="shared" si="26"/>
        <v>g</v>
      </c>
    </row>
    <row r="22" spans="1:1534">
      <c r="A22" s="55" t="s">
        <v>161</v>
      </c>
      <c r="B22" s="52" t="s">
        <v>122</v>
      </c>
      <c r="C22" s="52"/>
      <c r="D22" s="28" t="s">
        <v>53</v>
      </c>
      <c r="E22" s="35"/>
      <c r="F22" s="49"/>
      <c r="G22" s="71" t="s">
        <v>167</v>
      </c>
      <c r="H22" s="28" t="s">
        <v>168</v>
      </c>
      <c r="I22" s="28"/>
      <c r="J22" s="28"/>
      <c r="K22" s="124"/>
      <c r="L22" s="38"/>
      <c r="M22" s="120">
        <v>44.3</v>
      </c>
      <c r="N22" s="28">
        <v>2</v>
      </c>
      <c r="O22" s="60"/>
      <c r="P22" s="50"/>
      <c r="Q22" s="25" t="s">
        <v>90</v>
      </c>
      <c r="R22" s="27" t="s">
        <v>169</v>
      </c>
      <c r="S22" s="27" t="str">
        <f t="shared" ref="S22" si="27">MID($R22,1,75)</f>
        <v>andtvvvgsanftegiivanmvaemieahtdlkvvrklnlggenvnfeaikrgganngidiyveytghglvdilg</v>
      </c>
      <c r="T22" s="27" t="str">
        <f t="shared" ref="T22" si="28">MID($R22,76,4)</f>
        <v>fpep</v>
      </c>
      <c r="U22" s="27" t="str">
        <f t="shared" ref="U22" si="29">MID($R22,80,239)</f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22" s="27" t="str">
        <f t="shared" ref="V22" si="30">MID($R22,240,3)</f>
        <v>tyg</v>
      </c>
      <c r="W22" s="27" t="str">
        <f t="shared" ref="W22" si="31">MID($R22,321,4)</f>
        <v>pppp</v>
      </c>
      <c r="X22" s="27" t="str">
        <f t="shared" ref="X22" si="32">MID($R22,326,198)</f>
        <v>tdpegayetvkkeykrkwnivwlkplgfnntgtltvkdelakqynlktfsdlakisdklilgatmffleapdgypglqklynfkfkhtksmdmgirytaidnnevqvidawatdgllvshklkileddkaffppyyaapiirqdvldkhpelkdvlnklanqisleemqklnykvdgegqdpakvakeflkekglil</v>
      </c>
      <c r="Y22" s="27"/>
      <c r="Z22" s="27"/>
      <c r="AA22" s="27"/>
      <c r="AB22" s="27"/>
      <c r="AC22" s="64" t="str">
        <f t="shared" ref="AC22:AH22" si="33">MID($R22,MID(AC$1,1,3),1)</f>
        <v>a</v>
      </c>
      <c r="AD22" s="64" t="str">
        <f t="shared" si="33"/>
        <v>g</v>
      </c>
      <c r="AE22" s="64" t="str">
        <f t="shared" si="33"/>
        <v>h</v>
      </c>
      <c r="AF22" s="64" t="str">
        <f t="shared" si="33"/>
        <v>l</v>
      </c>
      <c r="AG22" s="64" t="str">
        <f t="shared" si="33"/>
        <v>m</v>
      </c>
      <c r="AH22" s="69" t="str">
        <f t="shared" si="33"/>
        <v>a</v>
      </c>
    </row>
    <row r="23" spans="1:1534" ht="15" customHeight="1">
      <c r="A23" s="143" t="s">
        <v>170</v>
      </c>
      <c r="B23" s="48" t="s">
        <v>86</v>
      </c>
      <c r="C23" s="48"/>
      <c r="D23" s="28"/>
      <c r="E23" s="35"/>
      <c r="F23" s="49"/>
      <c r="G23" s="71"/>
      <c r="H23" s="28" t="s">
        <v>171</v>
      </c>
      <c r="I23" s="28"/>
      <c r="J23" s="28"/>
      <c r="K23" s="124"/>
      <c r="L23" s="38"/>
      <c r="M23" s="120"/>
      <c r="N23" s="28"/>
      <c r="O23" s="62"/>
      <c r="P23" s="28"/>
      <c r="Q23" s="25" t="s">
        <v>90</v>
      </c>
      <c r="R23" s="27" t="s">
        <v>172</v>
      </c>
      <c r="S23" s="27" t="str">
        <f t="shared" ref="S23:S60" si="34">MID($R23,1,75)</f>
        <v>andtvvvgsinfteqiivanmvaemieahtdlkvvrklnlggtnvnfeaikrgganngidiyveytghglvdilg</v>
      </c>
      <c r="T23" s="27" t="str">
        <f t="shared" ref="T23:T60" si="35">MID($R23,76,4)</f>
        <v>fpep</v>
      </c>
      <c r="U23" s="27" t="str">
        <f t="shared" ref="U23:U60" si="36">MID($R23,80,239)</f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23" s="27" t="str">
        <f t="shared" ref="V23:V60" si="37">MID($R23,240,3)</f>
        <v>tyg</v>
      </c>
      <c r="W23" s="27" t="str">
        <f t="shared" ref="W23:W60" si="38">MID($R23,321,4)</f>
        <v>pppp</v>
      </c>
      <c r="X23" s="27" t="str">
        <f t="shared" ref="X23:X60" si="39">MID($R23,326,198)</f>
        <v>tdpegayetvkkeykrkwnivwlkplgfnntytltvkdelakqynlktfsdlakisdklilgatmfflerpdgypglqklynfkfkhtksmdmgirytaidnnevqvidafatdgllvshklkileddkaffppyyaapiirqdvldkhpelkdvlnklanqisleemqklnykvdgegqdpakvakeflkekglil</v>
      </c>
      <c r="Y23" s="27"/>
      <c r="Z23" s="27"/>
      <c r="AA23" s="27"/>
      <c r="AB23" s="27"/>
      <c r="AC23" s="64" t="str">
        <f t="shared" ref="AC23:AC60" si="40">MID($R23,MID(AC$1,1,3),1)</f>
        <v>i</v>
      </c>
      <c r="AD23" s="64" t="str">
        <f t="shared" ref="AD23:AD60" si="41">MID($R23,MID(AD$1,1,3),1)</f>
        <v>q</v>
      </c>
      <c r="AE23" s="64" t="str">
        <f t="shared" ref="AE23:AE60" si="42">MID($R23,MID(AE$1,1,3),1)</f>
        <v>h</v>
      </c>
      <c r="AF23" s="64" t="str">
        <f t="shared" ref="AF23:AF60" si="43">MID($R23,MID(AF$1,1,3),1)</f>
        <v>l</v>
      </c>
      <c r="AG23" s="147" t="str">
        <f t="shared" ref="AG23:AG24" si="44">MID($R23,MID(AG$1,1,3),1)</f>
        <v>m</v>
      </c>
      <c r="AH23" s="69" t="str">
        <f t="shared" ref="AH23:AH60" si="45">MID($R23,MID(AH$1,1,3),1)</f>
        <v>r</v>
      </c>
    </row>
    <row r="24" spans="1:1534" ht="15" customHeight="1">
      <c r="A24" s="148" t="s">
        <v>173</v>
      </c>
      <c r="B24" s="48" t="s">
        <v>118</v>
      </c>
      <c r="C24" s="48" t="s">
        <v>119</v>
      </c>
      <c r="D24" s="28" t="s">
        <v>421</v>
      </c>
      <c r="E24" s="35"/>
      <c r="F24" s="49"/>
      <c r="G24" s="71"/>
      <c r="H24" s="28" t="s">
        <v>174</v>
      </c>
      <c r="I24" s="28"/>
      <c r="J24" s="28"/>
      <c r="K24" s="124"/>
      <c r="L24" s="38"/>
      <c r="M24" s="120"/>
      <c r="N24" s="28"/>
      <c r="O24" s="62" t="s">
        <v>144</v>
      </c>
      <c r="P24" s="28"/>
      <c r="Q24" s="25" t="s">
        <v>90</v>
      </c>
      <c r="R24" s="27" t="s">
        <v>175</v>
      </c>
      <c r="S24" s="27" t="str">
        <f t="shared" si="34"/>
        <v>andtvvvgsinhteqiivanmvaemieahtdlkvvrklnlggvnvnfeaikrgganngidiyleyvgyglvdilg</v>
      </c>
      <c r="T24" s="27" t="str">
        <f t="shared" si="35"/>
        <v>ypep</v>
      </c>
      <c r="U24" s="27" t="str">
        <f t="shared" si="36"/>
        <v>nvyitadkqkngikanfkirynvedgsvqladhyqqntpigdgsvllldnhylstqsvlskdpnekrdhmvllefvtaagitlgmdelykggtggsmskgeelftgvvpilveldgdvnghkfsvrgegegdatngkltlkficttgklpvpwptlvttltygvqcfsrypdhmkqhdffksampegyvqertisfkddgtyktraevkfegdtlvnrielkgidfkedgnilghkley</v>
      </c>
      <c r="V24" s="27" t="str">
        <f t="shared" si="37"/>
        <v>tyg</v>
      </c>
      <c r="W24" s="27" t="str">
        <f t="shared" si="38"/>
        <v>pppg</v>
      </c>
      <c r="X24" s="27" t="str">
        <f t="shared" si="39"/>
        <v>tdpegayetvkkeykrkwnivwlkplgfnasyvlavkdelakqynlktfsdlakisdklilganmmflekpdgypglqklynfkfkhtksmdagimytaidnnevqvidatatdgllvshklkileddkaffppyyaapiirqdvldkhpelkdvlnklanqisleemqklnykrdgegqdpakvakeflkekgli</v>
      </c>
      <c r="Y24" s="27"/>
      <c r="Z24" s="27"/>
      <c r="AA24" s="27"/>
      <c r="AB24" s="27"/>
      <c r="AC24" s="64" t="str">
        <f t="shared" si="40"/>
        <v>i</v>
      </c>
      <c r="AD24" s="64" t="str">
        <f t="shared" si="41"/>
        <v>q</v>
      </c>
      <c r="AE24" s="64" t="str">
        <f t="shared" si="42"/>
        <v>y</v>
      </c>
      <c r="AF24" s="64" t="str">
        <f t="shared" si="43"/>
        <v>l</v>
      </c>
      <c r="AG24" s="149" t="str">
        <f t="shared" si="44"/>
        <v>v</v>
      </c>
      <c r="AH24" s="69" t="str">
        <f t="shared" si="45"/>
        <v>k</v>
      </c>
    </row>
    <row r="25" spans="1:1534" ht="15" customHeight="1">
      <c r="A25" s="56"/>
      <c r="B25" s="48"/>
      <c r="C25" s="48"/>
      <c r="D25" s="28"/>
      <c r="E25" s="35"/>
      <c r="F25" s="49"/>
      <c r="G25" s="71"/>
      <c r="H25" s="28"/>
      <c r="I25" s="28"/>
      <c r="J25" s="28"/>
      <c r="K25" s="124"/>
      <c r="L25" s="38"/>
      <c r="M25" s="120"/>
      <c r="N25" s="28"/>
      <c r="O25" s="62"/>
      <c r="P25" s="28"/>
      <c r="Q25" s="28"/>
      <c r="R25" s="43"/>
      <c r="S25" s="64" t="str">
        <f t="shared" si="34"/>
        <v/>
      </c>
      <c r="T25" s="64" t="str">
        <f t="shared" si="35"/>
        <v/>
      </c>
      <c r="U25" s="64" t="str">
        <f t="shared" si="36"/>
        <v/>
      </c>
      <c r="V25" s="64" t="str">
        <f t="shared" si="37"/>
        <v/>
      </c>
      <c r="W25" s="64" t="str">
        <f t="shared" si="38"/>
        <v/>
      </c>
      <c r="X25" s="64" t="str">
        <f t="shared" si="39"/>
        <v/>
      </c>
      <c r="Y25" s="43"/>
      <c r="Z25" s="43"/>
      <c r="AA25" s="43"/>
      <c r="AB25" s="43"/>
      <c r="AC25" s="64" t="str">
        <f t="shared" si="40"/>
        <v/>
      </c>
      <c r="AD25" s="64" t="str">
        <f t="shared" si="41"/>
        <v/>
      </c>
      <c r="AE25" s="64" t="str">
        <f t="shared" si="42"/>
        <v/>
      </c>
      <c r="AF25" s="64" t="str">
        <f t="shared" si="43"/>
        <v/>
      </c>
      <c r="AG25" s="64"/>
      <c r="AH25" s="69" t="str">
        <f t="shared" si="45"/>
        <v/>
      </c>
    </row>
    <row r="26" spans="1:1534" ht="15" customHeight="1">
      <c r="A26" s="56"/>
      <c r="B26" s="48"/>
      <c r="C26" s="48"/>
      <c r="D26" s="28"/>
      <c r="E26" s="35"/>
      <c r="F26" s="49"/>
      <c r="G26" s="71"/>
      <c r="H26" s="28"/>
      <c r="I26" s="28"/>
      <c r="J26" s="28"/>
      <c r="K26" s="124"/>
      <c r="L26" s="38"/>
      <c r="M26" s="120"/>
      <c r="N26" s="28"/>
      <c r="O26" s="62"/>
      <c r="P26" s="28"/>
      <c r="Q26" s="28"/>
      <c r="R26" s="43"/>
      <c r="S26" s="64" t="str">
        <f t="shared" si="34"/>
        <v/>
      </c>
      <c r="T26" s="64" t="str">
        <f t="shared" si="35"/>
        <v/>
      </c>
      <c r="U26" s="64" t="str">
        <f t="shared" si="36"/>
        <v/>
      </c>
      <c r="V26" s="64" t="str">
        <f t="shared" si="37"/>
        <v/>
      </c>
      <c r="W26" s="64" t="str">
        <f t="shared" si="38"/>
        <v/>
      </c>
      <c r="X26" s="64" t="str">
        <f t="shared" si="39"/>
        <v/>
      </c>
      <c r="Y26" s="43"/>
      <c r="Z26" s="43"/>
      <c r="AA26" s="43"/>
      <c r="AB26" s="43"/>
      <c r="AC26" s="64" t="str">
        <f t="shared" si="40"/>
        <v/>
      </c>
      <c r="AD26" s="64" t="str">
        <f t="shared" si="41"/>
        <v/>
      </c>
      <c r="AE26" s="64" t="str">
        <f t="shared" si="42"/>
        <v/>
      </c>
      <c r="AF26" s="64" t="str">
        <f t="shared" si="43"/>
        <v/>
      </c>
      <c r="AG26" s="64"/>
      <c r="AH26" s="69" t="str">
        <f t="shared" si="45"/>
        <v/>
      </c>
    </row>
    <row r="27" spans="1:1534" ht="15" customHeight="1">
      <c r="A27" s="56"/>
      <c r="B27" s="48"/>
      <c r="C27" s="48"/>
      <c r="D27" s="28"/>
      <c r="E27" s="35"/>
      <c r="F27" s="49"/>
      <c r="G27" s="71"/>
      <c r="H27" s="28"/>
      <c r="I27" s="28"/>
      <c r="J27" s="28"/>
      <c r="K27" s="124"/>
      <c r="L27" s="38"/>
      <c r="M27" s="120"/>
      <c r="N27" s="28"/>
      <c r="O27" s="62"/>
      <c r="P27" s="28"/>
      <c r="Q27" s="28"/>
      <c r="R27" s="43"/>
      <c r="S27" s="64" t="str">
        <f t="shared" si="34"/>
        <v/>
      </c>
      <c r="T27" s="64" t="str">
        <f t="shared" si="35"/>
        <v/>
      </c>
      <c r="U27" s="64" t="str">
        <f t="shared" si="36"/>
        <v/>
      </c>
      <c r="V27" s="64" t="str">
        <f t="shared" si="37"/>
        <v/>
      </c>
      <c r="W27" s="64" t="str">
        <f t="shared" si="38"/>
        <v/>
      </c>
      <c r="X27" s="64" t="str">
        <f t="shared" si="39"/>
        <v/>
      </c>
      <c r="Y27" s="43"/>
      <c r="Z27" s="43"/>
      <c r="AA27" s="43"/>
      <c r="AB27" s="43"/>
      <c r="AC27" s="64" t="str">
        <f t="shared" si="40"/>
        <v/>
      </c>
      <c r="AD27" s="64" t="str">
        <f t="shared" si="41"/>
        <v/>
      </c>
      <c r="AE27" s="64" t="str">
        <f t="shared" si="42"/>
        <v/>
      </c>
      <c r="AF27" s="64" t="str">
        <f t="shared" si="43"/>
        <v/>
      </c>
      <c r="AG27" s="64"/>
      <c r="AH27" s="69" t="str">
        <f t="shared" si="45"/>
        <v/>
      </c>
    </row>
    <row r="28" spans="1:1534" ht="15" customHeight="1">
      <c r="A28" s="56"/>
      <c r="B28" s="48"/>
      <c r="C28" s="48"/>
      <c r="D28" s="28"/>
      <c r="E28" s="35"/>
      <c r="F28" s="49"/>
      <c r="G28" s="71"/>
      <c r="H28" s="28"/>
      <c r="I28" s="28"/>
      <c r="J28" s="28"/>
      <c r="K28" s="124"/>
      <c r="L28" s="38"/>
      <c r="M28" s="120"/>
      <c r="N28" s="28"/>
      <c r="O28" s="62"/>
      <c r="P28" s="28"/>
      <c r="Q28" s="28"/>
      <c r="R28" s="43"/>
      <c r="S28" s="64" t="str">
        <f t="shared" si="34"/>
        <v/>
      </c>
      <c r="T28" s="64" t="str">
        <f t="shared" si="35"/>
        <v/>
      </c>
      <c r="U28" s="64" t="str">
        <f t="shared" si="36"/>
        <v/>
      </c>
      <c r="V28" s="64" t="str">
        <f t="shared" si="37"/>
        <v/>
      </c>
      <c r="W28" s="64" t="str">
        <f t="shared" si="38"/>
        <v/>
      </c>
      <c r="X28" s="64" t="str">
        <f t="shared" si="39"/>
        <v/>
      </c>
      <c r="Y28" s="43"/>
      <c r="Z28" s="43"/>
      <c r="AA28" s="43"/>
      <c r="AB28" s="43"/>
      <c r="AC28" s="64" t="str">
        <f t="shared" si="40"/>
        <v/>
      </c>
      <c r="AD28" s="64" t="str">
        <f t="shared" si="41"/>
        <v/>
      </c>
      <c r="AE28" s="64" t="str">
        <f t="shared" si="42"/>
        <v/>
      </c>
      <c r="AF28" s="64" t="str">
        <f t="shared" si="43"/>
        <v/>
      </c>
      <c r="AG28" s="64"/>
      <c r="AH28" s="69" t="str">
        <f t="shared" si="45"/>
        <v/>
      </c>
    </row>
    <row r="29" spans="1:1534" ht="15" customHeight="1">
      <c r="A29" s="56"/>
      <c r="B29" s="48"/>
      <c r="C29" s="48"/>
      <c r="D29" s="28"/>
      <c r="E29" s="35"/>
      <c r="F29" s="49"/>
      <c r="G29" s="71"/>
      <c r="H29" s="28"/>
      <c r="I29" s="28"/>
      <c r="J29" s="28"/>
      <c r="K29" s="124"/>
      <c r="L29" s="38"/>
      <c r="M29" s="120"/>
      <c r="N29" s="28"/>
      <c r="O29" s="62"/>
      <c r="P29" s="28"/>
      <c r="Q29" s="28"/>
      <c r="R29" s="43"/>
      <c r="S29" s="64" t="str">
        <f t="shared" si="34"/>
        <v/>
      </c>
      <c r="T29" s="64" t="str">
        <f t="shared" si="35"/>
        <v/>
      </c>
      <c r="U29" s="64" t="str">
        <f t="shared" si="36"/>
        <v/>
      </c>
      <c r="V29" s="64" t="str">
        <f t="shared" si="37"/>
        <v/>
      </c>
      <c r="W29" s="64" t="str">
        <f t="shared" si="38"/>
        <v/>
      </c>
      <c r="X29" s="64" t="str">
        <f t="shared" si="39"/>
        <v/>
      </c>
      <c r="Y29" s="43"/>
      <c r="Z29" s="43"/>
      <c r="AA29" s="43"/>
      <c r="AB29" s="43"/>
      <c r="AC29" s="64" t="str">
        <f t="shared" si="40"/>
        <v/>
      </c>
      <c r="AD29" s="64" t="str">
        <f t="shared" si="41"/>
        <v/>
      </c>
      <c r="AE29" s="64" t="str">
        <f t="shared" si="42"/>
        <v/>
      </c>
      <c r="AF29" s="64" t="str">
        <f t="shared" si="43"/>
        <v/>
      </c>
      <c r="AG29" s="64"/>
      <c r="AH29" s="69" t="str">
        <f t="shared" si="45"/>
        <v/>
      </c>
    </row>
    <row r="30" spans="1:1534" ht="15" customHeight="1">
      <c r="A30" s="56"/>
      <c r="B30" s="48"/>
      <c r="C30" s="48"/>
      <c r="D30" s="28"/>
      <c r="E30" s="35"/>
      <c r="F30" s="49"/>
      <c r="G30" s="71"/>
      <c r="H30" s="28"/>
      <c r="I30" s="28"/>
      <c r="J30" s="28"/>
      <c r="K30" s="124"/>
      <c r="L30" s="38"/>
      <c r="M30" s="120"/>
      <c r="N30" s="28"/>
      <c r="O30" s="62"/>
      <c r="P30" s="28"/>
      <c r="Q30" s="28"/>
      <c r="R30" s="43"/>
      <c r="S30" s="64" t="str">
        <f t="shared" si="34"/>
        <v/>
      </c>
      <c r="T30" s="64" t="str">
        <f t="shared" si="35"/>
        <v/>
      </c>
      <c r="U30" s="64" t="str">
        <f t="shared" si="36"/>
        <v/>
      </c>
      <c r="V30" s="64" t="str">
        <f t="shared" si="37"/>
        <v/>
      </c>
      <c r="W30" s="64" t="str">
        <f t="shared" si="38"/>
        <v/>
      </c>
      <c r="X30" s="64" t="str">
        <f t="shared" si="39"/>
        <v/>
      </c>
      <c r="Y30" s="43"/>
      <c r="Z30" s="43"/>
      <c r="AA30" s="43"/>
      <c r="AB30" s="43"/>
      <c r="AC30" s="64" t="str">
        <f t="shared" si="40"/>
        <v/>
      </c>
      <c r="AD30" s="64" t="str">
        <f t="shared" si="41"/>
        <v/>
      </c>
      <c r="AE30" s="64" t="str">
        <f t="shared" si="42"/>
        <v/>
      </c>
      <c r="AF30" s="64" t="str">
        <f t="shared" si="43"/>
        <v/>
      </c>
      <c r="AG30" s="64"/>
      <c r="AH30" s="69" t="str">
        <f t="shared" si="45"/>
        <v/>
      </c>
    </row>
    <row r="31" spans="1:1534" ht="15" customHeight="1">
      <c r="A31" s="56"/>
      <c r="B31" s="48"/>
      <c r="C31" s="48"/>
      <c r="D31" s="28"/>
      <c r="E31" s="35"/>
      <c r="F31" s="49"/>
      <c r="G31" s="71"/>
      <c r="H31" s="28"/>
      <c r="I31" s="28"/>
      <c r="J31" s="28"/>
      <c r="K31" s="124"/>
      <c r="L31" s="38"/>
      <c r="M31" s="120"/>
      <c r="N31" s="28"/>
      <c r="O31" s="62"/>
      <c r="P31" s="28"/>
      <c r="Q31" s="28"/>
      <c r="R31" s="43"/>
      <c r="S31" s="64" t="str">
        <f t="shared" si="34"/>
        <v/>
      </c>
      <c r="T31" s="64" t="str">
        <f t="shared" si="35"/>
        <v/>
      </c>
      <c r="U31" s="64" t="str">
        <f t="shared" si="36"/>
        <v/>
      </c>
      <c r="V31" s="64" t="str">
        <f t="shared" si="37"/>
        <v/>
      </c>
      <c r="W31" s="64" t="str">
        <f t="shared" si="38"/>
        <v/>
      </c>
      <c r="X31" s="64" t="str">
        <f t="shared" si="39"/>
        <v/>
      </c>
      <c r="Y31" s="43"/>
      <c r="Z31" s="43"/>
      <c r="AA31" s="43"/>
      <c r="AB31" s="43"/>
      <c r="AC31" s="64" t="str">
        <f t="shared" si="40"/>
        <v/>
      </c>
      <c r="AD31" s="64" t="str">
        <f t="shared" si="41"/>
        <v/>
      </c>
      <c r="AE31" s="64" t="str">
        <f t="shared" si="42"/>
        <v/>
      </c>
      <c r="AF31" s="64" t="str">
        <f t="shared" si="43"/>
        <v/>
      </c>
      <c r="AG31" s="64"/>
      <c r="AH31" s="69" t="str">
        <f t="shared" si="45"/>
        <v/>
      </c>
    </row>
    <row r="32" spans="1:1534" ht="15" customHeight="1">
      <c r="A32" s="56"/>
      <c r="B32" s="48"/>
      <c r="C32" s="48"/>
      <c r="D32" s="28"/>
      <c r="E32" s="35"/>
      <c r="F32" s="49"/>
      <c r="G32" s="71"/>
      <c r="H32" s="28"/>
      <c r="I32" s="28"/>
      <c r="J32" s="28"/>
      <c r="K32" s="124"/>
      <c r="L32" s="38"/>
      <c r="M32" s="120"/>
      <c r="N32" s="28"/>
      <c r="O32" s="62"/>
      <c r="P32" s="28"/>
      <c r="Q32" s="28"/>
      <c r="R32" s="43"/>
      <c r="S32" s="64" t="str">
        <f t="shared" si="34"/>
        <v/>
      </c>
      <c r="T32" s="64" t="str">
        <f t="shared" si="35"/>
        <v/>
      </c>
      <c r="U32" s="64" t="str">
        <f t="shared" si="36"/>
        <v/>
      </c>
      <c r="V32" s="64" t="str">
        <f t="shared" si="37"/>
        <v/>
      </c>
      <c r="W32" s="64" t="str">
        <f t="shared" si="38"/>
        <v/>
      </c>
      <c r="X32" s="64" t="str">
        <f t="shared" si="39"/>
        <v/>
      </c>
      <c r="Y32" s="43"/>
      <c r="Z32" s="43"/>
      <c r="AA32" s="43"/>
      <c r="AB32" s="43"/>
      <c r="AC32" s="64" t="str">
        <f t="shared" si="40"/>
        <v/>
      </c>
      <c r="AD32" s="64" t="str">
        <f t="shared" si="41"/>
        <v/>
      </c>
      <c r="AE32" s="64" t="str">
        <f t="shared" si="42"/>
        <v/>
      </c>
      <c r="AF32" s="64" t="str">
        <f t="shared" si="43"/>
        <v/>
      </c>
      <c r="AG32" s="64"/>
      <c r="AH32" s="69" t="str">
        <f t="shared" si="45"/>
        <v/>
      </c>
    </row>
    <row r="33" spans="1:34" ht="15" customHeight="1">
      <c r="A33" s="56"/>
      <c r="B33" s="48"/>
      <c r="C33" s="48"/>
      <c r="D33" s="28"/>
      <c r="E33" s="35"/>
      <c r="F33" s="49"/>
      <c r="G33" s="71"/>
      <c r="H33" s="28"/>
      <c r="I33" s="28"/>
      <c r="J33" s="28"/>
      <c r="K33" s="124"/>
      <c r="L33" s="38"/>
      <c r="M33" s="120"/>
      <c r="N33" s="28"/>
      <c r="O33" s="62"/>
      <c r="P33" s="28"/>
      <c r="Q33" s="28"/>
      <c r="R33" s="43"/>
      <c r="S33" s="64" t="str">
        <f t="shared" si="34"/>
        <v/>
      </c>
      <c r="T33" s="64" t="str">
        <f t="shared" si="35"/>
        <v/>
      </c>
      <c r="U33" s="64" t="str">
        <f t="shared" si="36"/>
        <v/>
      </c>
      <c r="V33" s="64" t="str">
        <f t="shared" si="37"/>
        <v/>
      </c>
      <c r="W33" s="64" t="str">
        <f t="shared" si="38"/>
        <v/>
      </c>
      <c r="X33" s="64" t="str">
        <f t="shared" si="39"/>
        <v/>
      </c>
      <c r="Y33" s="43"/>
      <c r="Z33" s="43"/>
      <c r="AA33" s="43"/>
      <c r="AB33" s="43"/>
      <c r="AC33" s="64" t="str">
        <f t="shared" si="40"/>
        <v/>
      </c>
      <c r="AD33" s="64" t="str">
        <f t="shared" si="41"/>
        <v/>
      </c>
      <c r="AE33" s="64" t="str">
        <f t="shared" si="42"/>
        <v/>
      </c>
      <c r="AF33" s="64" t="str">
        <f t="shared" si="43"/>
        <v/>
      </c>
      <c r="AG33" s="64"/>
      <c r="AH33" s="69" t="str">
        <f t="shared" si="45"/>
        <v/>
      </c>
    </row>
    <row r="34" spans="1:34" ht="15" customHeight="1">
      <c r="A34" s="56"/>
      <c r="B34" s="48"/>
      <c r="C34" s="48"/>
      <c r="D34" s="28"/>
      <c r="E34" s="35"/>
      <c r="F34" s="49"/>
      <c r="G34" s="71"/>
      <c r="H34" s="28"/>
      <c r="I34" s="28"/>
      <c r="J34" s="28"/>
      <c r="K34" s="124"/>
      <c r="L34" s="38"/>
      <c r="M34" s="120"/>
      <c r="N34" s="28"/>
      <c r="O34" s="62"/>
      <c r="P34" s="28"/>
      <c r="Q34" s="28"/>
      <c r="R34" s="43"/>
      <c r="S34" s="64" t="str">
        <f t="shared" si="34"/>
        <v/>
      </c>
      <c r="T34" s="64" t="str">
        <f t="shared" si="35"/>
        <v/>
      </c>
      <c r="U34" s="64" t="str">
        <f t="shared" si="36"/>
        <v/>
      </c>
      <c r="V34" s="64" t="str">
        <f t="shared" si="37"/>
        <v/>
      </c>
      <c r="W34" s="64" t="str">
        <f t="shared" si="38"/>
        <v/>
      </c>
      <c r="X34" s="64" t="str">
        <f t="shared" si="39"/>
        <v/>
      </c>
      <c r="Y34" s="43"/>
      <c r="Z34" s="43"/>
      <c r="AA34" s="43"/>
      <c r="AB34" s="43"/>
      <c r="AC34" s="64" t="str">
        <f t="shared" si="40"/>
        <v/>
      </c>
      <c r="AD34" s="64" t="str">
        <f t="shared" si="41"/>
        <v/>
      </c>
      <c r="AE34" s="64" t="str">
        <f t="shared" si="42"/>
        <v/>
      </c>
      <c r="AF34" s="64" t="str">
        <f t="shared" si="43"/>
        <v/>
      </c>
      <c r="AG34" s="64"/>
      <c r="AH34" s="69" t="str">
        <f t="shared" si="45"/>
        <v/>
      </c>
    </row>
    <row r="35" spans="1:34" ht="15" customHeight="1">
      <c r="A35" s="56"/>
      <c r="B35" s="48"/>
      <c r="C35" s="48"/>
      <c r="D35" s="28"/>
      <c r="E35" s="35"/>
      <c r="F35" s="49"/>
      <c r="G35" s="71"/>
      <c r="H35" s="28"/>
      <c r="I35" s="28"/>
      <c r="J35" s="28"/>
      <c r="K35" s="124"/>
      <c r="L35" s="38"/>
      <c r="M35" s="120"/>
      <c r="N35" s="28"/>
      <c r="O35" s="62"/>
      <c r="P35" s="28"/>
      <c r="Q35" s="28"/>
      <c r="R35" s="43"/>
      <c r="S35" s="64" t="str">
        <f t="shared" si="34"/>
        <v/>
      </c>
      <c r="T35" s="64" t="str">
        <f t="shared" si="35"/>
        <v/>
      </c>
      <c r="U35" s="64" t="str">
        <f t="shared" si="36"/>
        <v/>
      </c>
      <c r="V35" s="64" t="str">
        <f t="shared" si="37"/>
        <v/>
      </c>
      <c r="W35" s="64" t="str">
        <f t="shared" si="38"/>
        <v/>
      </c>
      <c r="X35" s="64" t="str">
        <f t="shared" si="39"/>
        <v/>
      </c>
      <c r="Y35" s="43"/>
      <c r="Z35" s="43"/>
      <c r="AA35" s="43"/>
      <c r="AB35" s="43"/>
      <c r="AC35" s="64" t="str">
        <f t="shared" si="40"/>
        <v/>
      </c>
      <c r="AD35" s="64" t="str">
        <f t="shared" si="41"/>
        <v/>
      </c>
      <c r="AE35" s="64" t="str">
        <f t="shared" si="42"/>
        <v/>
      </c>
      <c r="AF35" s="64" t="str">
        <f t="shared" si="43"/>
        <v/>
      </c>
      <c r="AG35" s="64"/>
      <c r="AH35" s="69" t="str">
        <f t="shared" si="45"/>
        <v/>
      </c>
    </row>
    <row r="36" spans="1:34" ht="15" customHeight="1">
      <c r="A36" s="56"/>
      <c r="B36" s="48"/>
      <c r="C36" s="48"/>
      <c r="D36" s="28"/>
      <c r="E36" s="35"/>
      <c r="F36" s="49"/>
      <c r="G36" s="71"/>
      <c r="H36" s="28"/>
      <c r="I36" s="28"/>
      <c r="J36" s="28"/>
      <c r="K36" s="124"/>
      <c r="L36" s="38"/>
      <c r="M36" s="120"/>
      <c r="N36" s="28"/>
      <c r="O36" s="62"/>
      <c r="P36" s="28"/>
      <c r="Q36" s="28"/>
      <c r="R36" s="43"/>
      <c r="S36" s="64" t="str">
        <f t="shared" si="34"/>
        <v/>
      </c>
      <c r="T36" s="64" t="str">
        <f t="shared" si="35"/>
        <v/>
      </c>
      <c r="U36" s="64" t="str">
        <f t="shared" si="36"/>
        <v/>
      </c>
      <c r="V36" s="64" t="str">
        <f t="shared" si="37"/>
        <v/>
      </c>
      <c r="W36" s="64" t="str">
        <f t="shared" si="38"/>
        <v/>
      </c>
      <c r="X36" s="64" t="str">
        <f t="shared" si="39"/>
        <v/>
      </c>
      <c r="Y36" s="43"/>
      <c r="Z36" s="43"/>
      <c r="AA36" s="43"/>
      <c r="AB36" s="43"/>
      <c r="AC36" s="64" t="str">
        <f t="shared" si="40"/>
        <v/>
      </c>
      <c r="AD36" s="64" t="str">
        <f t="shared" si="41"/>
        <v/>
      </c>
      <c r="AE36" s="64" t="str">
        <f t="shared" si="42"/>
        <v/>
      </c>
      <c r="AF36" s="64" t="str">
        <f t="shared" si="43"/>
        <v/>
      </c>
      <c r="AG36" s="64"/>
      <c r="AH36" s="69" t="str">
        <f t="shared" si="45"/>
        <v/>
      </c>
    </row>
    <row r="37" spans="1:34" ht="15" customHeight="1">
      <c r="A37" s="56"/>
      <c r="B37" s="48"/>
      <c r="C37" s="48"/>
      <c r="D37" s="28"/>
      <c r="E37" s="35"/>
      <c r="F37" s="49"/>
      <c r="G37" s="71"/>
      <c r="H37" s="28"/>
      <c r="I37" s="28"/>
      <c r="J37" s="28"/>
      <c r="K37" s="124"/>
      <c r="L37" s="38"/>
      <c r="M37" s="120"/>
      <c r="N37" s="28"/>
      <c r="O37" s="62"/>
      <c r="P37" s="28"/>
      <c r="Q37" s="28"/>
      <c r="R37" s="43"/>
      <c r="S37" s="64" t="str">
        <f t="shared" si="34"/>
        <v/>
      </c>
      <c r="T37" s="64" t="str">
        <f t="shared" si="35"/>
        <v/>
      </c>
      <c r="U37" s="64" t="str">
        <f t="shared" si="36"/>
        <v/>
      </c>
      <c r="V37" s="64" t="str">
        <f t="shared" si="37"/>
        <v/>
      </c>
      <c r="W37" s="64" t="str">
        <f t="shared" si="38"/>
        <v/>
      </c>
      <c r="X37" s="64" t="str">
        <f t="shared" si="39"/>
        <v/>
      </c>
      <c r="Y37" s="43"/>
      <c r="Z37" s="43"/>
      <c r="AA37" s="43"/>
      <c r="AB37" s="43"/>
      <c r="AC37" s="64" t="str">
        <f t="shared" si="40"/>
        <v/>
      </c>
      <c r="AD37" s="64" t="str">
        <f t="shared" si="41"/>
        <v/>
      </c>
      <c r="AE37" s="64" t="str">
        <f t="shared" si="42"/>
        <v/>
      </c>
      <c r="AF37" s="64" t="str">
        <f t="shared" si="43"/>
        <v/>
      </c>
      <c r="AG37" s="64"/>
      <c r="AH37" s="69" t="str">
        <f t="shared" si="45"/>
        <v/>
      </c>
    </row>
    <row r="38" spans="1:34" ht="15" customHeight="1">
      <c r="A38" s="56"/>
      <c r="B38" s="48"/>
      <c r="C38" s="48"/>
      <c r="D38" s="28"/>
      <c r="E38" s="35"/>
      <c r="F38" s="49"/>
      <c r="G38" s="71"/>
      <c r="H38" s="28"/>
      <c r="I38" s="28"/>
      <c r="J38" s="28"/>
      <c r="K38" s="124"/>
      <c r="L38" s="38"/>
      <c r="M38" s="120"/>
      <c r="N38" s="28"/>
      <c r="O38" s="62"/>
      <c r="P38" s="28"/>
      <c r="Q38" s="28"/>
      <c r="R38" s="43"/>
      <c r="S38" s="64" t="str">
        <f t="shared" si="34"/>
        <v/>
      </c>
      <c r="T38" s="64" t="str">
        <f t="shared" si="35"/>
        <v/>
      </c>
      <c r="U38" s="64" t="str">
        <f t="shared" si="36"/>
        <v/>
      </c>
      <c r="V38" s="64" t="str">
        <f t="shared" si="37"/>
        <v/>
      </c>
      <c r="W38" s="64" t="str">
        <f t="shared" si="38"/>
        <v/>
      </c>
      <c r="X38" s="64" t="str">
        <f t="shared" si="39"/>
        <v/>
      </c>
      <c r="Y38" s="43"/>
      <c r="Z38" s="43"/>
      <c r="AA38" s="43"/>
      <c r="AB38" s="43"/>
      <c r="AC38" s="64" t="str">
        <f t="shared" si="40"/>
        <v/>
      </c>
      <c r="AD38" s="64" t="str">
        <f t="shared" si="41"/>
        <v/>
      </c>
      <c r="AE38" s="64" t="str">
        <f t="shared" si="42"/>
        <v/>
      </c>
      <c r="AF38" s="64" t="str">
        <f t="shared" si="43"/>
        <v/>
      </c>
      <c r="AG38" s="64"/>
      <c r="AH38" s="69" t="str">
        <f t="shared" si="45"/>
        <v/>
      </c>
    </row>
    <row r="39" spans="1:34" ht="15" customHeight="1">
      <c r="A39" s="56"/>
      <c r="B39" s="48"/>
      <c r="C39" s="48"/>
      <c r="D39" s="28"/>
      <c r="E39" s="35"/>
      <c r="F39" s="49"/>
      <c r="G39" s="71"/>
      <c r="H39" s="28"/>
      <c r="I39" s="28"/>
      <c r="J39" s="28"/>
      <c r="K39" s="124"/>
      <c r="L39" s="38"/>
      <c r="M39" s="120"/>
      <c r="N39" s="28"/>
      <c r="O39" s="62"/>
      <c r="P39" s="28"/>
      <c r="Q39" s="28"/>
      <c r="R39" s="43"/>
      <c r="S39" s="64" t="str">
        <f t="shared" si="34"/>
        <v/>
      </c>
      <c r="T39" s="64" t="str">
        <f t="shared" si="35"/>
        <v/>
      </c>
      <c r="U39" s="64" t="str">
        <f t="shared" si="36"/>
        <v/>
      </c>
      <c r="V39" s="64" t="str">
        <f t="shared" si="37"/>
        <v/>
      </c>
      <c r="W39" s="64" t="str">
        <f t="shared" si="38"/>
        <v/>
      </c>
      <c r="X39" s="64" t="str">
        <f t="shared" si="39"/>
        <v/>
      </c>
      <c r="Y39" s="43"/>
      <c r="Z39" s="43"/>
      <c r="AA39" s="43"/>
      <c r="AB39" s="43"/>
      <c r="AC39" s="64" t="str">
        <f t="shared" si="40"/>
        <v/>
      </c>
      <c r="AD39" s="64" t="str">
        <f t="shared" si="41"/>
        <v/>
      </c>
      <c r="AE39" s="64" t="str">
        <f t="shared" si="42"/>
        <v/>
      </c>
      <c r="AF39" s="64" t="str">
        <f t="shared" si="43"/>
        <v/>
      </c>
      <c r="AG39" s="64"/>
      <c r="AH39" s="69" t="str">
        <f t="shared" si="45"/>
        <v/>
      </c>
    </row>
    <row r="40" spans="1:34" ht="15" customHeight="1">
      <c r="A40" s="56"/>
      <c r="B40" s="48"/>
      <c r="C40" s="48"/>
      <c r="D40" s="28"/>
      <c r="E40" s="35"/>
      <c r="F40" s="49"/>
      <c r="G40" s="71"/>
      <c r="H40" s="28"/>
      <c r="I40" s="28"/>
      <c r="J40" s="28"/>
      <c r="K40" s="124"/>
      <c r="L40" s="38"/>
      <c r="M40" s="120"/>
      <c r="N40" s="28"/>
      <c r="O40" s="62"/>
      <c r="P40" s="28"/>
      <c r="Q40" s="28"/>
      <c r="R40" s="43"/>
      <c r="S40" s="64" t="str">
        <f t="shared" si="34"/>
        <v/>
      </c>
      <c r="T40" s="64" t="str">
        <f t="shared" si="35"/>
        <v/>
      </c>
      <c r="U40" s="64" t="str">
        <f t="shared" si="36"/>
        <v/>
      </c>
      <c r="V40" s="64" t="str">
        <f t="shared" si="37"/>
        <v/>
      </c>
      <c r="W40" s="64" t="str">
        <f t="shared" si="38"/>
        <v/>
      </c>
      <c r="X40" s="64" t="str">
        <f t="shared" si="39"/>
        <v/>
      </c>
      <c r="Y40" s="43"/>
      <c r="Z40" s="43"/>
      <c r="AA40" s="43"/>
      <c r="AB40" s="43"/>
      <c r="AC40" s="64" t="str">
        <f t="shared" si="40"/>
        <v/>
      </c>
      <c r="AD40" s="64" t="str">
        <f t="shared" si="41"/>
        <v/>
      </c>
      <c r="AE40" s="64" t="str">
        <f t="shared" si="42"/>
        <v/>
      </c>
      <c r="AF40" s="64" t="str">
        <f t="shared" si="43"/>
        <v/>
      </c>
      <c r="AG40" s="64"/>
      <c r="AH40" s="69" t="str">
        <f t="shared" si="45"/>
        <v/>
      </c>
    </row>
    <row r="41" spans="1:34" ht="15" customHeight="1">
      <c r="A41" s="56"/>
      <c r="B41" s="48"/>
      <c r="C41" s="48"/>
      <c r="D41" s="28"/>
      <c r="E41" s="35"/>
      <c r="F41" s="49"/>
      <c r="G41" s="71"/>
      <c r="H41" s="28"/>
      <c r="I41" s="28"/>
      <c r="J41" s="28"/>
      <c r="K41" s="124"/>
      <c r="L41" s="38"/>
      <c r="M41" s="120"/>
      <c r="N41" s="28"/>
      <c r="O41" s="62"/>
      <c r="P41" s="28"/>
      <c r="Q41" s="28"/>
      <c r="R41" s="43"/>
      <c r="S41" s="64" t="str">
        <f t="shared" si="34"/>
        <v/>
      </c>
      <c r="T41" s="64" t="str">
        <f t="shared" si="35"/>
        <v/>
      </c>
      <c r="U41" s="64" t="str">
        <f t="shared" si="36"/>
        <v/>
      </c>
      <c r="V41" s="64" t="str">
        <f t="shared" si="37"/>
        <v/>
      </c>
      <c r="W41" s="64" t="str">
        <f t="shared" si="38"/>
        <v/>
      </c>
      <c r="X41" s="64" t="str">
        <f t="shared" si="39"/>
        <v/>
      </c>
      <c r="Y41" s="43"/>
      <c r="Z41" s="43"/>
      <c r="AA41" s="43"/>
      <c r="AB41" s="43"/>
      <c r="AC41" s="64" t="str">
        <f t="shared" si="40"/>
        <v/>
      </c>
      <c r="AD41" s="64" t="str">
        <f t="shared" si="41"/>
        <v/>
      </c>
      <c r="AE41" s="64" t="str">
        <f t="shared" si="42"/>
        <v/>
      </c>
      <c r="AF41" s="64" t="str">
        <f t="shared" si="43"/>
        <v/>
      </c>
      <c r="AG41" s="64"/>
      <c r="AH41" s="69" t="str">
        <f t="shared" si="45"/>
        <v/>
      </c>
    </row>
    <row r="42" spans="1:34" ht="15" customHeight="1">
      <c r="A42" s="56"/>
      <c r="B42" s="48"/>
      <c r="C42" s="48"/>
      <c r="D42" s="28"/>
      <c r="E42" s="35"/>
      <c r="F42" s="49"/>
      <c r="G42" s="71"/>
      <c r="H42" s="28"/>
      <c r="I42" s="28"/>
      <c r="J42" s="28"/>
      <c r="K42" s="124"/>
      <c r="L42" s="38"/>
      <c r="M42" s="120"/>
      <c r="N42" s="28"/>
      <c r="O42" s="62"/>
      <c r="P42" s="28"/>
      <c r="Q42" s="28"/>
      <c r="R42" s="43"/>
      <c r="S42" s="64" t="str">
        <f t="shared" si="34"/>
        <v/>
      </c>
      <c r="T42" s="64" t="str">
        <f t="shared" si="35"/>
        <v/>
      </c>
      <c r="U42" s="64" t="str">
        <f t="shared" si="36"/>
        <v/>
      </c>
      <c r="V42" s="64" t="str">
        <f t="shared" si="37"/>
        <v/>
      </c>
      <c r="W42" s="64" t="str">
        <f t="shared" si="38"/>
        <v/>
      </c>
      <c r="X42" s="64" t="str">
        <f t="shared" si="39"/>
        <v/>
      </c>
      <c r="Y42" s="43"/>
      <c r="Z42" s="43"/>
      <c r="AA42" s="43"/>
      <c r="AB42" s="43"/>
      <c r="AC42" s="64" t="str">
        <f t="shared" si="40"/>
        <v/>
      </c>
      <c r="AD42" s="64" t="str">
        <f t="shared" si="41"/>
        <v/>
      </c>
      <c r="AE42" s="64" t="str">
        <f t="shared" si="42"/>
        <v/>
      </c>
      <c r="AF42" s="64" t="str">
        <f t="shared" si="43"/>
        <v/>
      </c>
      <c r="AG42" s="64"/>
      <c r="AH42" s="69" t="str">
        <f t="shared" si="45"/>
        <v/>
      </c>
    </row>
    <row r="43" spans="1:34" ht="15" customHeight="1">
      <c r="A43" s="56"/>
      <c r="B43" s="48"/>
      <c r="C43" s="48"/>
      <c r="D43" s="28"/>
      <c r="E43" s="35"/>
      <c r="F43" s="49"/>
      <c r="G43" s="71"/>
      <c r="H43" s="28"/>
      <c r="I43" s="28"/>
      <c r="J43" s="28"/>
      <c r="K43" s="124"/>
      <c r="L43" s="38"/>
      <c r="M43" s="120"/>
      <c r="N43" s="28"/>
      <c r="O43" s="62"/>
      <c r="P43" s="28"/>
      <c r="Q43" s="28"/>
      <c r="R43" s="43"/>
      <c r="S43" s="64" t="str">
        <f t="shared" si="34"/>
        <v/>
      </c>
      <c r="T43" s="64" t="str">
        <f t="shared" si="35"/>
        <v/>
      </c>
      <c r="U43" s="64" t="str">
        <f t="shared" si="36"/>
        <v/>
      </c>
      <c r="V43" s="64" t="str">
        <f t="shared" si="37"/>
        <v/>
      </c>
      <c r="W43" s="64" t="str">
        <f t="shared" si="38"/>
        <v/>
      </c>
      <c r="X43" s="64" t="str">
        <f t="shared" si="39"/>
        <v/>
      </c>
      <c r="Y43" s="43"/>
      <c r="Z43" s="43"/>
      <c r="AA43" s="43"/>
      <c r="AB43" s="43"/>
      <c r="AC43" s="64" t="str">
        <f t="shared" si="40"/>
        <v/>
      </c>
      <c r="AD43" s="64" t="str">
        <f t="shared" si="41"/>
        <v/>
      </c>
      <c r="AE43" s="64" t="str">
        <f t="shared" si="42"/>
        <v/>
      </c>
      <c r="AF43" s="64" t="str">
        <f t="shared" si="43"/>
        <v/>
      </c>
      <c r="AG43" s="64"/>
      <c r="AH43" s="69" t="str">
        <f t="shared" si="45"/>
        <v/>
      </c>
    </row>
    <row r="44" spans="1:34" ht="15" customHeight="1">
      <c r="A44" s="56"/>
      <c r="B44" s="48"/>
      <c r="C44" s="48"/>
      <c r="D44" s="28"/>
      <c r="E44" s="35"/>
      <c r="F44" s="49"/>
      <c r="G44" s="71"/>
      <c r="H44" s="28"/>
      <c r="I44" s="28"/>
      <c r="J44" s="28"/>
      <c r="K44" s="124"/>
      <c r="L44" s="38"/>
      <c r="M44" s="120"/>
      <c r="N44" s="28"/>
      <c r="O44" s="62"/>
      <c r="P44" s="28"/>
      <c r="Q44" s="28"/>
      <c r="R44" s="43"/>
      <c r="S44" s="64" t="str">
        <f t="shared" si="34"/>
        <v/>
      </c>
      <c r="T44" s="64" t="str">
        <f t="shared" si="35"/>
        <v/>
      </c>
      <c r="U44" s="64" t="str">
        <f t="shared" si="36"/>
        <v/>
      </c>
      <c r="V44" s="64" t="str">
        <f t="shared" si="37"/>
        <v/>
      </c>
      <c r="W44" s="64" t="str">
        <f t="shared" si="38"/>
        <v/>
      </c>
      <c r="X44" s="64" t="str">
        <f t="shared" si="39"/>
        <v/>
      </c>
      <c r="Y44" s="43"/>
      <c r="Z44" s="43"/>
      <c r="AA44" s="43"/>
      <c r="AB44" s="43"/>
      <c r="AC44" s="64" t="str">
        <f t="shared" si="40"/>
        <v/>
      </c>
      <c r="AD44" s="64" t="str">
        <f t="shared" si="41"/>
        <v/>
      </c>
      <c r="AE44" s="64" t="str">
        <f t="shared" si="42"/>
        <v/>
      </c>
      <c r="AF44" s="64" t="str">
        <f t="shared" si="43"/>
        <v/>
      </c>
      <c r="AG44" s="64"/>
      <c r="AH44" s="69" t="str">
        <f t="shared" si="45"/>
        <v/>
      </c>
    </row>
    <row r="45" spans="1:34" ht="15" customHeight="1">
      <c r="A45" s="56"/>
      <c r="B45" s="48"/>
      <c r="C45" s="48"/>
      <c r="D45" s="28"/>
      <c r="E45" s="35"/>
      <c r="F45" s="49"/>
      <c r="G45" s="71"/>
      <c r="H45" s="28"/>
      <c r="I45" s="28"/>
      <c r="J45" s="28"/>
      <c r="K45" s="124"/>
      <c r="L45" s="38"/>
      <c r="M45" s="120"/>
      <c r="N45" s="28"/>
      <c r="O45" s="62"/>
      <c r="P45" s="28"/>
      <c r="Q45" s="28"/>
      <c r="R45" s="43"/>
      <c r="S45" s="64" t="str">
        <f t="shared" si="34"/>
        <v/>
      </c>
      <c r="T45" s="64" t="str">
        <f t="shared" si="35"/>
        <v/>
      </c>
      <c r="U45" s="64" t="str">
        <f t="shared" si="36"/>
        <v/>
      </c>
      <c r="V45" s="64" t="str">
        <f t="shared" si="37"/>
        <v/>
      </c>
      <c r="W45" s="64" t="str">
        <f t="shared" si="38"/>
        <v/>
      </c>
      <c r="X45" s="64" t="str">
        <f t="shared" si="39"/>
        <v/>
      </c>
      <c r="Y45" s="43"/>
      <c r="Z45" s="43"/>
      <c r="AA45" s="43"/>
      <c r="AB45" s="43"/>
      <c r="AC45" s="64" t="str">
        <f t="shared" si="40"/>
        <v/>
      </c>
      <c r="AD45" s="64" t="str">
        <f t="shared" si="41"/>
        <v/>
      </c>
      <c r="AE45" s="64" t="str">
        <f t="shared" si="42"/>
        <v/>
      </c>
      <c r="AF45" s="64" t="str">
        <f t="shared" si="43"/>
        <v/>
      </c>
      <c r="AG45" s="64"/>
      <c r="AH45" s="69" t="str">
        <f t="shared" si="45"/>
        <v/>
      </c>
    </row>
    <row r="46" spans="1:34" ht="15" customHeight="1">
      <c r="A46" s="56"/>
      <c r="B46" s="48"/>
      <c r="C46" s="48"/>
      <c r="D46" s="28"/>
      <c r="E46" s="35"/>
      <c r="F46" s="49"/>
      <c r="G46" s="71"/>
      <c r="H46" s="28"/>
      <c r="I46" s="28"/>
      <c r="J46" s="28"/>
      <c r="K46" s="124"/>
      <c r="L46" s="38"/>
      <c r="M46" s="120"/>
      <c r="N46" s="28"/>
      <c r="O46" s="62"/>
      <c r="P46" s="28"/>
      <c r="Q46" s="28"/>
      <c r="R46" s="43"/>
      <c r="S46" s="64" t="str">
        <f t="shared" si="34"/>
        <v/>
      </c>
      <c r="T46" s="64" t="str">
        <f t="shared" si="35"/>
        <v/>
      </c>
      <c r="U46" s="64" t="str">
        <f t="shared" si="36"/>
        <v/>
      </c>
      <c r="V46" s="64" t="str">
        <f t="shared" si="37"/>
        <v/>
      </c>
      <c r="W46" s="64" t="str">
        <f t="shared" si="38"/>
        <v/>
      </c>
      <c r="X46" s="64" t="str">
        <f t="shared" si="39"/>
        <v/>
      </c>
      <c r="Y46" s="43"/>
      <c r="Z46" s="43"/>
      <c r="AA46" s="43"/>
      <c r="AB46" s="43"/>
      <c r="AC46" s="64" t="str">
        <f t="shared" si="40"/>
        <v/>
      </c>
      <c r="AD46" s="64" t="str">
        <f t="shared" si="41"/>
        <v/>
      </c>
      <c r="AE46" s="64" t="str">
        <f t="shared" si="42"/>
        <v/>
      </c>
      <c r="AF46" s="64" t="str">
        <f t="shared" si="43"/>
        <v/>
      </c>
      <c r="AG46" s="64"/>
      <c r="AH46" s="69" t="str">
        <f t="shared" si="45"/>
        <v/>
      </c>
    </row>
    <row r="47" spans="1:34" ht="15" customHeight="1">
      <c r="A47" s="56"/>
      <c r="B47" s="48"/>
      <c r="C47" s="48"/>
      <c r="D47" s="28"/>
      <c r="E47" s="35"/>
      <c r="F47" s="49"/>
      <c r="G47" s="71"/>
      <c r="H47" s="28"/>
      <c r="I47" s="28"/>
      <c r="J47" s="28"/>
      <c r="K47" s="124"/>
      <c r="L47" s="38"/>
      <c r="M47" s="120"/>
      <c r="N47" s="28"/>
      <c r="O47" s="62"/>
      <c r="P47" s="28"/>
      <c r="Q47" s="28"/>
      <c r="R47" s="43"/>
      <c r="S47" s="64" t="str">
        <f t="shared" si="34"/>
        <v/>
      </c>
      <c r="T47" s="64" t="str">
        <f t="shared" si="35"/>
        <v/>
      </c>
      <c r="U47" s="64" t="str">
        <f t="shared" si="36"/>
        <v/>
      </c>
      <c r="V47" s="64" t="str">
        <f t="shared" si="37"/>
        <v/>
      </c>
      <c r="W47" s="64" t="str">
        <f t="shared" si="38"/>
        <v/>
      </c>
      <c r="X47" s="64" t="str">
        <f t="shared" si="39"/>
        <v/>
      </c>
      <c r="Y47" s="43"/>
      <c r="Z47" s="43"/>
      <c r="AA47" s="43"/>
      <c r="AB47" s="43"/>
      <c r="AC47" s="64" t="str">
        <f t="shared" si="40"/>
        <v/>
      </c>
      <c r="AD47" s="64" t="str">
        <f t="shared" si="41"/>
        <v/>
      </c>
      <c r="AE47" s="64" t="str">
        <f t="shared" si="42"/>
        <v/>
      </c>
      <c r="AF47" s="64" t="str">
        <f t="shared" si="43"/>
        <v/>
      </c>
      <c r="AG47" s="64"/>
      <c r="AH47" s="69" t="str">
        <f t="shared" si="45"/>
        <v/>
      </c>
    </row>
    <row r="48" spans="1:34" ht="15" customHeight="1">
      <c r="A48" s="56"/>
      <c r="B48" s="48"/>
      <c r="C48" s="48"/>
      <c r="D48" s="28"/>
      <c r="E48" s="35"/>
      <c r="F48" s="49"/>
      <c r="G48" s="71"/>
      <c r="H48" s="28"/>
      <c r="I48" s="28"/>
      <c r="J48" s="28"/>
      <c r="K48" s="124"/>
      <c r="L48" s="38"/>
      <c r="M48" s="120"/>
      <c r="N48" s="28"/>
      <c r="O48" s="62"/>
      <c r="P48" s="28"/>
      <c r="Q48" s="28"/>
      <c r="R48" s="43"/>
      <c r="S48" s="64" t="str">
        <f t="shared" si="34"/>
        <v/>
      </c>
      <c r="T48" s="64" t="str">
        <f t="shared" si="35"/>
        <v/>
      </c>
      <c r="U48" s="64" t="str">
        <f t="shared" si="36"/>
        <v/>
      </c>
      <c r="V48" s="64" t="str">
        <f t="shared" si="37"/>
        <v/>
      </c>
      <c r="W48" s="64" t="str">
        <f t="shared" si="38"/>
        <v/>
      </c>
      <c r="X48" s="64" t="str">
        <f t="shared" si="39"/>
        <v/>
      </c>
      <c r="Y48" s="43"/>
      <c r="Z48" s="43"/>
      <c r="AA48" s="43"/>
      <c r="AB48" s="43"/>
      <c r="AC48" s="64" t="str">
        <f t="shared" si="40"/>
        <v/>
      </c>
      <c r="AD48" s="64" t="str">
        <f t="shared" si="41"/>
        <v/>
      </c>
      <c r="AE48" s="64" t="str">
        <f t="shared" si="42"/>
        <v/>
      </c>
      <c r="AF48" s="64" t="str">
        <f t="shared" si="43"/>
        <v/>
      </c>
      <c r="AG48" s="64"/>
      <c r="AH48" s="69" t="str">
        <f t="shared" si="45"/>
        <v/>
      </c>
    </row>
    <row r="49" spans="1:34" ht="15" customHeight="1">
      <c r="A49" s="56"/>
      <c r="B49" s="48"/>
      <c r="C49" s="48"/>
      <c r="D49" s="28"/>
      <c r="E49" s="35"/>
      <c r="F49" s="49"/>
      <c r="G49" s="71"/>
      <c r="H49" s="28"/>
      <c r="I49" s="28"/>
      <c r="J49" s="28"/>
      <c r="K49" s="124"/>
      <c r="L49" s="38"/>
      <c r="M49" s="120"/>
      <c r="N49" s="28"/>
      <c r="O49" s="62"/>
      <c r="P49" s="28"/>
      <c r="Q49" s="28"/>
      <c r="R49" s="43"/>
      <c r="S49" s="64" t="str">
        <f t="shared" si="34"/>
        <v/>
      </c>
      <c r="T49" s="64" t="str">
        <f t="shared" si="35"/>
        <v/>
      </c>
      <c r="U49" s="64" t="str">
        <f t="shared" si="36"/>
        <v/>
      </c>
      <c r="V49" s="64" t="str">
        <f t="shared" si="37"/>
        <v/>
      </c>
      <c r="W49" s="64" t="str">
        <f t="shared" si="38"/>
        <v/>
      </c>
      <c r="X49" s="64" t="str">
        <f t="shared" si="39"/>
        <v/>
      </c>
      <c r="Y49" s="43"/>
      <c r="Z49" s="43"/>
      <c r="AA49" s="43"/>
      <c r="AB49" s="43"/>
      <c r="AC49" s="64" t="str">
        <f t="shared" si="40"/>
        <v/>
      </c>
      <c r="AD49" s="64" t="str">
        <f t="shared" si="41"/>
        <v/>
      </c>
      <c r="AE49" s="64" t="str">
        <f t="shared" si="42"/>
        <v/>
      </c>
      <c r="AF49" s="64" t="str">
        <f t="shared" si="43"/>
        <v/>
      </c>
      <c r="AG49" s="64"/>
      <c r="AH49" s="69" t="str">
        <f t="shared" si="45"/>
        <v/>
      </c>
    </row>
    <row r="50" spans="1:34" ht="15" customHeight="1">
      <c r="A50" s="56"/>
      <c r="B50" s="48"/>
      <c r="C50" s="48"/>
      <c r="D50" s="28"/>
      <c r="E50" s="35"/>
      <c r="F50" s="49"/>
      <c r="G50" s="71"/>
      <c r="H50" s="28"/>
      <c r="I50" s="28"/>
      <c r="J50" s="28"/>
      <c r="K50" s="124"/>
      <c r="L50" s="38"/>
      <c r="M50" s="120"/>
      <c r="N50" s="28"/>
      <c r="O50" s="62"/>
      <c r="P50" s="28"/>
      <c r="Q50" s="28"/>
      <c r="R50" s="43"/>
      <c r="S50" s="64" t="str">
        <f t="shared" si="34"/>
        <v/>
      </c>
      <c r="T50" s="64" t="str">
        <f t="shared" si="35"/>
        <v/>
      </c>
      <c r="U50" s="64" t="str">
        <f t="shared" si="36"/>
        <v/>
      </c>
      <c r="V50" s="64" t="str">
        <f t="shared" si="37"/>
        <v/>
      </c>
      <c r="W50" s="64" t="str">
        <f t="shared" si="38"/>
        <v/>
      </c>
      <c r="X50" s="64" t="str">
        <f t="shared" si="39"/>
        <v/>
      </c>
      <c r="Y50" s="43"/>
      <c r="Z50" s="43"/>
      <c r="AA50" s="43"/>
      <c r="AB50" s="43"/>
      <c r="AC50" s="64" t="str">
        <f t="shared" si="40"/>
        <v/>
      </c>
      <c r="AD50" s="64" t="str">
        <f t="shared" si="41"/>
        <v/>
      </c>
      <c r="AE50" s="64" t="str">
        <f t="shared" si="42"/>
        <v/>
      </c>
      <c r="AF50" s="64" t="str">
        <f t="shared" si="43"/>
        <v/>
      </c>
      <c r="AG50" s="64"/>
      <c r="AH50" s="69" t="str">
        <f t="shared" si="45"/>
        <v/>
      </c>
    </row>
    <row r="51" spans="1:34" ht="15" customHeight="1">
      <c r="A51" s="56"/>
      <c r="B51" s="48"/>
      <c r="C51" s="48"/>
      <c r="D51" s="28"/>
      <c r="E51" s="35"/>
      <c r="F51" s="49"/>
      <c r="G51" s="71"/>
      <c r="H51" s="28"/>
      <c r="I51" s="28"/>
      <c r="J51" s="28"/>
      <c r="K51" s="124"/>
      <c r="L51" s="38"/>
      <c r="M51" s="120"/>
      <c r="N51" s="28"/>
      <c r="O51" s="62"/>
      <c r="P51" s="28"/>
      <c r="Q51" s="28"/>
      <c r="R51" s="43"/>
      <c r="S51" s="64" t="str">
        <f t="shared" si="34"/>
        <v/>
      </c>
      <c r="T51" s="64" t="str">
        <f t="shared" si="35"/>
        <v/>
      </c>
      <c r="U51" s="64" t="str">
        <f t="shared" si="36"/>
        <v/>
      </c>
      <c r="V51" s="64" t="str">
        <f t="shared" si="37"/>
        <v/>
      </c>
      <c r="W51" s="64" t="str">
        <f t="shared" si="38"/>
        <v/>
      </c>
      <c r="X51" s="64" t="str">
        <f t="shared" si="39"/>
        <v/>
      </c>
      <c r="Y51" s="43"/>
      <c r="Z51" s="43"/>
      <c r="AA51" s="43"/>
      <c r="AB51" s="43"/>
      <c r="AC51" s="64" t="str">
        <f t="shared" si="40"/>
        <v/>
      </c>
      <c r="AD51" s="64" t="str">
        <f t="shared" si="41"/>
        <v/>
      </c>
      <c r="AE51" s="64" t="str">
        <f t="shared" si="42"/>
        <v/>
      </c>
      <c r="AF51" s="64" t="str">
        <f t="shared" si="43"/>
        <v/>
      </c>
      <c r="AG51" s="64"/>
      <c r="AH51" s="69" t="str">
        <f t="shared" si="45"/>
        <v/>
      </c>
    </row>
    <row r="52" spans="1:34" ht="15" customHeight="1">
      <c r="A52" s="56"/>
      <c r="B52" s="48"/>
      <c r="C52" s="48"/>
      <c r="D52" s="28"/>
      <c r="E52" s="35"/>
      <c r="F52" s="49"/>
      <c r="G52" s="71"/>
      <c r="H52" s="28"/>
      <c r="I52" s="28"/>
      <c r="J52" s="28"/>
      <c r="K52" s="124"/>
      <c r="L52" s="38"/>
      <c r="M52" s="120"/>
      <c r="N52" s="28"/>
      <c r="O52" s="62"/>
      <c r="P52" s="28"/>
      <c r="Q52" s="28"/>
      <c r="R52" s="43"/>
      <c r="S52" s="64" t="str">
        <f t="shared" si="34"/>
        <v/>
      </c>
      <c r="T52" s="64" t="str">
        <f t="shared" si="35"/>
        <v/>
      </c>
      <c r="U52" s="64" t="str">
        <f t="shared" si="36"/>
        <v/>
      </c>
      <c r="V52" s="64" t="str">
        <f t="shared" si="37"/>
        <v/>
      </c>
      <c r="W52" s="64" t="str">
        <f t="shared" si="38"/>
        <v/>
      </c>
      <c r="X52" s="64" t="str">
        <f t="shared" si="39"/>
        <v/>
      </c>
      <c r="Y52" s="43"/>
      <c r="Z52" s="43"/>
      <c r="AA52" s="43"/>
      <c r="AB52" s="43"/>
      <c r="AC52" s="64" t="str">
        <f t="shared" si="40"/>
        <v/>
      </c>
      <c r="AD52" s="64" t="str">
        <f t="shared" si="41"/>
        <v/>
      </c>
      <c r="AE52" s="64" t="str">
        <f t="shared" si="42"/>
        <v/>
      </c>
      <c r="AF52" s="64" t="str">
        <f t="shared" si="43"/>
        <v/>
      </c>
      <c r="AG52" s="64"/>
      <c r="AH52" s="69" t="str">
        <f t="shared" si="45"/>
        <v/>
      </c>
    </row>
    <row r="53" spans="1:34" ht="15" customHeight="1">
      <c r="A53" s="56"/>
      <c r="B53" s="48"/>
      <c r="C53" s="48"/>
      <c r="D53" s="28"/>
      <c r="E53" s="35"/>
      <c r="F53" s="49"/>
      <c r="G53" s="71"/>
      <c r="H53" s="28"/>
      <c r="I53" s="28"/>
      <c r="J53" s="28"/>
      <c r="K53" s="124"/>
      <c r="L53" s="38"/>
      <c r="M53" s="120"/>
      <c r="N53" s="28"/>
      <c r="O53" s="62"/>
      <c r="P53" s="28"/>
      <c r="Q53" s="28"/>
      <c r="R53" s="43"/>
      <c r="S53" s="64" t="str">
        <f t="shared" si="34"/>
        <v/>
      </c>
      <c r="T53" s="64" t="str">
        <f t="shared" si="35"/>
        <v/>
      </c>
      <c r="U53" s="64" t="str">
        <f t="shared" si="36"/>
        <v/>
      </c>
      <c r="V53" s="64" t="str">
        <f t="shared" si="37"/>
        <v/>
      </c>
      <c r="W53" s="64" t="str">
        <f t="shared" si="38"/>
        <v/>
      </c>
      <c r="X53" s="64" t="str">
        <f t="shared" si="39"/>
        <v/>
      </c>
      <c r="Y53" s="43"/>
      <c r="Z53" s="43"/>
      <c r="AA53" s="43"/>
      <c r="AB53" s="43"/>
      <c r="AC53" s="64" t="str">
        <f t="shared" si="40"/>
        <v/>
      </c>
      <c r="AD53" s="64" t="str">
        <f t="shared" si="41"/>
        <v/>
      </c>
      <c r="AE53" s="64" t="str">
        <f t="shared" si="42"/>
        <v/>
      </c>
      <c r="AF53" s="64" t="str">
        <f t="shared" si="43"/>
        <v/>
      </c>
      <c r="AG53" s="64"/>
      <c r="AH53" s="69" t="str">
        <f t="shared" si="45"/>
        <v/>
      </c>
    </row>
    <row r="54" spans="1:34" ht="15" customHeight="1">
      <c r="A54" s="56"/>
      <c r="B54" s="48"/>
      <c r="C54" s="48"/>
      <c r="D54" s="28"/>
      <c r="E54" s="35"/>
      <c r="F54" s="49"/>
      <c r="G54" s="71"/>
      <c r="H54" s="28"/>
      <c r="I54" s="28"/>
      <c r="J54" s="28"/>
      <c r="K54" s="124"/>
      <c r="L54" s="38"/>
      <c r="M54" s="120"/>
      <c r="N54" s="28"/>
      <c r="O54" s="62"/>
      <c r="P54" s="28"/>
      <c r="Q54" s="28"/>
      <c r="R54" s="43"/>
      <c r="S54" s="64" t="str">
        <f t="shared" si="34"/>
        <v/>
      </c>
      <c r="T54" s="64" t="str">
        <f t="shared" si="35"/>
        <v/>
      </c>
      <c r="U54" s="64" t="str">
        <f t="shared" si="36"/>
        <v/>
      </c>
      <c r="V54" s="64" t="str">
        <f t="shared" si="37"/>
        <v/>
      </c>
      <c r="W54" s="64" t="str">
        <f t="shared" si="38"/>
        <v/>
      </c>
      <c r="X54" s="64" t="str">
        <f t="shared" si="39"/>
        <v/>
      </c>
      <c r="Y54" s="43"/>
      <c r="Z54" s="43"/>
      <c r="AA54" s="43"/>
      <c r="AB54" s="43"/>
      <c r="AC54" s="64" t="str">
        <f t="shared" si="40"/>
        <v/>
      </c>
      <c r="AD54" s="64" t="str">
        <f t="shared" si="41"/>
        <v/>
      </c>
      <c r="AE54" s="64" t="str">
        <f t="shared" si="42"/>
        <v/>
      </c>
      <c r="AF54" s="64" t="str">
        <f t="shared" si="43"/>
        <v/>
      </c>
      <c r="AG54" s="64"/>
      <c r="AH54" s="69" t="str">
        <f t="shared" si="45"/>
        <v/>
      </c>
    </row>
    <row r="55" spans="1:34" ht="15" customHeight="1">
      <c r="A55" s="56"/>
      <c r="B55" s="48"/>
      <c r="C55" s="48"/>
      <c r="D55" s="28"/>
      <c r="E55" s="35"/>
      <c r="F55" s="49"/>
      <c r="G55" s="71"/>
      <c r="H55" s="28"/>
      <c r="I55" s="28"/>
      <c r="J55" s="28"/>
      <c r="K55" s="124"/>
      <c r="L55" s="38"/>
      <c r="M55" s="120"/>
      <c r="N55" s="28"/>
      <c r="O55" s="62"/>
      <c r="P55" s="28"/>
      <c r="Q55" s="28"/>
      <c r="R55" s="43"/>
      <c r="S55" s="64" t="str">
        <f t="shared" si="34"/>
        <v/>
      </c>
      <c r="T55" s="64" t="str">
        <f t="shared" si="35"/>
        <v/>
      </c>
      <c r="U55" s="64" t="str">
        <f t="shared" si="36"/>
        <v/>
      </c>
      <c r="V55" s="64" t="str">
        <f t="shared" si="37"/>
        <v/>
      </c>
      <c r="W55" s="64" t="str">
        <f t="shared" si="38"/>
        <v/>
      </c>
      <c r="X55" s="64" t="str">
        <f t="shared" si="39"/>
        <v/>
      </c>
      <c r="Y55" s="43"/>
      <c r="Z55" s="43"/>
      <c r="AA55" s="43"/>
      <c r="AB55" s="43"/>
      <c r="AC55" s="64" t="str">
        <f t="shared" si="40"/>
        <v/>
      </c>
      <c r="AD55" s="64" t="str">
        <f t="shared" si="41"/>
        <v/>
      </c>
      <c r="AE55" s="64" t="str">
        <f t="shared" si="42"/>
        <v/>
      </c>
      <c r="AF55" s="64" t="str">
        <f t="shared" si="43"/>
        <v/>
      </c>
      <c r="AG55" s="64"/>
      <c r="AH55" s="69" t="str">
        <f t="shared" si="45"/>
        <v/>
      </c>
    </row>
    <row r="56" spans="1:34" ht="15" customHeight="1">
      <c r="A56" s="56"/>
      <c r="B56" s="48"/>
      <c r="C56" s="48"/>
      <c r="D56" s="28"/>
      <c r="E56" s="35"/>
      <c r="F56" s="49"/>
      <c r="G56" s="71"/>
      <c r="H56" s="28"/>
      <c r="I56" s="28"/>
      <c r="J56" s="28"/>
      <c r="K56" s="124"/>
      <c r="L56" s="38"/>
      <c r="M56" s="120"/>
      <c r="N56" s="28"/>
      <c r="O56" s="62"/>
      <c r="P56" s="28"/>
      <c r="Q56" s="28"/>
      <c r="R56" s="43"/>
      <c r="S56" s="64" t="str">
        <f t="shared" si="34"/>
        <v/>
      </c>
      <c r="T56" s="64" t="str">
        <f t="shared" si="35"/>
        <v/>
      </c>
      <c r="U56" s="64" t="str">
        <f t="shared" si="36"/>
        <v/>
      </c>
      <c r="V56" s="64" t="str">
        <f t="shared" si="37"/>
        <v/>
      </c>
      <c r="W56" s="64" t="str">
        <f t="shared" si="38"/>
        <v/>
      </c>
      <c r="X56" s="64" t="str">
        <f t="shared" si="39"/>
        <v/>
      </c>
      <c r="Y56" s="43"/>
      <c r="Z56" s="43"/>
      <c r="AA56" s="43"/>
      <c r="AB56" s="43"/>
      <c r="AC56" s="64" t="str">
        <f t="shared" si="40"/>
        <v/>
      </c>
      <c r="AD56" s="64" t="str">
        <f t="shared" si="41"/>
        <v/>
      </c>
      <c r="AE56" s="64" t="str">
        <f t="shared" si="42"/>
        <v/>
      </c>
      <c r="AF56" s="64" t="str">
        <f t="shared" si="43"/>
        <v/>
      </c>
      <c r="AG56" s="64"/>
      <c r="AH56" s="69" t="str">
        <f t="shared" si="45"/>
        <v/>
      </c>
    </row>
    <row r="57" spans="1:34" ht="15" customHeight="1">
      <c r="A57" s="56"/>
      <c r="B57" s="48"/>
      <c r="C57" s="48"/>
      <c r="D57" s="28"/>
      <c r="E57" s="35"/>
      <c r="F57" s="49"/>
      <c r="G57" s="71"/>
      <c r="H57" s="28"/>
      <c r="I57" s="28"/>
      <c r="J57" s="28"/>
      <c r="K57" s="124"/>
      <c r="L57" s="38"/>
      <c r="M57" s="120"/>
      <c r="N57" s="28"/>
      <c r="O57" s="62"/>
      <c r="P57" s="28"/>
      <c r="Q57" s="28"/>
      <c r="R57" s="43"/>
      <c r="S57" s="64" t="str">
        <f t="shared" si="34"/>
        <v/>
      </c>
      <c r="T57" s="64" t="str">
        <f t="shared" si="35"/>
        <v/>
      </c>
      <c r="U57" s="64" t="str">
        <f t="shared" si="36"/>
        <v/>
      </c>
      <c r="V57" s="64" t="str">
        <f t="shared" si="37"/>
        <v/>
      </c>
      <c r="W57" s="64" t="str">
        <f t="shared" si="38"/>
        <v/>
      </c>
      <c r="X57" s="64" t="str">
        <f t="shared" si="39"/>
        <v/>
      </c>
      <c r="Y57" s="43"/>
      <c r="Z57" s="43"/>
      <c r="AA57" s="43"/>
      <c r="AB57" s="43"/>
      <c r="AC57" s="64" t="str">
        <f t="shared" si="40"/>
        <v/>
      </c>
      <c r="AD57" s="64" t="str">
        <f t="shared" si="41"/>
        <v/>
      </c>
      <c r="AE57" s="64" t="str">
        <f t="shared" si="42"/>
        <v/>
      </c>
      <c r="AF57" s="64" t="str">
        <f t="shared" si="43"/>
        <v/>
      </c>
      <c r="AG57" s="64"/>
      <c r="AH57" s="69" t="str">
        <f t="shared" si="45"/>
        <v/>
      </c>
    </row>
    <row r="58" spans="1:34" ht="15" customHeight="1">
      <c r="A58" s="56"/>
      <c r="B58" s="48"/>
      <c r="C58" s="48"/>
      <c r="D58" s="28"/>
      <c r="E58" s="35"/>
      <c r="F58" s="49"/>
      <c r="G58" s="71"/>
      <c r="H58" s="28"/>
      <c r="I58" s="28"/>
      <c r="J58" s="28"/>
      <c r="K58" s="124"/>
      <c r="L58" s="38"/>
      <c r="M58" s="120"/>
      <c r="N58" s="28"/>
      <c r="O58" s="62"/>
      <c r="P58" s="28"/>
      <c r="Q58" s="28"/>
      <c r="R58" s="43"/>
      <c r="S58" s="64" t="str">
        <f t="shared" si="34"/>
        <v/>
      </c>
      <c r="T58" s="64" t="str">
        <f t="shared" si="35"/>
        <v/>
      </c>
      <c r="U58" s="64" t="str">
        <f t="shared" si="36"/>
        <v/>
      </c>
      <c r="V58" s="64" t="str">
        <f t="shared" si="37"/>
        <v/>
      </c>
      <c r="W58" s="64" t="str">
        <f t="shared" si="38"/>
        <v/>
      </c>
      <c r="X58" s="64" t="str">
        <f t="shared" si="39"/>
        <v/>
      </c>
      <c r="Y58" s="43"/>
      <c r="Z58" s="43"/>
      <c r="AA58" s="43"/>
      <c r="AB58" s="43"/>
      <c r="AC58" s="64" t="str">
        <f t="shared" si="40"/>
        <v/>
      </c>
      <c r="AD58" s="64" t="str">
        <f t="shared" si="41"/>
        <v/>
      </c>
      <c r="AE58" s="64" t="str">
        <f t="shared" si="42"/>
        <v/>
      </c>
      <c r="AF58" s="64" t="str">
        <f t="shared" si="43"/>
        <v/>
      </c>
      <c r="AG58" s="64"/>
      <c r="AH58" s="69" t="str">
        <f t="shared" si="45"/>
        <v/>
      </c>
    </row>
    <row r="59" spans="1:34" ht="15" customHeight="1">
      <c r="A59" s="56"/>
      <c r="B59" s="48"/>
      <c r="C59" s="48"/>
      <c r="D59" s="28"/>
      <c r="E59" s="35"/>
      <c r="F59" s="49"/>
      <c r="G59" s="71"/>
      <c r="H59" s="28"/>
      <c r="I59" s="28"/>
      <c r="J59" s="28"/>
      <c r="K59" s="124"/>
      <c r="L59" s="38"/>
      <c r="M59" s="120"/>
      <c r="N59" s="28"/>
      <c r="O59" s="62"/>
      <c r="P59" s="28"/>
      <c r="Q59" s="28"/>
      <c r="R59" s="43"/>
      <c r="S59" s="64" t="str">
        <f t="shared" si="34"/>
        <v/>
      </c>
      <c r="T59" s="64" t="str">
        <f t="shared" si="35"/>
        <v/>
      </c>
      <c r="U59" s="64" t="str">
        <f t="shared" si="36"/>
        <v/>
      </c>
      <c r="V59" s="64" t="str">
        <f t="shared" si="37"/>
        <v/>
      </c>
      <c r="W59" s="64" t="str">
        <f t="shared" si="38"/>
        <v/>
      </c>
      <c r="X59" s="64" t="str">
        <f t="shared" si="39"/>
        <v/>
      </c>
      <c r="Y59" s="43"/>
      <c r="Z59" s="43"/>
      <c r="AA59" s="43"/>
      <c r="AB59" s="43"/>
      <c r="AC59" s="64" t="str">
        <f t="shared" si="40"/>
        <v/>
      </c>
      <c r="AD59" s="64" t="str">
        <f t="shared" si="41"/>
        <v/>
      </c>
      <c r="AE59" s="64" t="str">
        <f t="shared" si="42"/>
        <v/>
      </c>
      <c r="AF59" s="64" t="str">
        <f t="shared" si="43"/>
        <v/>
      </c>
      <c r="AG59" s="64"/>
      <c r="AH59" s="69" t="str">
        <f t="shared" si="45"/>
        <v/>
      </c>
    </row>
    <row r="60" spans="1:34">
      <c r="A60" s="56"/>
      <c r="B60" s="48"/>
      <c r="C60" s="48"/>
      <c r="D60" s="28"/>
      <c r="E60" s="35"/>
      <c r="F60" s="49"/>
      <c r="G60" s="71"/>
      <c r="H60" s="28"/>
      <c r="I60" s="28"/>
      <c r="J60" s="28"/>
      <c r="K60" s="124"/>
      <c r="L60" s="38"/>
      <c r="M60" s="120"/>
      <c r="N60" s="28"/>
      <c r="O60" s="62"/>
      <c r="P60" s="28"/>
      <c r="Q60" s="28"/>
      <c r="R60" s="43"/>
      <c r="S60" s="64" t="str">
        <f t="shared" si="34"/>
        <v/>
      </c>
      <c r="T60" s="64" t="str">
        <f t="shared" si="35"/>
        <v/>
      </c>
      <c r="U60" s="64" t="str">
        <f t="shared" si="36"/>
        <v/>
      </c>
      <c r="V60" s="64" t="str">
        <f t="shared" si="37"/>
        <v/>
      </c>
      <c r="W60" s="64" t="str">
        <f t="shared" si="38"/>
        <v/>
      </c>
      <c r="X60" s="64" t="str">
        <f t="shared" si="39"/>
        <v/>
      </c>
      <c r="Y60" s="43"/>
      <c r="Z60" s="43"/>
      <c r="AA60" s="43"/>
      <c r="AB60" s="43"/>
      <c r="AC60" s="64" t="str">
        <f t="shared" si="40"/>
        <v/>
      </c>
      <c r="AD60" s="64" t="str">
        <f t="shared" si="41"/>
        <v/>
      </c>
      <c r="AE60" s="64" t="str">
        <f t="shared" si="42"/>
        <v/>
      </c>
      <c r="AF60" s="64" t="str">
        <f t="shared" si="43"/>
        <v/>
      </c>
      <c r="AG60" s="64"/>
      <c r="AH60" s="69" t="str">
        <f t="shared" si="45"/>
        <v/>
      </c>
    </row>
    <row r="61" spans="1:34">
      <c r="J61" s="27"/>
      <c r="L61" s="39"/>
      <c r="M61" s="46"/>
      <c r="Q61" s="27"/>
    </row>
    <row r="62" spans="1:34">
      <c r="J62" s="27"/>
      <c r="L62" s="39"/>
      <c r="M62" s="46"/>
      <c r="Q62" s="27"/>
    </row>
    <row r="63" spans="1:34">
      <c r="J63" s="27"/>
      <c r="L63" s="39"/>
      <c r="M63" s="46"/>
      <c r="Q63" s="27"/>
    </row>
    <row r="64" spans="1:34">
      <c r="J64" s="27"/>
      <c r="L64" s="39"/>
      <c r="M64" s="46"/>
      <c r="Q64" s="27"/>
    </row>
    <row r="65" spans="10:17">
      <c r="J65" s="27"/>
      <c r="L65" s="39"/>
      <c r="M65" s="46"/>
      <c r="Q65" s="27"/>
    </row>
    <row r="66" spans="10:17">
      <c r="J66" s="27"/>
      <c r="L66" s="39"/>
      <c r="M66" s="46"/>
      <c r="Q66" s="27"/>
    </row>
    <row r="67" spans="10:17">
      <c r="J67" s="27"/>
      <c r="L67" s="39"/>
      <c r="M67" s="46"/>
      <c r="Q67" s="27"/>
    </row>
    <row r="68" spans="10:17">
      <c r="J68" s="27"/>
      <c r="L68" s="39"/>
      <c r="M68" s="46"/>
      <c r="Q68" s="27"/>
    </row>
    <row r="69" spans="10:17">
      <c r="J69" s="27"/>
      <c r="L69" s="39"/>
      <c r="M69" s="46"/>
      <c r="Q69" s="27"/>
    </row>
    <row r="70" spans="10:17">
      <c r="J70" s="27"/>
      <c r="L70" s="39"/>
      <c r="M70" s="46"/>
      <c r="Q70" s="27"/>
    </row>
    <row r="71" spans="10:17">
      <c r="J71" s="27"/>
      <c r="L71" s="39"/>
      <c r="M71" s="46"/>
      <c r="Q71" s="27"/>
    </row>
    <row r="72" spans="10:17">
      <c r="J72" s="27"/>
      <c r="L72" s="39"/>
      <c r="M72" s="46"/>
      <c r="Q72" s="27"/>
    </row>
    <row r="73" spans="10:17">
      <c r="J73" s="27"/>
      <c r="L73" s="39"/>
      <c r="M73" s="46"/>
      <c r="Q73" s="27"/>
    </row>
    <row r="74" spans="10:17">
      <c r="J74" s="27"/>
      <c r="L74" s="39"/>
      <c r="M74" s="46"/>
      <c r="Q74" s="27"/>
    </row>
    <row r="75" spans="10:17">
      <c r="J75" s="27"/>
      <c r="L75" s="39"/>
      <c r="M75" s="46"/>
      <c r="Q75" s="27"/>
    </row>
    <row r="76" spans="10:17">
      <c r="J76" s="27"/>
      <c r="L76" s="39"/>
      <c r="M76" s="46"/>
      <c r="Q76" s="27"/>
    </row>
    <row r="77" spans="10:17">
      <c r="J77" s="27"/>
      <c r="L77" s="39"/>
      <c r="M77" s="46"/>
      <c r="Q77" s="27"/>
    </row>
    <row r="78" spans="10:17">
      <c r="J78" s="27"/>
      <c r="L78" s="39"/>
      <c r="M78" s="46"/>
      <c r="Q78" s="27"/>
    </row>
    <row r="79" spans="10:17">
      <c r="J79" s="27"/>
      <c r="L79" s="39"/>
      <c r="M79" s="46"/>
      <c r="Q79" s="27"/>
    </row>
    <row r="80" spans="10:17">
      <c r="J80" s="27"/>
      <c r="L80" s="39"/>
      <c r="M80" s="46"/>
      <c r="Q80" s="27"/>
    </row>
    <row r="81" spans="10:17">
      <c r="J81" s="27"/>
      <c r="L81" s="39"/>
      <c r="M81" s="46"/>
      <c r="Q81" s="27"/>
    </row>
    <row r="82" spans="10:17">
      <c r="J82" s="27"/>
      <c r="L82" s="39"/>
      <c r="M82" s="46"/>
      <c r="Q82" s="27"/>
    </row>
    <row r="83" spans="10:17">
      <c r="J83" s="27"/>
      <c r="L83" s="39"/>
      <c r="M83" s="46"/>
      <c r="Q83" s="27"/>
    </row>
    <row r="84" spans="10:17">
      <c r="J84" s="27"/>
      <c r="L84" s="39"/>
      <c r="M84" s="46"/>
      <c r="Q84" s="27"/>
    </row>
    <row r="85" spans="10:17">
      <c r="J85" s="27"/>
      <c r="L85" s="39"/>
      <c r="M85" s="46"/>
      <c r="Q85" s="27"/>
    </row>
    <row r="86" spans="10:17">
      <c r="J86" s="27"/>
      <c r="L86" s="39"/>
      <c r="M86" s="46"/>
      <c r="Q86" s="27"/>
    </row>
    <row r="87" spans="10:17">
      <c r="J87" s="27"/>
      <c r="L87" s="39"/>
      <c r="M87" s="46"/>
      <c r="Q87" s="27"/>
    </row>
    <row r="88" spans="10:17">
      <c r="J88" s="27"/>
      <c r="L88" s="39"/>
      <c r="M88" s="46"/>
      <c r="Q88" s="27"/>
    </row>
    <row r="89" spans="10:17">
      <c r="J89" s="27"/>
      <c r="L89" s="39"/>
      <c r="M89" s="46"/>
      <c r="Q89" s="27"/>
    </row>
    <row r="90" spans="10:17">
      <c r="J90" s="27"/>
      <c r="L90" s="39"/>
      <c r="M90" s="46"/>
      <c r="Q90" s="27"/>
    </row>
    <row r="91" spans="10:17">
      <c r="J91" s="27"/>
      <c r="L91" s="39"/>
      <c r="M91" s="46"/>
      <c r="Q91" s="27"/>
    </row>
    <row r="92" spans="10:17">
      <c r="J92" s="27"/>
      <c r="L92" s="39"/>
      <c r="M92" s="46"/>
      <c r="Q92" s="27"/>
    </row>
    <row r="93" spans="10:17">
      <c r="J93" s="27"/>
      <c r="L93" s="39"/>
      <c r="M93" s="46"/>
      <c r="Q93" s="27"/>
    </row>
    <row r="94" spans="10:17">
      <c r="J94" s="27"/>
      <c r="L94" s="39"/>
      <c r="M94" s="46"/>
      <c r="Q94" s="27"/>
    </row>
    <row r="95" spans="10:17">
      <c r="J95" s="27"/>
      <c r="L95" s="39"/>
      <c r="M95" s="46"/>
      <c r="Q95" s="27"/>
    </row>
    <row r="96" spans="10:17">
      <c r="J96" s="27"/>
      <c r="L96" s="39"/>
      <c r="M96" s="46"/>
      <c r="Q96" s="27"/>
    </row>
    <row r="97" spans="10:17">
      <c r="J97" s="27"/>
      <c r="L97" s="39"/>
      <c r="M97" s="46"/>
      <c r="Q97" s="27"/>
    </row>
    <row r="98" spans="10:17">
      <c r="J98" s="27"/>
      <c r="L98" s="39"/>
      <c r="M98" s="46"/>
      <c r="Q98" s="27"/>
    </row>
    <row r="99" spans="10:17">
      <c r="J99" s="27"/>
      <c r="L99" s="39"/>
      <c r="M99" s="46"/>
      <c r="Q99" s="27"/>
    </row>
    <row r="100" spans="10:17">
      <c r="J100" s="27"/>
      <c r="L100" s="39"/>
      <c r="M100" s="46"/>
      <c r="Q100" s="27"/>
    </row>
    <row r="101" spans="10:17">
      <c r="J101" s="27"/>
      <c r="L101" s="39"/>
      <c r="M101" s="46"/>
      <c r="Q101" s="27"/>
    </row>
    <row r="102" spans="10:17">
      <c r="J102" s="27"/>
      <c r="L102" s="39"/>
      <c r="M102" s="46"/>
      <c r="Q102" s="27"/>
    </row>
    <row r="103" spans="10:17">
      <c r="J103" s="27"/>
      <c r="L103" s="39"/>
      <c r="M103" s="46"/>
      <c r="Q103" s="27"/>
    </row>
    <row r="104" spans="10:17">
      <c r="J104" s="27"/>
      <c r="L104" s="39"/>
      <c r="M104" s="46"/>
      <c r="Q104" s="27"/>
    </row>
    <row r="105" spans="10:17">
      <c r="J105" s="27"/>
      <c r="L105" s="39"/>
      <c r="M105" s="46"/>
      <c r="Q105" s="27"/>
    </row>
    <row r="106" spans="10:17">
      <c r="J106" s="27"/>
      <c r="L106" s="39"/>
      <c r="M106" s="46"/>
      <c r="Q106" s="27"/>
    </row>
    <row r="107" spans="10:17">
      <c r="J107" s="27"/>
      <c r="L107" s="39"/>
      <c r="M107" s="46"/>
      <c r="Q107" s="27"/>
    </row>
    <row r="108" spans="10:17">
      <c r="J108" s="27"/>
      <c r="L108" s="39"/>
      <c r="M108" s="46"/>
      <c r="Q108" s="27"/>
    </row>
    <row r="109" spans="10:17">
      <c r="J109" s="27"/>
      <c r="L109" s="39"/>
      <c r="M109" s="46"/>
      <c r="Q109" s="27"/>
    </row>
    <row r="110" spans="10:17">
      <c r="J110" s="27"/>
      <c r="L110" s="39"/>
      <c r="M110" s="46"/>
      <c r="Q110" s="27"/>
    </row>
    <row r="111" spans="10:17">
      <c r="J111" s="27"/>
      <c r="L111" s="39"/>
      <c r="M111" s="46"/>
      <c r="Q111" s="27"/>
    </row>
    <row r="112" spans="10:17">
      <c r="J112" s="27"/>
      <c r="L112" s="39"/>
      <c r="M112" s="46"/>
      <c r="Q112" s="27"/>
    </row>
    <row r="113" spans="10:17">
      <c r="J113" s="27"/>
      <c r="L113" s="39"/>
      <c r="M113" s="46"/>
      <c r="Q113" s="27"/>
    </row>
    <row r="114" spans="10:17">
      <c r="J114" s="27"/>
      <c r="L114" s="39"/>
      <c r="M114" s="46"/>
      <c r="Q114" s="27"/>
    </row>
    <row r="115" spans="10:17">
      <c r="J115" s="27"/>
      <c r="L115" s="39"/>
      <c r="M115" s="46"/>
      <c r="Q115" s="27"/>
    </row>
    <row r="116" spans="10:17">
      <c r="J116" s="27"/>
      <c r="L116" s="39"/>
      <c r="M116" s="46"/>
      <c r="Q116" s="27"/>
    </row>
    <row r="117" spans="10:17">
      <c r="J117" s="27"/>
      <c r="L117" s="39"/>
      <c r="M117" s="46"/>
      <c r="Q117" s="27"/>
    </row>
    <row r="118" spans="10:17">
      <c r="J118" s="27"/>
      <c r="L118" s="39"/>
      <c r="M118" s="46"/>
      <c r="Q118" s="27"/>
    </row>
    <row r="119" spans="10:17">
      <c r="J119" s="27"/>
      <c r="L119" s="39"/>
      <c r="M119" s="46"/>
      <c r="Q119" s="27"/>
    </row>
    <row r="120" spans="10:17">
      <c r="J120" s="27"/>
      <c r="L120" s="39"/>
      <c r="M120" s="46"/>
      <c r="Q120" s="27"/>
    </row>
    <row r="121" spans="10:17">
      <c r="J121" s="27"/>
      <c r="L121" s="39"/>
      <c r="M121" s="46"/>
      <c r="Q121" s="27"/>
    </row>
    <row r="122" spans="10:17">
      <c r="J122" s="27"/>
      <c r="L122" s="39"/>
      <c r="M122" s="46"/>
      <c r="Q122" s="27"/>
    </row>
    <row r="123" spans="10:17">
      <c r="J123" s="27"/>
      <c r="L123" s="39"/>
      <c r="M123" s="46"/>
      <c r="Q123" s="27"/>
    </row>
    <row r="124" spans="10:17">
      <c r="J124" s="27"/>
      <c r="L124" s="39"/>
      <c r="M124" s="46"/>
      <c r="Q124" s="27"/>
    </row>
    <row r="125" spans="10:17">
      <c r="J125" s="27"/>
      <c r="L125" s="39"/>
      <c r="M125" s="46"/>
      <c r="Q125" s="27"/>
    </row>
    <row r="126" spans="10:17">
      <c r="J126" s="27"/>
      <c r="L126" s="39"/>
      <c r="M126" s="46"/>
      <c r="Q126" s="27"/>
    </row>
    <row r="127" spans="10:17">
      <c r="J127" s="27"/>
      <c r="L127" s="39"/>
      <c r="M127" s="46"/>
      <c r="Q127" s="27"/>
    </row>
    <row r="128" spans="10:17">
      <c r="J128" s="27"/>
      <c r="L128" s="39"/>
      <c r="M128" s="46"/>
      <c r="Q128" s="27"/>
    </row>
    <row r="129" spans="10:17">
      <c r="J129" s="27"/>
      <c r="L129" s="39"/>
      <c r="M129" s="46"/>
      <c r="Q129" s="27"/>
    </row>
    <row r="130" spans="10:17">
      <c r="J130" s="27"/>
      <c r="L130" s="39"/>
      <c r="M130" s="46"/>
      <c r="Q130" s="27"/>
    </row>
    <row r="131" spans="10:17">
      <c r="J131" s="27"/>
      <c r="L131" s="39"/>
      <c r="M131" s="46"/>
      <c r="Q131" s="27"/>
    </row>
    <row r="132" spans="10:17">
      <c r="J132" s="27"/>
      <c r="L132" s="39"/>
      <c r="M132" s="46"/>
      <c r="Q132" s="27"/>
    </row>
    <row r="133" spans="10:17">
      <c r="J133" s="27"/>
      <c r="L133" s="39"/>
      <c r="M133" s="46"/>
      <c r="Q133" s="27"/>
    </row>
    <row r="134" spans="10:17">
      <c r="J134" s="27"/>
      <c r="L134" s="39"/>
      <c r="M134" s="46"/>
      <c r="Q134" s="27"/>
    </row>
    <row r="135" spans="10:17">
      <c r="J135" s="27"/>
      <c r="L135" s="39"/>
      <c r="M135" s="46"/>
      <c r="Q135" s="27"/>
    </row>
    <row r="136" spans="10:17">
      <c r="J136" s="27"/>
      <c r="L136" s="39"/>
      <c r="M136" s="46"/>
      <c r="Q136" s="27"/>
    </row>
    <row r="137" spans="10:17">
      <c r="J137" s="27"/>
      <c r="L137" s="39"/>
      <c r="M137" s="46"/>
      <c r="Q137" s="27"/>
    </row>
    <row r="138" spans="10:17">
      <c r="J138" s="27"/>
      <c r="L138" s="39"/>
      <c r="M138" s="46"/>
      <c r="Q138" s="27"/>
    </row>
    <row r="139" spans="10:17">
      <c r="J139" s="27"/>
      <c r="L139" s="39"/>
      <c r="M139" s="46"/>
      <c r="Q139" s="27"/>
    </row>
    <row r="140" spans="10:17">
      <c r="J140" s="27"/>
      <c r="L140" s="39"/>
      <c r="M140" s="46"/>
      <c r="Q140" s="27"/>
    </row>
    <row r="141" spans="10:17">
      <c r="J141" s="27"/>
      <c r="L141" s="39"/>
      <c r="M141" s="46"/>
      <c r="Q141" s="27"/>
    </row>
    <row r="142" spans="10:17">
      <c r="J142" s="27"/>
      <c r="L142" s="39"/>
      <c r="M142" s="46"/>
      <c r="Q142" s="27"/>
    </row>
    <row r="143" spans="10:17">
      <c r="J143" s="27"/>
      <c r="L143" s="39"/>
      <c r="M143" s="46"/>
      <c r="Q143" s="27"/>
    </row>
    <row r="144" spans="10:17">
      <c r="J144" s="27"/>
      <c r="L144" s="39"/>
      <c r="M144" s="46"/>
      <c r="Q144" s="27"/>
    </row>
    <row r="145" spans="10:17">
      <c r="J145" s="27"/>
      <c r="L145" s="39"/>
      <c r="M145" s="46"/>
      <c r="Q145" s="27"/>
    </row>
    <row r="146" spans="10:17">
      <c r="J146" s="27"/>
      <c r="L146" s="39"/>
      <c r="M146" s="46"/>
      <c r="Q146" s="27"/>
    </row>
    <row r="147" spans="10:17">
      <c r="J147" s="27"/>
      <c r="L147" s="39"/>
      <c r="M147" s="46"/>
      <c r="Q147" s="27"/>
    </row>
    <row r="148" spans="10:17">
      <c r="J148" s="27"/>
      <c r="L148" s="39"/>
      <c r="M148" s="46"/>
      <c r="Q148" s="27"/>
    </row>
    <row r="149" spans="10:17">
      <c r="J149" s="27"/>
      <c r="L149" s="39"/>
      <c r="M149" s="46"/>
      <c r="Q149" s="27"/>
    </row>
    <row r="150" spans="10:17">
      <c r="J150" s="27"/>
      <c r="L150" s="39"/>
      <c r="M150" s="46"/>
      <c r="Q150" s="27"/>
    </row>
    <row r="151" spans="10:17">
      <c r="J151" s="27"/>
      <c r="L151" s="39"/>
      <c r="M151" s="46"/>
      <c r="Q151" s="27"/>
    </row>
    <row r="152" spans="10:17">
      <c r="J152" s="27"/>
      <c r="L152" s="39"/>
      <c r="M152" s="46"/>
      <c r="Q152" s="27"/>
    </row>
    <row r="153" spans="10:17">
      <c r="J153" s="27"/>
      <c r="L153" s="39"/>
      <c r="M153" s="46"/>
      <c r="Q153" s="27"/>
    </row>
    <row r="154" spans="10:17">
      <c r="J154" s="27"/>
      <c r="L154" s="39"/>
      <c r="M154" s="46"/>
      <c r="Q154" s="27"/>
    </row>
    <row r="155" spans="10:17">
      <c r="J155" s="27"/>
      <c r="L155" s="39"/>
      <c r="M155" s="46"/>
      <c r="Q155" s="27"/>
    </row>
    <row r="156" spans="10:17">
      <c r="J156" s="27"/>
      <c r="L156" s="39"/>
      <c r="M156" s="46"/>
      <c r="Q156" s="27"/>
    </row>
    <row r="157" spans="10:17">
      <c r="J157" s="27"/>
      <c r="L157" s="39"/>
      <c r="M157" s="46"/>
      <c r="Q157" s="27"/>
    </row>
    <row r="158" spans="10:17">
      <c r="J158" s="27"/>
      <c r="L158" s="39"/>
      <c r="M158" s="46"/>
      <c r="Q158" s="27"/>
    </row>
    <row r="159" spans="10:17">
      <c r="J159" s="27"/>
      <c r="L159" s="39"/>
      <c r="M159" s="46"/>
      <c r="Q159" s="27"/>
    </row>
    <row r="160" spans="10:17">
      <c r="J160" s="27"/>
      <c r="L160" s="39"/>
      <c r="M160" s="46"/>
      <c r="Q160" s="27"/>
    </row>
    <row r="161" spans="10:17">
      <c r="J161" s="27"/>
      <c r="L161" s="39"/>
      <c r="M161" s="46"/>
      <c r="Q161" s="27"/>
    </row>
    <row r="162" spans="10:17">
      <c r="J162" s="27"/>
      <c r="L162" s="39"/>
      <c r="M162" s="46"/>
      <c r="Q162" s="27"/>
    </row>
    <row r="163" spans="10:17">
      <c r="J163" s="27"/>
      <c r="L163" s="39"/>
      <c r="M163" s="46"/>
      <c r="Q163" s="27"/>
    </row>
    <row r="164" spans="10:17">
      <c r="J164" s="27"/>
      <c r="L164" s="39"/>
      <c r="M164" s="46"/>
      <c r="Q164" s="27"/>
    </row>
    <row r="165" spans="10:17">
      <c r="J165" s="27"/>
      <c r="L165" s="39"/>
      <c r="M165" s="46"/>
      <c r="Q165" s="27"/>
    </row>
    <row r="166" spans="10:17">
      <c r="J166" s="27"/>
      <c r="L166" s="39"/>
      <c r="M166" s="46"/>
      <c r="Q166" s="27"/>
    </row>
    <row r="167" spans="10:17">
      <c r="J167" s="27"/>
      <c r="L167" s="39"/>
      <c r="M167" s="46"/>
      <c r="Q167" s="27"/>
    </row>
    <row r="168" spans="10:17">
      <c r="J168" s="27"/>
      <c r="L168" s="39"/>
      <c r="M168" s="46"/>
      <c r="Q168" s="27"/>
    </row>
    <row r="169" spans="10:17">
      <c r="J169" s="27"/>
      <c r="L169" s="39"/>
      <c r="M169" s="46"/>
      <c r="Q169" s="27"/>
    </row>
    <row r="170" spans="10:17">
      <c r="J170" s="27"/>
      <c r="L170" s="39"/>
      <c r="M170" s="46"/>
      <c r="Q170" s="27"/>
    </row>
    <row r="171" spans="10:17">
      <c r="J171" s="27"/>
      <c r="L171" s="39"/>
      <c r="M171" s="46"/>
      <c r="Q171" s="27"/>
    </row>
    <row r="172" spans="10:17">
      <c r="J172" s="27"/>
      <c r="L172" s="39"/>
      <c r="M172" s="46"/>
      <c r="Q172" s="27"/>
    </row>
    <row r="173" spans="10:17">
      <c r="J173" s="27"/>
      <c r="L173" s="39"/>
      <c r="M173" s="46"/>
      <c r="Q173" s="27"/>
    </row>
    <row r="174" spans="10:17">
      <c r="J174" s="27"/>
      <c r="L174" s="39"/>
      <c r="M174" s="46"/>
      <c r="Q174" s="27"/>
    </row>
    <row r="175" spans="10:17">
      <c r="J175" s="27"/>
      <c r="L175" s="39"/>
      <c r="M175" s="46"/>
      <c r="Q175" s="27"/>
    </row>
    <row r="176" spans="10:17">
      <c r="J176" s="27"/>
      <c r="L176" s="39"/>
      <c r="M176" s="46"/>
      <c r="Q176" s="27"/>
    </row>
    <row r="177" spans="10:17">
      <c r="J177" s="27"/>
      <c r="L177" s="39"/>
      <c r="M177" s="46"/>
      <c r="Q177" s="27"/>
    </row>
    <row r="178" spans="10:17">
      <c r="J178" s="27"/>
      <c r="L178" s="39"/>
      <c r="M178" s="46"/>
      <c r="Q178" s="27"/>
    </row>
    <row r="179" spans="10:17">
      <c r="J179" s="27"/>
      <c r="L179" s="39"/>
      <c r="M179" s="46"/>
      <c r="Q179" s="27"/>
    </row>
    <row r="180" spans="10:17">
      <c r="J180" s="27"/>
      <c r="L180" s="39"/>
      <c r="M180" s="46"/>
      <c r="Q180" s="27"/>
    </row>
    <row r="181" spans="10:17">
      <c r="J181" s="27"/>
      <c r="L181" s="39"/>
      <c r="M181" s="46"/>
      <c r="Q181" s="27"/>
    </row>
    <row r="182" spans="10:17">
      <c r="J182" s="27"/>
      <c r="L182" s="39"/>
      <c r="M182" s="46"/>
      <c r="Q182" s="27"/>
    </row>
    <row r="183" spans="10:17">
      <c r="J183" s="27"/>
      <c r="L183" s="39"/>
      <c r="M183" s="46"/>
      <c r="Q183" s="27"/>
    </row>
    <row r="184" spans="10:17">
      <c r="J184" s="27"/>
      <c r="L184" s="39"/>
      <c r="M184" s="46"/>
      <c r="Q184" s="27"/>
    </row>
    <row r="185" spans="10:17">
      <c r="J185" s="27"/>
      <c r="L185" s="39"/>
      <c r="M185" s="46"/>
      <c r="Q185" s="27"/>
    </row>
    <row r="186" spans="10:17">
      <c r="J186" s="27"/>
      <c r="L186" s="39"/>
      <c r="M186" s="46"/>
      <c r="Q186" s="27"/>
    </row>
    <row r="187" spans="10:17">
      <c r="J187" s="27"/>
      <c r="L187" s="39"/>
      <c r="M187" s="46"/>
      <c r="Q187" s="27"/>
    </row>
    <row r="188" spans="10:17">
      <c r="J188" s="27"/>
      <c r="L188" s="39"/>
      <c r="M188" s="46"/>
      <c r="Q188" s="27"/>
    </row>
    <row r="189" spans="10:17">
      <c r="J189" s="27"/>
      <c r="L189" s="39"/>
      <c r="M189" s="46"/>
      <c r="Q189" s="27"/>
    </row>
    <row r="190" spans="10:17">
      <c r="J190" s="27"/>
      <c r="L190" s="39"/>
      <c r="M190" s="46"/>
      <c r="Q190" s="27"/>
    </row>
    <row r="191" spans="10:17">
      <c r="J191" s="27"/>
      <c r="L191" s="39"/>
      <c r="M191" s="46"/>
      <c r="Q191" s="27"/>
    </row>
    <row r="192" spans="10:17">
      <c r="J192" s="27"/>
      <c r="L192" s="39"/>
      <c r="M192" s="46"/>
      <c r="Q192" s="27"/>
    </row>
    <row r="193" spans="10:17">
      <c r="J193" s="27"/>
      <c r="L193" s="39"/>
      <c r="M193" s="46"/>
      <c r="Q193" s="27"/>
    </row>
    <row r="194" spans="10:17">
      <c r="J194" s="27"/>
      <c r="L194" s="39"/>
      <c r="M194" s="46"/>
      <c r="Q194" s="27"/>
    </row>
    <row r="195" spans="10:17">
      <c r="J195" s="27"/>
      <c r="L195" s="39"/>
      <c r="M195" s="46"/>
      <c r="Q195" s="27"/>
    </row>
    <row r="196" spans="10:17">
      <c r="J196" s="27"/>
      <c r="L196" s="39"/>
      <c r="M196" s="46"/>
      <c r="Q196" s="27"/>
    </row>
    <row r="197" spans="10:17">
      <c r="J197" s="27"/>
      <c r="L197" s="39"/>
      <c r="M197" s="46"/>
      <c r="Q197" s="27"/>
    </row>
    <row r="198" spans="10:17">
      <c r="J198" s="27"/>
      <c r="L198" s="39"/>
      <c r="M198" s="46"/>
      <c r="Q198" s="27"/>
    </row>
    <row r="199" spans="10:17">
      <c r="J199" s="27"/>
      <c r="L199" s="39"/>
      <c r="M199" s="46"/>
      <c r="Q199" s="27"/>
    </row>
    <row r="200" spans="10:17">
      <c r="J200" s="27"/>
      <c r="L200" s="39"/>
      <c r="M200" s="46"/>
      <c r="Q200" s="27"/>
    </row>
    <row r="201" spans="10:17">
      <c r="J201" s="27"/>
      <c r="L201" s="39"/>
      <c r="M201" s="46"/>
      <c r="Q201" s="27"/>
    </row>
    <row r="202" spans="10:17">
      <c r="J202" s="27"/>
      <c r="L202" s="39"/>
      <c r="M202" s="46"/>
      <c r="Q202" s="27"/>
    </row>
    <row r="203" spans="10:17">
      <c r="J203" s="27"/>
      <c r="L203" s="39"/>
      <c r="M203" s="46"/>
      <c r="Q203" s="27"/>
    </row>
    <row r="204" spans="10:17">
      <c r="J204" s="27"/>
      <c r="L204" s="39"/>
      <c r="M204" s="46"/>
      <c r="Q204" s="27"/>
    </row>
    <row r="205" spans="10:17">
      <c r="J205" s="27"/>
      <c r="L205" s="39"/>
      <c r="M205" s="46"/>
      <c r="Q205" s="27"/>
    </row>
    <row r="206" spans="10:17">
      <c r="J206" s="27"/>
      <c r="L206" s="39"/>
      <c r="M206" s="46"/>
      <c r="Q206" s="27"/>
    </row>
    <row r="207" spans="10:17">
      <c r="J207" s="27"/>
      <c r="L207" s="39"/>
      <c r="M207" s="46"/>
      <c r="Q207" s="27"/>
    </row>
    <row r="208" spans="10:17">
      <c r="J208" s="27"/>
      <c r="L208" s="39"/>
      <c r="M208" s="46"/>
      <c r="Q208" s="27"/>
    </row>
    <row r="209" spans="10:17">
      <c r="J209" s="27"/>
      <c r="L209" s="39"/>
      <c r="M209" s="46"/>
      <c r="Q209" s="27"/>
    </row>
    <row r="210" spans="10:17">
      <c r="J210" s="27"/>
      <c r="L210" s="39"/>
      <c r="M210" s="46"/>
      <c r="Q210" s="27"/>
    </row>
    <row r="211" spans="10:17">
      <c r="J211" s="27"/>
      <c r="L211" s="39"/>
      <c r="M211" s="46"/>
      <c r="Q211" s="27"/>
    </row>
    <row r="212" spans="10:17">
      <c r="J212" s="27"/>
      <c r="L212" s="39"/>
      <c r="M212" s="46"/>
      <c r="Q212" s="27"/>
    </row>
    <row r="213" spans="10:17">
      <c r="J213" s="27"/>
      <c r="L213" s="39"/>
      <c r="M213" s="46"/>
      <c r="Q213" s="27"/>
    </row>
    <row r="214" spans="10:17">
      <c r="J214" s="27"/>
      <c r="L214" s="39"/>
      <c r="M214" s="46"/>
      <c r="Q214" s="27"/>
    </row>
    <row r="215" spans="10:17">
      <c r="J215" s="27"/>
      <c r="L215" s="39"/>
      <c r="M215" s="46"/>
      <c r="Q215" s="27"/>
    </row>
    <row r="216" spans="10:17">
      <c r="J216" s="27"/>
      <c r="L216" s="39"/>
      <c r="M216" s="46"/>
      <c r="Q216" s="27"/>
    </row>
    <row r="217" spans="10:17">
      <c r="J217" s="27"/>
      <c r="L217" s="39"/>
      <c r="M217" s="46"/>
      <c r="Q217" s="27"/>
    </row>
    <row r="218" spans="10:17">
      <c r="J218" s="27"/>
      <c r="L218" s="39"/>
      <c r="M218" s="46"/>
      <c r="Q218" s="27"/>
    </row>
    <row r="219" spans="10:17">
      <c r="J219" s="27"/>
      <c r="L219" s="39"/>
      <c r="M219" s="46"/>
      <c r="Q219" s="27"/>
    </row>
    <row r="220" spans="10:17">
      <c r="J220" s="27"/>
      <c r="L220" s="39"/>
      <c r="M220" s="46"/>
      <c r="Q220" s="27"/>
    </row>
    <row r="221" spans="10:17">
      <c r="J221" s="27"/>
      <c r="L221" s="39"/>
      <c r="M221" s="46"/>
      <c r="Q221" s="27"/>
    </row>
    <row r="222" spans="10:17">
      <c r="J222" s="27"/>
      <c r="L222" s="39"/>
      <c r="M222" s="46"/>
      <c r="Q222" s="27"/>
    </row>
    <row r="223" spans="10:17">
      <c r="J223" s="27"/>
      <c r="L223" s="39"/>
      <c r="M223" s="46"/>
      <c r="Q223" s="27"/>
    </row>
    <row r="224" spans="10:17">
      <c r="J224" s="27"/>
      <c r="L224" s="39"/>
      <c r="M224" s="46"/>
      <c r="Q224" s="27"/>
    </row>
    <row r="225" spans="10:17">
      <c r="J225" s="27"/>
      <c r="L225" s="39"/>
      <c r="M225" s="46"/>
      <c r="Q225" s="27"/>
    </row>
    <row r="226" spans="10:17">
      <c r="J226" s="27"/>
      <c r="L226" s="39"/>
      <c r="M226" s="46"/>
      <c r="Q226" s="27"/>
    </row>
    <row r="227" spans="10:17">
      <c r="J227" s="27"/>
      <c r="L227" s="39"/>
      <c r="M227" s="46"/>
      <c r="Q227" s="27"/>
    </row>
    <row r="228" spans="10:17">
      <c r="J228" s="27"/>
      <c r="L228" s="39"/>
      <c r="M228" s="46"/>
      <c r="Q228" s="27"/>
    </row>
    <row r="229" spans="10:17">
      <c r="J229" s="27"/>
      <c r="L229" s="39"/>
      <c r="M229" s="46"/>
      <c r="Q229" s="27"/>
    </row>
    <row r="230" spans="10:17">
      <c r="J230" s="27"/>
      <c r="L230" s="39"/>
      <c r="M230" s="46"/>
      <c r="Q230" s="27"/>
    </row>
    <row r="231" spans="10:17">
      <c r="J231" s="27"/>
      <c r="L231" s="39"/>
      <c r="M231" s="46"/>
      <c r="Q231" s="27"/>
    </row>
    <row r="232" spans="10:17">
      <c r="J232" s="27"/>
      <c r="L232" s="39"/>
      <c r="M232" s="46"/>
      <c r="Q232" s="27"/>
    </row>
    <row r="233" spans="10:17">
      <c r="J233" s="27"/>
      <c r="L233" s="39"/>
      <c r="M233" s="46"/>
      <c r="Q233" s="27"/>
    </row>
    <row r="234" spans="10:17">
      <c r="J234" s="27"/>
      <c r="L234" s="39"/>
      <c r="M234" s="46"/>
      <c r="Q234" s="27"/>
    </row>
    <row r="235" spans="10:17">
      <c r="J235" s="27"/>
      <c r="L235" s="39"/>
      <c r="M235" s="46"/>
      <c r="Q235" s="27"/>
    </row>
    <row r="236" spans="10:17">
      <c r="J236" s="27"/>
      <c r="L236" s="39"/>
      <c r="M236" s="46"/>
      <c r="Q236" s="27"/>
    </row>
    <row r="237" spans="10:17">
      <c r="J237" s="27"/>
      <c r="L237" s="39"/>
      <c r="M237" s="46"/>
      <c r="Q237" s="27"/>
    </row>
    <row r="238" spans="10:17">
      <c r="J238" s="27"/>
      <c r="L238" s="39"/>
      <c r="M238" s="46"/>
      <c r="Q238" s="27"/>
    </row>
    <row r="239" spans="10:17">
      <c r="J239" s="27"/>
      <c r="L239" s="39"/>
      <c r="M239" s="46"/>
      <c r="Q239" s="27"/>
    </row>
    <row r="240" spans="10:17">
      <c r="J240" s="27"/>
      <c r="L240" s="39"/>
      <c r="M240" s="46"/>
      <c r="Q240" s="27"/>
    </row>
    <row r="241" spans="10:17">
      <c r="J241" s="27"/>
      <c r="L241" s="39"/>
      <c r="M241" s="46"/>
      <c r="Q241" s="27"/>
    </row>
    <row r="242" spans="10:17">
      <c r="J242" s="27"/>
      <c r="L242" s="39"/>
      <c r="M242" s="46"/>
      <c r="Q242" s="27"/>
    </row>
    <row r="243" spans="10:17">
      <c r="J243" s="27"/>
      <c r="L243" s="39"/>
      <c r="M243" s="46"/>
      <c r="Q243" s="27"/>
    </row>
    <row r="244" spans="10:17">
      <c r="J244" s="27"/>
      <c r="L244" s="39"/>
      <c r="M244" s="46"/>
      <c r="Q244" s="27"/>
    </row>
    <row r="245" spans="10:17">
      <c r="J245" s="27"/>
      <c r="L245" s="39"/>
      <c r="M245" s="46"/>
      <c r="Q245" s="27"/>
    </row>
    <row r="246" spans="10:17">
      <c r="J246" s="27"/>
      <c r="L246" s="39"/>
      <c r="M246" s="46"/>
      <c r="Q246" s="27"/>
    </row>
    <row r="247" spans="10:17">
      <c r="J247" s="27"/>
      <c r="L247" s="39"/>
      <c r="M247" s="46"/>
      <c r="Q247" s="27"/>
    </row>
    <row r="248" spans="10:17">
      <c r="J248" s="27"/>
      <c r="L248" s="39"/>
      <c r="M248" s="46"/>
      <c r="Q248" s="27"/>
    </row>
    <row r="249" spans="10:17">
      <c r="J249" s="27"/>
      <c r="L249" s="39"/>
      <c r="M249" s="46"/>
      <c r="Q249" s="27"/>
    </row>
    <row r="250" spans="10:17">
      <c r="J250" s="27"/>
      <c r="L250" s="39"/>
      <c r="M250" s="46"/>
      <c r="Q250" s="27"/>
    </row>
    <row r="251" spans="10:17">
      <c r="J251" s="27"/>
      <c r="L251" s="39"/>
      <c r="M251" s="46"/>
      <c r="Q251" s="27"/>
    </row>
    <row r="252" spans="10:17">
      <c r="J252" s="27"/>
      <c r="L252" s="39"/>
      <c r="M252" s="46"/>
      <c r="Q252" s="27"/>
    </row>
    <row r="253" spans="10:17">
      <c r="J253" s="27"/>
      <c r="L253" s="39"/>
      <c r="M253" s="46"/>
      <c r="Q253" s="27"/>
    </row>
    <row r="254" spans="10:17">
      <c r="J254" s="27"/>
      <c r="L254" s="39"/>
      <c r="M254" s="46"/>
      <c r="Q254" s="27"/>
    </row>
    <row r="255" spans="10:17">
      <c r="J255" s="27"/>
      <c r="L255" s="39"/>
      <c r="M255" s="46"/>
      <c r="Q255" s="27"/>
    </row>
    <row r="256" spans="10:17">
      <c r="J256" s="27"/>
      <c r="L256" s="39"/>
      <c r="M256" s="46"/>
      <c r="Q256" s="27"/>
    </row>
    <row r="257" spans="10:17">
      <c r="J257" s="27"/>
      <c r="L257" s="39"/>
      <c r="M257" s="46"/>
      <c r="Q257" s="27"/>
    </row>
    <row r="258" spans="10:17">
      <c r="J258" s="27"/>
      <c r="L258" s="39"/>
      <c r="M258" s="46"/>
      <c r="Q258" s="27"/>
    </row>
    <row r="259" spans="10:17">
      <c r="J259" s="27"/>
      <c r="L259" s="39"/>
      <c r="M259" s="46"/>
      <c r="Q259" s="27"/>
    </row>
    <row r="260" spans="10:17">
      <c r="J260" s="27"/>
      <c r="L260" s="39"/>
      <c r="M260" s="46"/>
      <c r="Q260" s="27"/>
    </row>
    <row r="261" spans="10:17">
      <c r="J261" s="27"/>
      <c r="L261" s="39"/>
      <c r="M261" s="46"/>
      <c r="Q261" s="27"/>
    </row>
    <row r="262" spans="10:17">
      <c r="J262" s="27"/>
      <c r="L262" s="39"/>
      <c r="M262" s="46"/>
      <c r="Q262" s="27"/>
    </row>
    <row r="263" spans="10:17">
      <c r="J263" s="27"/>
      <c r="L263" s="39"/>
      <c r="M263" s="46"/>
      <c r="Q263" s="27"/>
    </row>
    <row r="264" spans="10:17">
      <c r="J264" s="27"/>
      <c r="L264" s="39"/>
      <c r="M264" s="46"/>
      <c r="Q264" s="27"/>
    </row>
    <row r="265" spans="10:17">
      <c r="J265" s="27"/>
      <c r="L265" s="39"/>
      <c r="M265" s="46"/>
      <c r="Q265" s="27"/>
    </row>
    <row r="266" spans="10:17">
      <c r="J266" s="27"/>
      <c r="L266" s="39"/>
      <c r="M266" s="46"/>
      <c r="Q266" s="27"/>
    </row>
    <row r="267" spans="10:17">
      <c r="J267" s="27"/>
      <c r="L267" s="39"/>
      <c r="M267" s="46"/>
      <c r="Q267" s="27"/>
    </row>
    <row r="268" spans="10:17">
      <c r="J268" s="27"/>
      <c r="L268" s="39"/>
      <c r="M268" s="46"/>
      <c r="Q268" s="27"/>
    </row>
    <row r="269" spans="10:17">
      <c r="J269" s="27"/>
      <c r="L269" s="39"/>
      <c r="M269" s="46"/>
      <c r="Q269" s="27"/>
    </row>
    <row r="270" spans="10:17">
      <c r="J270" s="27"/>
      <c r="L270" s="39"/>
      <c r="M270" s="46"/>
      <c r="Q270" s="27"/>
    </row>
    <row r="271" spans="10:17">
      <c r="J271" s="27"/>
      <c r="L271" s="39"/>
      <c r="M271" s="46"/>
      <c r="Q271" s="27"/>
    </row>
    <row r="272" spans="10:17">
      <c r="J272" s="27"/>
      <c r="L272" s="39"/>
      <c r="M272" s="46"/>
      <c r="Q272" s="27"/>
    </row>
    <row r="273" spans="10:17">
      <c r="J273" s="27"/>
      <c r="L273" s="39"/>
      <c r="M273" s="46"/>
      <c r="Q273" s="27"/>
    </row>
    <row r="274" spans="10:17">
      <c r="J274" s="27"/>
      <c r="L274" s="39"/>
      <c r="M274" s="46"/>
      <c r="Q274" s="27"/>
    </row>
    <row r="275" spans="10:17">
      <c r="J275" s="27"/>
      <c r="L275" s="39"/>
      <c r="M275" s="46"/>
      <c r="Q275" s="27"/>
    </row>
    <row r="276" spans="10:17">
      <c r="J276" s="27"/>
      <c r="L276" s="39"/>
      <c r="M276" s="46"/>
      <c r="Q276" s="27"/>
    </row>
    <row r="277" spans="10:17">
      <c r="J277" s="27"/>
      <c r="L277" s="39"/>
      <c r="M277" s="46"/>
      <c r="Q277" s="27"/>
    </row>
    <row r="278" spans="10:17">
      <c r="J278" s="27"/>
      <c r="L278" s="39"/>
      <c r="M278" s="46"/>
      <c r="Q278" s="27"/>
    </row>
    <row r="279" spans="10:17">
      <c r="J279" s="27"/>
      <c r="L279" s="39"/>
      <c r="M279" s="46"/>
      <c r="Q279" s="27"/>
    </row>
    <row r="280" spans="10:17">
      <c r="J280" s="27"/>
      <c r="L280" s="39"/>
      <c r="M280" s="46"/>
      <c r="Q280" s="27"/>
    </row>
    <row r="281" spans="10:17">
      <c r="J281" s="27"/>
      <c r="L281" s="39"/>
      <c r="M281" s="46"/>
      <c r="Q281" s="27"/>
    </row>
    <row r="282" spans="10:17">
      <c r="J282" s="27"/>
      <c r="L282" s="39"/>
      <c r="M282" s="46"/>
      <c r="Q282" s="27"/>
    </row>
    <row r="283" spans="10:17">
      <c r="J283" s="27"/>
      <c r="L283" s="39"/>
      <c r="M283" s="46"/>
      <c r="Q283" s="27"/>
    </row>
    <row r="284" spans="10:17">
      <c r="J284" s="27"/>
      <c r="L284" s="39"/>
      <c r="M284" s="46"/>
      <c r="Q284" s="27"/>
    </row>
    <row r="285" spans="10:17">
      <c r="J285" s="27"/>
      <c r="L285" s="39"/>
      <c r="M285" s="46"/>
      <c r="Q285" s="27"/>
    </row>
    <row r="286" spans="10:17">
      <c r="J286" s="27"/>
      <c r="L286" s="39"/>
      <c r="M286" s="46"/>
      <c r="Q286" s="27"/>
    </row>
    <row r="287" spans="10:17">
      <c r="J287" s="27"/>
      <c r="L287" s="39"/>
      <c r="M287" s="46"/>
      <c r="Q287" s="27"/>
    </row>
    <row r="288" spans="10:17">
      <c r="J288" s="27"/>
      <c r="L288" s="39"/>
      <c r="M288" s="46"/>
      <c r="Q288" s="27"/>
    </row>
    <row r="289" spans="10:17">
      <c r="J289" s="27"/>
      <c r="L289" s="39"/>
      <c r="M289" s="46"/>
      <c r="Q289" s="27"/>
    </row>
    <row r="290" spans="10:17">
      <c r="J290" s="27"/>
      <c r="L290" s="39"/>
      <c r="M290" s="46"/>
      <c r="Q290" s="27"/>
    </row>
    <row r="291" spans="10:17">
      <c r="J291" s="27"/>
      <c r="L291" s="39"/>
      <c r="M291" s="46"/>
      <c r="Q291" s="27"/>
    </row>
    <row r="292" spans="10:17">
      <c r="J292" s="27"/>
      <c r="L292" s="39"/>
      <c r="M292" s="46"/>
      <c r="Q292" s="27"/>
    </row>
    <row r="293" spans="10:17">
      <c r="J293" s="27"/>
      <c r="L293" s="39"/>
      <c r="M293" s="46"/>
      <c r="Q293" s="27"/>
    </row>
    <row r="294" spans="10:17">
      <c r="J294" s="27"/>
      <c r="L294" s="39"/>
      <c r="M294" s="46"/>
      <c r="Q294" s="27"/>
    </row>
    <row r="295" spans="10:17">
      <c r="J295" s="27"/>
      <c r="L295" s="39"/>
      <c r="M295" s="46"/>
      <c r="Q295" s="27"/>
    </row>
    <row r="296" spans="10:17">
      <c r="J296" s="27"/>
      <c r="L296" s="39"/>
      <c r="M296" s="46"/>
      <c r="Q296" s="27"/>
    </row>
    <row r="297" spans="10:17">
      <c r="J297" s="27"/>
      <c r="L297" s="39"/>
      <c r="M297" s="46"/>
      <c r="Q297" s="27"/>
    </row>
    <row r="298" spans="10:17">
      <c r="J298" s="27"/>
      <c r="L298" s="39"/>
      <c r="M298" s="46"/>
      <c r="Q298" s="27"/>
    </row>
    <row r="299" spans="10:17">
      <c r="J299" s="27"/>
      <c r="L299" s="39"/>
      <c r="M299" s="46"/>
      <c r="Q299" s="27"/>
    </row>
    <row r="300" spans="10:17">
      <c r="J300" s="27"/>
      <c r="L300" s="39"/>
      <c r="M300" s="46"/>
      <c r="Q300" s="27"/>
    </row>
    <row r="301" spans="10:17">
      <c r="J301" s="27"/>
      <c r="L301" s="39"/>
      <c r="M301" s="46"/>
      <c r="Q301" s="27"/>
    </row>
    <row r="302" spans="10:17">
      <c r="J302" s="27"/>
      <c r="L302" s="39"/>
      <c r="M302" s="46"/>
      <c r="Q302" s="27"/>
    </row>
    <row r="303" spans="10:17">
      <c r="J303" s="27"/>
      <c r="L303" s="39"/>
      <c r="M303" s="46"/>
      <c r="Q303" s="27"/>
    </row>
    <row r="304" spans="10:17">
      <c r="J304" s="27"/>
      <c r="L304" s="39"/>
      <c r="M304" s="46"/>
      <c r="Q304" s="27"/>
    </row>
    <row r="305" spans="10:17">
      <c r="J305" s="27"/>
      <c r="L305" s="39"/>
      <c r="M305" s="46"/>
      <c r="Q305" s="27"/>
    </row>
    <row r="306" spans="10:17">
      <c r="J306" s="27"/>
      <c r="L306" s="39"/>
      <c r="M306" s="46"/>
      <c r="Q306" s="27"/>
    </row>
    <row r="307" spans="10:17">
      <c r="J307" s="27"/>
      <c r="L307" s="39"/>
      <c r="M307" s="46"/>
      <c r="Q307" s="27"/>
    </row>
    <row r="308" spans="10:17">
      <c r="J308" s="27"/>
      <c r="L308" s="39"/>
      <c r="M308" s="46"/>
      <c r="Q308" s="27"/>
    </row>
    <row r="309" spans="10:17">
      <c r="J309" s="27"/>
      <c r="L309" s="39"/>
      <c r="M309" s="46"/>
      <c r="Q309" s="27"/>
    </row>
    <row r="310" spans="10:17">
      <c r="J310" s="27"/>
      <c r="L310" s="39"/>
      <c r="M310" s="46"/>
      <c r="Q310" s="27"/>
    </row>
    <row r="311" spans="10:17">
      <c r="J311" s="27"/>
      <c r="L311" s="39"/>
      <c r="M311" s="46"/>
      <c r="Q311" s="27"/>
    </row>
    <row r="312" spans="10:17">
      <c r="J312" s="27"/>
      <c r="L312" s="39"/>
      <c r="M312" s="46"/>
      <c r="Q312" s="27"/>
    </row>
    <row r="313" spans="10:17">
      <c r="J313" s="27"/>
      <c r="L313" s="39"/>
      <c r="M313" s="46"/>
      <c r="Q313" s="27"/>
    </row>
    <row r="314" spans="10:17">
      <c r="J314" s="27"/>
      <c r="L314" s="39"/>
      <c r="M314" s="46"/>
      <c r="Q314" s="27"/>
    </row>
    <row r="315" spans="10:17">
      <c r="J315" s="27"/>
      <c r="L315" s="39"/>
      <c r="M315" s="46"/>
      <c r="Q315" s="27"/>
    </row>
    <row r="316" spans="10:17">
      <c r="J316" s="27"/>
      <c r="L316" s="39"/>
      <c r="M316" s="46"/>
      <c r="Q316" s="27"/>
    </row>
    <row r="317" spans="10:17">
      <c r="J317" s="27"/>
      <c r="L317" s="39"/>
      <c r="M317" s="46"/>
      <c r="Q317" s="27"/>
    </row>
    <row r="318" spans="10:17">
      <c r="J318" s="27"/>
      <c r="L318" s="39"/>
      <c r="M318" s="46"/>
      <c r="Q318" s="27"/>
    </row>
    <row r="319" spans="10:17">
      <c r="J319" s="27"/>
      <c r="L319" s="39"/>
      <c r="M319" s="46"/>
      <c r="Q319" s="27"/>
    </row>
    <row r="320" spans="10:17">
      <c r="J320" s="27"/>
      <c r="L320" s="39"/>
      <c r="M320" s="46"/>
      <c r="Q320" s="27"/>
    </row>
    <row r="321" spans="10:17">
      <c r="J321" s="27"/>
      <c r="L321" s="39"/>
      <c r="M321" s="46"/>
      <c r="Q321" s="27"/>
    </row>
    <row r="322" spans="10:17">
      <c r="J322" s="27"/>
      <c r="L322" s="39"/>
      <c r="M322" s="46"/>
      <c r="Q322" s="27"/>
    </row>
    <row r="323" spans="10:17">
      <c r="J323" s="27"/>
      <c r="L323" s="39"/>
      <c r="M323" s="46"/>
      <c r="Q323" s="27"/>
    </row>
    <row r="324" spans="10:17">
      <c r="J324" s="27"/>
      <c r="L324" s="39"/>
      <c r="M324" s="46"/>
      <c r="Q324" s="27"/>
    </row>
    <row r="325" spans="10:17">
      <c r="J325" s="27"/>
      <c r="L325" s="39"/>
      <c r="M325" s="46"/>
      <c r="Q325" s="27"/>
    </row>
    <row r="326" spans="10:17">
      <c r="J326" s="27"/>
      <c r="L326" s="39"/>
      <c r="M326" s="46"/>
      <c r="Q326" s="27"/>
    </row>
    <row r="327" spans="10:17">
      <c r="J327" s="27"/>
      <c r="L327" s="39"/>
      <c r="M327" s="46"/>
      <c r="Q327" s="27"/>
    </row>
    <row r="328" spans="10:17">
      <c r="J328" s="27"/>
      <c r="L328" s="39"/>
      <c r="M328" s="46"/>
      <c r="Q328" s="27"/>
    </row>
    <row r="329" spans="10:17">
      <c r="J329" s="27"/>
      <c r="L329" s="39"/>
      <c r="M329" s="46"/>
      <c r="Q329" s="27"/>
    </row>
    <row r="330" spans="10:17">
      <c r="J330" s="27"/>
      <c r="L330" s="39"/>
      <c r="M330" s="46"/>
      <c r="Q330" s="27"/>
    </row>
    <row r="331" spans="10:17">
      <c r="J331" s="27"/>
      <c r="L331" s="39"/>
      <c r="M331" s="46"/>
      <c r="Q331" s="27"/>
    </row>
    <row r="332" spans="10:17">
      <c r="J332" s="27"/>
      <c r="L332" s="39"/>
      <c r="M332" s="46"/>
      <c r="Q332" s="27"/>
    </row>
    <row r="333" spans="10:17">
      <c r="J333" s="27"/>
      <c r="L333" s="39"/>
      <c r="M333" s="46"/>
      <c r="Q333" s="27"/>
    </row>
    <row r="334" spans="10:17">
      <c r="J334" s="27"/>
      <c r="L334" s="39"/>
      <c r="M334" s="46"/>
      <c r="Q334" s="27"/>
    </row>
    <row r="335" spans="10:17">
      <c r="J335" s="27"/>
      <c r="L335" s="39"/>
      <c r="M335" s="46"/>
      <c r="Q335" s="27"/>
    </row>
    <row r="336" spans="10:17">
      <c r="J336" s="27"/>
      <c r="L336" s="39"/>
      <c r="M336" s="46"/>
      <c r="Q336" s="27"/>
    </row>
    <row r="337" spans="10:17">
      <c r="J337" s="27"/>
      <c r="L337" s="39"/>
      <c r="M337" s="46"/>
      <c r="Q337" s="27"/>
    </row>
    <row r="338" spans="10:17">
      <c r="J338" s="27"/>
      <c r="L338" s="39"/>
      <c r="M338" s="46"/>
      <c r="Q338" s="27"/>
    </row>
    <row r="339" spans="10:17">
      <c r="J339" s="27"/>
      <c r="L339" s="39"/>
      <c r="M339" s="46"/>
      <c r="Q339" s="27"/>
    </row>
    <row r="340" spans="10:17">
      <c r="J340" s="27"/>
      <c r="L340" s="39"/>
      <c r="M340" s="46"/>
      <c r="Q340" s="27"/>
    </row>
    <row r="341" spans="10:17">
      <c r="J341" s="27"/>
      <c r="L341" s="39"/>
      <c r="M341" s="46"/>
      <c r="Q341" s="27"/>
    </row>
    <row r="342" spans="10:17">
      <c r="J342" s="27"/>
      <c r="L342" s="39"/>
      <c r="M342" s="46"/>
      <c r="Q342" s="27"/>
    </row>
    <row r="343" spans="10:17">
      <c r="J343" s="27"/>
      <c r="L343" s="39"/>
      <c r="M343" s="46"/>
      <c r="Q343" s="27"/>
    </row>
    <row r="344" spans="10:17">
      <c r="J344" s="27"/>
      <c r="L344" s="39"/>
      <c r="M344" s="46"/>
      <c r="Q344" s="27"/>
    </row>
    <row r="345" spans="10:17">
      <c r="J345" s="27"/>
      <c r="L345" s="39"/>
      <c r="M345" s="46"/>
      <c r="Q345" s="27"/>
    </row>
    <row r="346" spans="10:17">
      <c r="J346" s="27"/>
      <c r="L346" s="39"/>
      <c r="M346" s="46"/>
      <c r="Q346" s="27"/>
    </row>
    <row r="347" spans="10:17">
      <c r="J347" s="27"/>
      <c r="L347" s="39"/>
      <c r="M347" s="46"/>
      <c r="Q347" s="27"/>
    </row>
    <row r="348" spans="10:17">
      <c r="J348" s="27"/>
      <c r="L348" s="39"/>
      <c r="M348" s="46"/>
      <c r="Q348" s="27"/>
    </row>
    <row r="349" spans="10:17">
      <c r="J349" s="27"/>
      <c r="L349" s="39"/>
      <c r="M349" s="46"/>
      <c r="Q349" s="27"/>
    </row>
    <row r="350" spans="10:17">
      <c r="J350" s="27"/>
      <c r="L350" s="39"/>
      <c r="M350" s="46"/>
      <c r="Q350" s="27"/>
    </row>
    <row r="351" spans="10:17">
      <c r="J351" s="27"/>
      <c r="L351" s="39"/>
      <c r="M351" s="46"/>
      <c r="Q351" s="27"/>
    </row>
    <row r="352" spans="10:17">
      <c r="J352" s="27"/>
      <c r="L352" s="39"/>
      <c r="M352" s="46"/>
      <c r="Q352" s="27"/>
    </row>
    <row r="353" spans="10:17">
      <c r="J353" s="27"/>
      <c r="L353" s="39"/>
      <c r="M353" s="46"/>
      <c r="Q353" s="27"/>
    </row>
    <row r="354" spans="10:17">
      <c r="J354" s="27"/>
      <c r="L354" s="39"/>
      <c r="M354" s="46"/>
      <c r="Q354" s="27"/>
    </row>
    <row r="355" spans="10:17">
      <c r="J355" s="27"/>
      <c r="L355" s="39"/>
      <c r="M355" s="46"/>
      <c r="Q355" s="27"/>
    </row>
    <row r="356" spans="10:17">
      <c r="J356" s="27"/>
      <c r="L356" s="39"/>
      <c r="M356" s="46"/>
      <c r="Q356" s="27"/>
    </row>
    <row r="357" spans="10:17">
      <c r="J357" s="27"/>
      <c r="L357" s="39"/>
      <c r="M357" s="46"/>
      <c r="Q357" s="27"/>
    </row>
    <row r="358" spans="10:17">
      <c r="J358" s="27"/>
      <c r="L358" s="39"/>
      <c r="M358" s="46"/>
      <c r="Q358" s="27"/>
    </row>
    <row r="359" spans="10:17">
      <c r="J359" s="27"/>
      <c r="L359" s="39"/>
      <c r="M359" s="46"/>
      <c r="Q359" s="27"/>
    </row>
    <row r="360" spans="10:17">
      <c r="J360" s="27"/>
      <c r="L360" s="39"/>
      <c r="M360" s="46"/>
      <c r="Q360" s="27"/>
    </row>
    <row r="361" spans="10:17">
      <c r="J361" s="27"/>
      <c r="L361" s="39"/>
      <c r="M361" s="46"/>
      <c r="Q361" s="27"/>
    </row>
    <row r="362" spans="10:17">
      <c r="J362" s="27"/>
      <c r="L362" s="39"/>
      <c r="M362" s="46"/>
      <c r="Q362" s="27"/>
    </row>
    <row r="363" spans="10:17">
      <c r="J363" s="27"/>
      <c r="L363" s="39"/>
      <c r="M363" s="46"/>
      <c r="Q363" s="27"/>
    </row>
    <row r="364" spans="10:17">
      <c r="J364" s="27"/>
      <c r="L364" s="39"/>
      <c r="M364" s="46"/>
      <c r="Q364" s="27"/>
    </row>
    <row r="365" spans="10:17">
      <c r="J365" s="27"/>
      <c r="L365" s="39"/>
      <c r="M365" s="46"/>
      <c r="Q365" s="27"/>
    </row>
    <row r="366" spans="10:17">
      <c r="J366" s="27"/>
      <c r="L366" s="39"/>
      <c r="M366" s="46"/>
      <c r="Q366" s="27"/>
    </row>
    <row r="367" spans="10:17">
      <c r="J367" s="27"/>
      <c r="L367" s="39"/>
      <c r="M367" s="46"/>
      <c r="Q367" s="27"/>
    </row>
    <row r="368" spans="10:17">
      <c r="J368" s="27"/>
      <c r="L368" s="39"/>
      <c r="M368" s="46"/>
      <c r="Q368" s="27"/>
    </row>
    <row r="369" spans="10:17">
      <c r="J369" s="27"/>
      <c r="L369" s="39"/>
      <c r="M369" s="46"/>
      <c r="Q369" s="27"/>
    </row>
    <row r="370" spans="10:17">
      <c r="J370" s="27"/>
      <c r="L370" s="39"/>
      <c r="M370" s="46"/>
      <c r="Q370" s="27"/>
    </row>
    <row r="371" spans="10:17">
      <c r="J371" s="27"/>
      <c r="L371" s="39"/>
      <c r="M371" s="46"/>
      <c r="Q371" s="27"/>
    </row>
    <row r="372" spans="10:17">
      <c r="J372" s="27"/>
      <c r="L372" s="39"/>
      <c r="M372" s="46"/>
      <c r="Q372" s="27"/>
    </row>
    <row r="373" spans="10:17">
      <c r="J373" s="27"/>
      <c r="L373" s="39"/>
      <c r="M373" s="46"/>
      <c r="Q373" s="27"/>
    </row>
    <row r="374" spans="10:17">
      <c r="J374" s="27"/>
      <c r="L374" s="39"/>
      <c r="M374" s="46"/>
      <c r="Q374" s="27"/>
    </row>
    <row r="375" spans="10:17">
      <c r="J375" s="27"/>
      <c r="L375" s="39"/>
      <c r="M375" s="46"/>
      <c r="Q375" s="27"/>
    </row>
    <row r="376" spans="10:17">
      <c r="J376" s="27"/>
      <c r="L376" s="39"/>
      <c r="M376" s="46"/>
      <c r="Q376" s="27"/>
    </row>
    <row r="377" spans="10:17">
      <c r="J377" s="27"/>
      <c r="L377" s="39"/>
      <c r="M377" s="46"/>
      <c r="Q377" s="27"/>
    </row>
    <row r="378" spans="10:17">
      <c r="J378" s="27"/>
      <c r="L378" s="39"/>
      <c r="M378" s="46"/>
      <c r="Q378" s="27"/>
    </row>
    <row r="379" spans="10:17">
      <c r="J379" s="27"/>
      <c r="L379" s="39"/>
      <c r="M379" s="46"/>
      <c r="Q379" s="27"/>
    </row>
    <row r="380" spans="10:17">
      <c r="J380" s="27"/>
      <c r="L380" s="39"/>
      <c r="M380" s="46"/>
      <c r="Q380" s="27"/>
    </row>
    <row r="381" spans="10:17">
      <c r="J381" s="27"/>
      <c r="L381" s="39"/>
      <c r="M381" s="46"/>
      <c r="Q381" s="27"/>
    </row>
    <row r="382" spans="10:17">
      <c r="J382" s="27"/>
      <c r="L382" s="39"/>
      <c r="M382" s="46"/>
      <c r="Q382" s="27"/>
    </row>
    <row r="383" spans="10:17">
      <c r="J383" s="27"/>
      <c r="L383" s="39"/>
      <c r="M383" s="46"/>
      <c r="Q383" s="27"/>
    </row>
    <row r="384" spans="10:17">
      <c r="J384" s="27"/>
      <c r="L384" s="39"/>
      <c r="M384" s="46"/>
      <c r="Q384" s="27"/>
    </row>
    <row r="385" spans="10:17">
      <c r="J385" s="27"/>
      <c r="L385" s="39"/>
      <c r="M385" s="46"/>
      <c r="Q385" s="27"/>
    </row>
    <row r="386" spans="10:17">
      <c r="J386" s="27"/>
      <c r="L386" s="39"/>
      <c r="M386" s="46"/>
      <c r="Q386" s="27"/>
    </row>
    <row r="387" spans="10:17">
      <c r="J387" s="27"/>
      <c r="L387" s="39"/>
      <c r="M387" s="46"/>
      <c r="Q387" s="27"/>
    </row>
    <row r="388" spans="10:17">
      <c r="J388" s="27"/>
      <c r="L388" s="39"/>
      <c r="M388" s="46"/>
      <c r="Q388" s="27"/>
    </row>
    <row r="389" spans="10:17">
      <c r="J389" s="27"/>
      <c r="L389" s="39"/>
      <c r="M389" s="46"/>
      <c r="Q389" s="27"/>
    </row>
    <row r="390" spans="10:17">
      <c r="J390" s="27"/>
      <c r="L390" s="39"/>
      <c r="M390" s="46"/>
      <c r="Q390" s="27"/>
    </row>
    <row r="391" spans="10:17">
      <c r="J391" s="27"/>
      <c r="L391" s="39"/>
      <c r="M391" s="46"/>
      <c r="Q391" s="27"/>
    </row>
    <row r="392" spans="10:17">
      <c r="J392" s="27"/>
      <c r="L392" s="39"/>
      <c r="M392" s="46"/>
      <c r="Q392" s="27"/>
    </row>
    <row r="393" spans="10:17">
      <c r="J393" s="27"/>
      <c r="L393" s="39"/>
      <c r="M393" s="46"/>
      <c r="Q393" s="27"/>
    </row>
    <row r="394" spans="10:17">
      <c r="J394" s="27"/>
      <c r="L394" s="39"/>
      <c r="M394" s="46"/>
      <c r="Q394" s="27"/>
    </row>
    <row r="395" spans="10:17">
      <c r="J395" s="27"/>
      <c r="L395" s="39"/>
      <c r="M395" s="46"/>
      <c r="Q395" s="27"/>
    </row>
    <row r="396" spans="10:17">
      <c r="J396" s="27"/>
      <c r="L396" s="39"/>
      <c r="M396" s="46"/>
      <c r="Q396" s="27"/>
    </row>
    <row r="397" spans="10:17">
      <c r="J397" s="27"/>
      <c r="L397" s="39"/>
      <c r="M397" s="46"/>
      <c r="Q397" s="27"/>
    </row>
    <row r="398" spans="10:17">
      <c r="J398" s="27"/>
      <c r="L398" s="39"/>
      <c r="M398" s="46"/>
      <c r="Q398" s="27"/>
    </row>
    <row r="399" spans="10:17">
      <c r="J399" s="27"/>
      <c r="L399" s="39"/>
      <c r="M399" s="46"/>
      <c r="Q399" s="27"/>
    </row>
    <row r="400" spans="10:17">
      <c r="J400" s="27"/>
      <c r="L400" s="39"/>
      <c r="M400" s="46"/>
      <c r="Q400" s="27"/>
    </row>
    <row r="401" spans="10:17">
      <c r="J401" s="27"/>
      <c r="L401" s="39"/>
      <c r="M401" s="46"/>
      <c r="Q401" s="27"/>
    </row>
    <row r="402" spans="10:17">
      <c r="J402" s="27"/>
      <c r="L402" s="39"/>
      <c r="M402" s="46"/>
      <c r="Q402" s="27"/>
    </row>
    <row r="403" spans="10:17">
      <c r="J403" s="27"/>
      <c r="L403" s="39"/>
      <c r="M403" s="46"/>
      <c r="Q403" s="27"/>
    </row>
    <row r="404" spans="10:17">
      <c r="J404" s="27"/>
      <c r="L404" s="39"/>
      <c r="M404" s="46"/>
      <c r="Q404" s="27"/>
    </row>
    <row r="405" spans="10:17">
      <c r="J405" s="27"/>
      <c r="L405" s="39"/>
      <c r="M405" s="46"/>
      <c r="Q405" s="27"/>
    </row>
    <row r="406" spans="10:17">
      <c r="J406" s="27"/>
      <c r="L406" s="39"/>
      <c r="M406" s="46"/>
      <c r="Q406" s="27"/>
    </row>
    <row r="407" spans="10:17">
      <c r="J407" s="27"/>
      <c r="L407" s="39"/>
      <c r="M407" s="46"/>
      <c r="Q407" s="27"/>
    </row>
    <row r="408" spans="10:17">
      <c r="J408" s="27"/>
      <c r="L408" s="39"/>
      <c r="M408" s="46"/>
      <c r="Q408" s="27"/>
    </row>
    <row r="409" spans="10:17">
      <c r="J409" s="27"/>
      <c r="L409" s="39"/>
      <c r="M409" s="46"/>
      <c r="Q409" s="27"/>
    </row>
    <row r="410" spans="10:17">
      <c r="J410" s="27"/>
      <c r="L410" s="39"/>
      <c r="M410" s="46"/>
      <c r="Q410" s="27"/>
    </row>
    <row r="411" spans="10:17">
      <c r="J411" s="27"/>
      <c r="L411" s="39"/>
      <c r="M411" s="46"/>
      <c r="Q411" s="27"/>
    </row>
    <row r="412" spans="10:17">
      <c r="J412" s="27"/>
      <c r="L412" s="39"/>
      <c r="M412" s="46"/>
      <c r="Q412" s="27"/>
    </row>
    <row r="413" spans="10:17">
      <c r="J413" s="27"/>
      <c r="L413" s="39"/>
      <c r="M413" s="46"/>
      <c r="Q413" s="27"/>
    </row>
    <row r="414" spans="10:17">
      <c r="J414" s="27"/>
      <c r="L414" s="39"/>
      <c r="M414" s="46"/>
      <c r="Q414" s="27"/>
    </row>
    <row r="415" spans="10:17">
      <c r="J415" s="27"/>
      <c r="L415" s="39"/>
      <c r="M415" s="46"/>
      <c r="Q415" s="27"/>
    </row>
    <row r="416" spans="10:17">
      <c r="J416" s="27"/>
      <c r="L416" s="39"/>
      <c r="M416" s="46"/>
      <c r="Q416" s="27"/>
    </row>
    <row r="417" spans="10:17">
      <c r="J417" s="27"/>
      <c r="L417" s="39"/>
      <c r="M417" s="46"/>
      <c r="Q417" s="27"/>
    </row>
    <row r="418" spans="10:17">
      <c r="J418" s="27"/>
      <c r="L418" s="39"/>
      <c r="M418" s="46"/>
      <c r="Q418" s="27"/>
    </row>
    <row r="419" spans="10:17">
      <c r="J419" s="27"/>
      <c r="L419" s="39"/>
      <c r="M419" s="46"/>
      <c r="Q419" s="27"/>
    </row>
    <row r="420" spans="10:17">
      <c r="J420" s="27"/>
      <c r="L420" s="39"/>
      <c r="M420" s="46"/>
      <c r="Q420" s="27"/>
    </row>
    <row r="421" spans="10:17">
      <c r="J421" s="27"/>
      <c r="L421" s="39"/>
      <c r="M421" s="46"/>
      <c r="Q421" s="27"/>
    </row>
    <row r="422" spans="10:17">
      <c r="J422" s="27"/>
      <c r="L422" s="39"/>
      <c r="M422" s="46"/>
      <c r="Q422" s="27"/>
    </row>
    <row r="423" spans="10:17">
      <c r="J423" s="27"/>
      <c r="L423" s="39"/>
      <c r="M423" s="46"/>
      <c r="Q423" s="27"/>
    </row>
    <row r="424" spans="10:17">
      <c r="J424" s="27"/>
      <c r="L424" s="39"/>
      <c r="M424" s="46"/>
      <c r="Q424" s="27"/>
    </row>
    <row r="425" spans="10:17">
      <c r="J425" s="27"/>
      <c r="L425" s="39"/>
      <c r="M425" s="46"/>
      <c r="Q425" s="27"/>
    </row>
    <row r="426" spans="10:17">
      <c r="J426" s="27"/>
      <c r="L426" s="39"/>
      <c r="M426" s="46"/>
      <c r="Q426" s="27"/>
    </row>
    <row r="427" spans="10:17">
      <c r="J427" s="27"/>
      <c r="L427" s="39"/>
      <c r="M427" s="46"/>
      <c r="Q427" s="27"/>
    </row>
    <row r="428" spans="10:17">
      <c r="J428" s="27"/>
      <c r="L428" s="39"/>
      <c r="M428" s="46"/>
      <c r="Q428" s="27"/>
    </row>
    <row r="429" spans="10:17">
      <c r="J429" s="27"/>
      <c r="L429" s="39"/>
      <c r="M429" s="46"/>
      <c r="Q429" s="27"/>
    </row>
    <row r="430" spans="10:17">
      <c r="J430" s="27"/>
      <c r="L430" s="39"/>
      <c r="M430" s="46"/>
      <c r="Q430" s="27"/>
    </row>
    <row r="431" spans="10:17">
      <c r="J431" s="27"/>
      <c r="L431" s="39"/>
      <c r="M431" s="46"/>
      <c r="Q431" s="27"/>
    </row>
    <row r="432" spans="10:17">
      <c r="J432" s="27"/>
      <c r="L432" s="39"/>
      <c r="M432" s="46"/>
      <c r="Q432" s="27"/>
    </row>
    <row r="433" spans="10:17">
      <c r="J433" s="27"/>
      <c r="L433" s="39"/>
      <c r="M433" s="46"/>
      <c r="Q433" s="27"/>
    </row>
    <row r="434" spans="10:17">
      <c r="J434" s="27"/>
      <c r="L434" s="39"/>
      <c r="M434" s="46"/>
      <c r="Q434" s="27"/>
    </row>
    <row r="435" spans="10:17">
      <c r="J435" s="27"/>
      <c r="L435" s="39"/>
      <c r="M435" s="46"/>
      <c r="Q435" s="27"/>
    </row>
    <row r="436" spans="10:17">
      <c r="J436" s="27"/>
      <c r="L436" s="39"/>
      <c r="M436" s="46"/>
      <c r="Q436" s="27"/>
    </row>
    <row r="437" spans="10:17">
      <c r="J437" s="27"/>
      <c r="L437" s="39"/>
      <c r="M437" s="46"/>
      <c r="Q437" s="27"/>
    </row>
    <row r="438" spans="10:17">
      <c r="J438" s="27"/>
      <c r="L438" s="39"/>
      <c r="M438" s="46"/>
      <c r="Q438" s="27"/>
    </row>
    <row r="439" spans="10:17">
      <c r="J439" s="27"/>
      <c r="L439" s="39"/>
      <c r="M439" s="46"/>
      <c r="Q439" s="27"/>
    </row>
    <row r="440" spans="10:17">
      <c r="J440" s="27"/>
      <c r="L440" s="39"/>
      <c r="M440" s="46"/>
      <c r="Q440" s="27"/>
    </row>
    <row r="441" spans="10:17">
      <c r="J441" s="27"/>
      <c r="L441" s="39"/>
      <c r="M441" s="46"/>
      <c r="Q441" s="27"/>
    </row>
    <row r="442" spans="10:17">
      <c r="J442" s="27"/>
      <c r="L442" s="39"/>
      <c r="M442" s="46"/>
      <c r="Q442" s="27"/>
    </row>
    <row r="443" spans="10:17">
      <c r="J443" s="27"/>
      <c r="L443" s="39"/>
      <c r="M443" s="46"/>
      <c r="Q443" s="27"/>
    </row>
    <row r="444" spans="10:17">
      <c r="J444" s="27"/>
      <c r="L444" s="39"/>
      <c r="M444" s="46"/>
      <c r="Q444" s="27"/>
    </row>
    <row r="445" spans="10:17">
      <c r="J445" s="27"/>
      <c r="L445" s="39"/>
      <c r="M445" s="46"/>
      <c r="Q445" s="27"/>
    </row>
    <row r="446" spans="10:17">
      <c r="J446" s="27"/>
      <c r="L446" s="39"/>
      <c r="M446" s="46"/>
      <c r="Q446" s="27"/>
    </row>
    <row r="447" spans="10:17">
      <c r="J447" s="27"/>
      <c r="L447" s="39"/>
      <c r="M447" s="46"/>
      <c r="Q447" s="27"/>
    </row>
    <row r="448" spans="10:17">
      <c r="J448" s="27"/>
      <c r="L448" s="39"/>
      <c r="M448" s="46"/>
      <c r="Q448" s="27"/>
    </row>
    <row r="449" spans="10:17">
      <c r="J449" s="27"/>
      <c r="L449" s="39"/>
      <c r="M449" s="46"/>
      <c r="Q449" s="27"/>
    </row>
    <row r="450" spans="10:17">
      <c r="J450" s="27"/>
      <c r="L450" s="39"/>
      <c r="M450" s="46"/>
      <c r="Q450" s="27"/>
    </row>
    <row r="451" spans="10:17">
      <c r="J451" s="27"/>
      <c r="L451" s="39"/>
      <c r="M451" s="46"/>
      <c r="Q451" s="27"/>
    </row>
    <row r="452" spans="10:17">
      <c r="J452" s="27"/>
      <c r="L452" s="39"/>
      <c r="M452" s="46"/>
      <c r="Q452" s="27"/>
    </row>
    <row r="453" spans="10:17">
      <c r="J453" s="27"/>
      <c r="L453" s="39"/>
      <c r="M453" s="46"/>
      <c r="Q453" s="27"/>
    </row>
    <row r="454" spans="10:17">
      <c r="J454" s="27"/>
      <c r="L454" s="39"/>
      <c r="M454" s="46"/>
      <c r="Q454" s="27"/>
    </row>
    <row r="455" spans="10:17">
      <c r="J455" s="27"/>
      <c r="L455" s="39"/>
      <c r="M455" s="46"/>
      <c r="Q455" s="27"/>
    </row>
    <row r="456" spans="10:17">
      <c r="J456" s="27"/>
      <c r="L456" s="39"/>
      <c r="M456" s="46"/>
      <c r="Q456" s="27"/>
    </row>
    <row r="457" spans="10:17">
      <c r="J457" s="27"/>
      <c r="L457" s="39"/>
      <c r="M457" s="46"/>
      <c r="Q457" s="27"/>
    </row>
    <row r="458" spans="10:17">
      <c r="J458" s="27"/>
      <c r="L458" s="39"/>
      <c r="M458" s="46"/>
      <c r="Q458" s="27"/>
    </row>
    <row r="459" spans="10:17">
      <c r="J459" s="27"/>
      <c r="L459" s="39"/>
      <c r="M459" s="46"/>
      <c r="Q459" s="27"/>
    </row>
    <row r="460" spans="10:17">
      <c r="J460" s="27"/>
      <c r="L460" s="39"/>
      <c r="M460" s="46"/>
      <c r="Q460" s="27"/>
    </row>
    <row r="461" spans="10:17">
      <c r="J461" s="27"/>
      <c r="L461" s="39"/>
      <c r="M461" s="46"/>
      <c r="Q461" s="27"/>
    </row>
    <row r="462" spans="10:17">
      <c r="J462" s="27"/>
      <c r="L462" s="39"/>
      <c r="M462" s="46"/>
      <c r="Q462" s="27"/>
    </row>
    <row r="463" spans="10:17">
      <c r="J463" s="27"/>
      <c r="L463" s="39"/>
      <c r="M463" s="46"/>
      <c r="Q463" s="27"/>
    </row>
    <row r="464" spans="10:17">
      <c r="J464" s="27"/>
      <c r="L464" s="39"/>
      <c r="M464" s="46"/>
      <c r="Q464" s="27"/>
    </row>
    <row r="465" spans="10:17">
      <c r="J465" s="27"/>
      <c r="L465" s="39"/>
      <c r="M465" s="46"/>
      <c r="Q465" s="27"/>
    </row>
    <row r="466" spans="10:17">
      <c r="J466" s="27"/>
      <c r="L466" s="39"/>
      <c r="M466" s="46"/>
      <c r="Q466" s="27"/>
    </row>
    <row r="467" spans="10:17">
      <c r="J467" s="27"/>
      <c r="L467" s="39"/>
      <c r="M467" s="46"/>
      <c r="Q467" s="27"/>
    </row>
    <row r="468" spans="10:17">
      <c r="J468" s="27"/>
      <c r="L468" s="39"/>
      <c r="M468" s="46"/>
      <c r="Q468" s="27"/>
    </row>
    <row r="469" spans="10:17">
      <c r="J469" s="27"/>
      <c r="L469" s="39"/>
      <c r="M469" s="46"/>
      <c r="Q469" s="27"/>
    </row>
    <row r="470" spans="10:17">
      <c r="J470" s="27"/>
      <c r="L470" s="39"/>
      <c r="M470" s="46"/>
      <c r="Q470" s="27"/>
    </row>
    <row r="471" spans="10:17">
      <c r="J471" s="27"/>
      <c r="L471" s="39"/>
      <c r="M471" s="46"/>
      <c r="Q471" s="27"/>
    </row>
    <row r="472" spans="10:17">
      <c r="J472" s="27"/>
      <c r="L472" s="39"/>
      <c r="M472" s="46"/>
      <c r="Q472" s="27"/>
    </row>
    <row r="473" spans="10:17">
      <c r="J473" s="27"/>
      <c r="L473" s="39"/>
      <c r="M473" s="46"/>
      <c r="Q473" s="27"/>
    </row>
    <row r="474" spans="10:17">
      <c r="J474" s="27"/>
      <c r="L474" s="39"/>
      <c r="M474" s="46"/>
      <c r="Q474" s="27"/>
    </row>
    <row r="475" spans="10:17">
      <c r="J475" s="27"/>
      <c r="L475" s="39"/>
      <c r="M475" s="46"/>
      <c r="Q475" s="27"/>
    </row>
    <row r="476" spans="10:17">
      <c r="J476" s="27"/>
      <c r="L476" s="39"/>
      <c r="M476" s="46"/>
      <c r="Q476" s="27"/>
    </row>
    <row r="477" spans="10:17">
      <c r="J477" s="27"/>
      <c r="L477" s="39"/>
      <c r="M477" s="46"/>
      <c r="Q477" s="27"/>
    </row>
    <row r="478" spans="10:17">
      <c r="J478" s="27"/>
      <c r="L478" s="39"/>
      <c r="M478" s="46"/>
      <c r="Q478" s="27"/>
    </row>
    <row r="479" spans="10:17">
      <c r="J479" s="27"/>
      <c r="L479" s="39"/>
      <c r="M479" s="46"/>
      <c r="Q479" s="27"/>
    </row>
    <row r="480" spans="10:17">
      <c r="J480" s="27"/>
      <c r="L480" s="39"/>
      <c r="M480" s="46"/>
      <c r="Q480" s="27"/>
    </row>
    <row r="481" spans="10:17">
      <c r="J481" s="27"/>
      <c r="L481" s="39"/>
      <c r="M481" s="46"/>
      <c r="Q481" s="27"/>
    </row>
    <row r="482" spans="10:17">
      <c r="J482" s="27"/>
      <c r="L482" s="39"/>
      <c r="M482" s="46"/>
      <c r="Q482" s="27"/>
    </row>
    <row r="483" spans="10:17">
      <c r="J483" s="27"/>
      <c r="L483" s="39"/>
      <c r="M483" s="46"/>
      <c r="Q483" s="27"/>
    </row>
    <row r="484" spans="10:17">
      <c r="J484" s="27"/>
      <c r="L484" s="39"/>
      <c r="M484" s="46"/>
      <c r="Q484" s="27"/>
    </row>
    <row r="485" spans="10:17">
      <c r="J485" s="27"/>
      <c r="L485" s="39"/>
      <c r="M485" s="46"/>
      <c r="Q485" s="27"/>
    </row>
    <row r="486" spans="10:17">
      <c r="J486" s="27"/>
      <c r="L486" s="39"/>
      <c r="M486" s="46"/>
      <c r="Q486" s="27"/>
    </row>
    <row r="487" spans="10:17">
      <c r="J487" s="27"/>
      <c r="L487" s="39"/>
      <c r="M487" s="46"/>
      <c r="Q487" s="27"/>
    </row>
    <row r="488" spans="10:17">
      <c r="J488" s="27"/>
      <c r="L488" s="39"/>
      <c r="M488" s="46"/>
      <c r="Q488" s="27"/>
    </row>
    <row r="489" spans="10:17">
      <c r="J489" s="27"/>
      <c r="L489" s="39"/>
      <c r="M489" s="46"/>
      <c r="Q489" s="27"/>
    </row>
    <row r="490" spans="10:17">
      <c r="J490" s="27"/>
      <c r="L490" s="39"/>
      <c r="M490" s="46"/>
      <c r="Q490" s="27"/>
    </row>
    <row r="491" spans="10:17">
      <c r="J491" s="27"/>
      <c r="L491" s="39"/>
      <c r="M491" s="46"/>
      <c r="Q491" s="27"/>
    </row>
    <row r="492" spans="10:17">
      <c r="J492" s="27"/>
      <c r="L492" s="39"/>
      <c r="M492" s="46"/>
      <c r="Q492" s="27"/>
    </row>
    <row r="493" spans="10:17">
      <c r="J493" s="27"/>
      <c r="L493" s="39"/>
      <c r="M493" s="46"/>
      <c r="Q493" s="27"/>
    </row>
    <row r="494" spans="10:17">
      <c r="J494" s="27"/>
      <c r="L494" s="39"/>
      <c r="M494" s="46"/>
      <c r="Q494" s="27"/>
    </row>
    <row r="495" spans="10:17">
      <c r="J495" s="27"/>
      <c r="L495" s="39"/>
      <c r="M495" s="46"/>
      <c r="Q495" s="27"/>
    </row>
    <row r="496" spans="10:17">
      <c r="J496" s="27"/>
      <c r="L496" s="39"/>
      <c r="M496" s="46"/>
      <c r="Q496" s="27"/>
    </row>
    <row r="497" spans="10:17">
      <c r="J497" s="27"/>
      <c r="L497" s="39"/>
      <c r="M497" s="46"/>
      <c r="Q497" s="27"/>
    </row>
    <row r="498" spans="10:17">
      <c r="J498" s="27"/>
      <c r="L498" s="39"/>
      <c r="M498" s="46"/>
      <c r="Q498" s="27"/>
    </row>
    <row r="499" spans="10:17">
      <c r="J499" s="27"/>
      <c r="L499" s="39"/>
      <c r="M499" s="46"/>
      <c r="Q499" s="27"/>
    </row>
    <row r="500" spans="10:17">
      <c r="J500" s="27"/>
      <c r="L500" s="39"/>
      <c r="M500" s="46"/>
      <c r="Q500" s="27"/>
    </row>
    <row r="501" spans="10:17">
      <c r="J501" s="27"/>
      <c r="L501" s="39"/>
      <c r="M501" s="46"/>
      <c r="Q501" s="27"/>
    </row>
    <row r="502" spans="10:17">
      <c r="J502" s="27"/>
      <c r="L502" s="39"/>
      <c r="M502" s="46"/>
      <c r="Q502" s="27"/>
    </row>
    <row r="503" spans="10:17">
      <c r="J503" s="27"/>
      <c r="L503" s="39"/>
      <c r="M503" s="46"/>
      <c r="Q503" s="27"/>
    </row>
    <row r="504" spans="10:17">
      <c r="J504" s="27"/>
      <c r="L504" s="39"/>
      <c r="M504" s="46"/>
      <c r="Q504" s="27"/>
    </row>
    <row r="505" spans="10:17">
      <c r="J505" s="27"/>
      <c r="L505" s="39"/>
      <c r="M505" s="46"/>
      <c r="Q505" s="27"/>
    </row>
    <row r="506" spans="10:17">
      <c r="J506" s="27"/>
      <c r="L506" s="39"/>
      <c r="M506" s="46"/>
      <c r="Q506" s="27"/>
    </row>
    <row r="507" spans="10:17">
      <c r="J507" s="27"/>
      <c r="L507" s="39"/>
      <c r="M507" s="46"/>
      <c r="Q507" s="27"/>
    </row>
    <row r="508" spans="10:17">
      <c r="J508" s="27"/>
      <c r="L508" s="39"/>
      <c r="M508" s="46"/>
      <c r="Q508" s="27"/>
    </row>
    <row r="509" spans="10:17">
      <c r="J509" s="27"/>
      <c r="L509" s="39"/>
      <c r="M509" s="46"/>
      <c r="Q509" s="27"/>
    </row>
    <row r="510" spans="10:17">
      <c r="J510" s="27"/>
      <c r="L510" s="39"/>
      <c r="M510" s="46"/>
      <c r="Q510" s="27"/>
    </row>
    <row r="511" spans="10:17">
      <c r="J511" s="27"/>
      <c r="L511" s="39"/>
      <c r="M511" s="46"/>
      <c r="Q511" s="27"/>
    </row>
    <row r="512" spans="10:17">
      <c r="J512" s="27"/>
      <c r="L512" s="39"/>
      <c r="M512" s="46"/>
      <c r="Q512" s="27"/>
    </row>
    <row r="513" spans="10:17">
      <c r="J513" s="27"/>
      <c r="L513" s="39"/>
      <c r="M513" s="46"/>
      <c r="Q513" s="27"/>
    </row>
    <row r="514" spans="10:17">
      <c r="J514" s="27"/>
      <c r="L514" s="39"/>
      <c r="M514" s="46"/>
      <c r="Q514" s="27"/>
    </row>
    <row r="515" spans="10:17">
      <c r="J515" s="27"/>
      <c r="L515" s="39"/>
      <c r="M515" s="46"/>
      <c r="Q515" s="27"/>
    </row>
    <row r="516" spans="10:17">
      <c r="J516" s="27"/>
      <c r="L516" s="39"/>
      <c r="M516" s="46"/>
      <c r="Q516" s="27"/>
    </row>
    <row r="517" spans="10:17">
      <c r="J517" s="27"/>
      <c r="L517" s="39"/>
      <c r="M517" s="46"/>
      <c r="Q517" s="27"/>
    </row>
    <row r="518" spans="10:17">
      <c r="J518" s="27"/>
      <c r="L518" s="39"/>
      <c r="M518" s="46"/>
      <c r="Q518" s="27"/>
    </row>
    <row r="519" spans="10:17">
      <c r="J519" s="27"/>
      <c r="L519" s="39"/>
      <c r="M519" s="46"/>
      <c r="Q519" s="27"/>
    </row>
    <row r="520" spans="10:17">
      <c r="J520" s="27"/>
      <c r="L520" s="39"/>
      <c r="M520" s="46"/>
      <c r="Q520" s="27"/>
    </row>
    <row r="521" spans="10:17">
      <c r="J521" s="27"/>
      <c r="L521" s="39"/>
      <c r="M521" s="46"/>
      <c r="Q521" s="27"/>
    </row>
    <row r="522" spans="10:17">
      <c r="J522" s="27"/>
      <c r="L522" s="39"/>
      <c r="M522" s="46"/>
      <c r="Q522" s="27"/>
    </row>
    <row r="523" spans="10:17">
      <c r="J523" s="27"/>
      <c r="L523" s="39"/>
      <c r="M523" s="46"/>
      <c r="Q523" s="27"/>
    </row>
    <row r="524" spans="10:17">
      <c r="J524" s="27"/>
      <c r="L524" s="39"/>
      <c r="M524" s="46"/>
      <c r="Q524" s="27"/>
    </row>
    <row r="525" spans="10:17">
      <c r="J525" s="27"/>
      <c r="L525" s="39"/>
      <c r="M525" s="46"/>
      <c r="Q525" s="27"/>
    </row>
    <row r="526" spans="10:17">
      <c r="J526" s="27"/>
      <c r="L526" s="39"/>
      <c r="M526" s="46"/>
      <c r="Q526" s="27"/>
    </row>
    <row r="527" spans="10:17">
      <c r="J527" s="27"/>
      <c r="L527" s="39"/>
      <c r="M527" s="46"/>
      <c r="Q527" s="27"/>
    </row>
    <row r="528" spans="10:17">
      <c r="J528" s="27"/>
      <c r="L528" s="39"/>
      <c r="M528" s="46"/>
      <c r="Q528" s="27"/>
    </row>
    <row r="529" spans="10:17">
      <c r="J529" s="27"/>
      <c r="L529" s="39"/>
      <c r="M529" s="46"/>
      <c r="Q529" s="27"/>
    </row>
    <row r="530" spans="10:17">
      <c r="J530" s="27"/>
      <c r="L530" s="39"/>
      <c r="M530" s="46"/>
      <c r="Q530" s="27"/>
    </row>
    <row r="531" spans="10:17">
      <c r="J531" s="27"/>
      <c r="L531" s="39"/>
      <c r="M531" s="46"/>
      <c r="Q531" s="27"/>
    </row>
    <row r="532" spans="10:17">
      <c r="J532" s="27"/>
      <c r="L532" s="39"/>
      <c r="M532" s="46"/>
      <c r="Q532" s="27"/>
    </row>
    <row r="533" spans="10:17">
      <c r="J533" s="27"/>
      <c r="L533" s="39"/>
      <c r="M533" s="46"/>
      <c r="Q533" s="27"/>
    </row>
    <row r="534" spans="10:17">
      <c r="J534" s="27"/>
      <c r="L534" s="39"/>
      <c r="M534" s="46"/>
      <c r="Q534" s="27"/>
    </row>
    <row r="535" spans="10:17">
      <c r="J535" s="27"/>
      <c r="L535" s="39"/>
      <c r="M535" s="46"/>
      <c r="Q535" s="27"/>
    </row>
    <row r="536" spans="10:17">
      <c r="J536" s="27"/>
      <c r="L536" s="39"/>
      <c r="M536" s="46"/>
      <c r="Q536" s="27"/>
    </row>
    <row r="537" spans="10:17">
      <c r="J537" s="27"/>
      <c r="L537" s="39"/>
      <c r="M537" s="46"/>
      <c r="Q537" s="27"/>
    </row>
    <row r="538" spans="10:17">
      <c r="J538" s="27"/>
      <c r="L538" s="39"/>
      <c r="M538" s="46"/>
      <c r="Q538" s="27"/>
    </row>
    <row r="539" spans="10:17">
      <c r="J539" s="27"/>
      <c r="L539" s="39"/>
      <c r="M539" s="46"/>
      <c r="Q539" s="27"/>
    </row>
    <row r="540" spans="10:17">
      <c r="J540" s="27"/>
      <c r="L540" s="39"/>
      <c r="M540" s="46"/>
      <c r="Q540" s="27"/>
    </row>
    <row r="541" spans="10:17">
      <c r="J541" s="27"/>
      <c r="L541" s="39"/>
      <c r="M541" s="46"/>
      <c r="Q541" s="27"/>
    </row>
    <row r="542" spans="10:17">
      <c r="J542" s="27"/>
      <c r="L542" s="39"/>
      <c r="M542" s="46"/>
      <c r="Q542" s="27"/>
    </row>
    <row r="543" spans="10:17">
      <c r="J543" s="27"/>
      <c r="L543" s="39"/>
      <c r="M543" s="46"/>
      <c r="Q543" s="27"/>
    </row>
    <row r="544" spans="10:17">
      <c r="J544" s="27"/>
      <c r="L544" s="39"/>
      <c r="M544" s="46"/>
      <c r="Q544" s="27"/>
    </row>
    <row r="545" spans="10:17">
      <c r="J545" s="27"/>
      <c r="L545" s="39"/>
      <c r="M545" s="46"/>
      <c r="Q545" s="27"/>
    </row>
    <row r="546" spans="10:17">
      <c r="J546" s="27"/>
      <c r="L546" s="39"/>
      <c r="M546" s="46"/>
      <c r="Q546" s="27"/>
    </row>
    <row r="547" spans="10:17">
      <c r="J547" s="27"/>
      <c r="L547" s="39"/>
      <c r="M547" s="46"/>
      <c r="Q547" s="27"/>
    </row>
    <row r="548" spans="10:17">
      <c r="J548" s="27"/>
      <c r="L548" s="39"/>
      <c r="M548" s="46"/>
      <c r="Q548" s="27"/>
    </row>
    <row r="549" spans="10:17">
      <c r="J549" s="27"/>
      <c r="L549" s="39"/>
      <c r="M549" s="46"/>
      <c r="Q549" s="27"/>
    </row>
    <row r="550" spans="10:17">
      <c r="J550" s="27"/>
      <c r="L550" s="39"/>
      <c r="M550" s="46"/>
      <c r="Q550" s="27"/>
    </row>
    <row r="551" spans="10:17">
      <c r="J551" s="27"/>
      <c r="L551" s="39"/>
      <c r="M551" s="46"/>
      <c r="Q551" s="27"/>
    </row>
    <row r="552" spans="10:17">
      <c r="J552" s="27"/>
      <c r="L552" s="39"/>
      <c r="M552" s="46"/>
      <c r="Q552" s="27"/>
    </row>
    <row r="553" spans="10:17">
      <c r="J553" s="27"/>
      <c r="L553" s="39"/>
      <c r="M553" s="46"/>
      <c r="Q553" s="27"/>
    </row>
    <row r="554" spans="10:17">
      <c r="J554" s="27"/>
      <c r="L554" s="39"/>
      <c r="M554" s="46"/>
      <c r="Q554" s="27"/>
    </row>
    <row r="555" spans="10:17">
      <c r="J555" s="27"/>
      <c r="L555" s="39"/>
      <c r="M555" s="46"/>
      <c r="Q555" s="27"/>
    </row>
    <row r="556" spans="10:17">
      <c r="J556" s="27"/>
      <c r="L556" s="39"/>
      <c r="M556" s="46"/>
      <c r="Q556" s="27"/>
    </row>
    <row r="557" spans="10:17">
      <c r="J557" s="27"/>
      <c r="L557" s="39"/>
      <c r="M557" s="46"/>
      <c r="Q557" s="27"/>
    </row>
    <row r="558" spans="10:17">
      <c r="J558" s="27"/>
      <c r="L558" s="39"/>
      <c r="M558" s="46"/>
      <c r="Q558" s="27"/>
    </row>
    <row r="559" spans="10:17">
      <c r="J559" s="27"/>
      <c r="L559" s="39"/>
      <c r="M559" s="46"/>
      <c r="Q559" s="27"/>
    </row>
    <row r="560" spans="10:17">
      <c r="J560" s="27"/>
      <c r="L560" s="39"/>
      <c r="M560" s="46"/>
      <c r="Q560" s="27"/>
    </row>
    <row r="561" spans="10:17">
      <c r="J561" s="27"/>
      <c r="L561" s="39"/>
      <c r="M561" s="46"/>
      <c r="Q561" s="27"/>
    </row>
    <row r="562" spans="10:17">
      <c r="J562" s="27"/>
      <c r="L562" s="39"/>
      <c r="M562" s="46"/>
      <c r="Q562" s="27"/>
    </row>
    <row r="563" spans="10:17">
      <c r="J563" s="27"/>
      <c r="L563" s="39"/>
      <c r="M563" s="46"/>
      <c r="Q563" s="27"/>
    </row>
    <row r="564" spans="10:17">
      <c r="J564" s="27"/>
      <c r="L564" s="39"/>
      <c r="M564" s="46"/>
      <c r="Q564" s="27"/>
    </row>
    <row r="565" spans="10:17">
      <c r="J565" s="27"/>
      <c r="L565" s="39"/>
      <c r="M565" s="46"/>
      <c r="Q565" s="27"/>
    </row>
    <row r="566" spans="10:17">
      <c r="J566" s="27"/>
      <c r="L566" s="39"/>
      <c r="M566" s="46"/>
      <c r="Q566" s="27"/>
    </row>
    <row r="567" spans="10:17">
      <c r="J567" s="27"/>
      <c r="L567" s="39"/>
      <c r="M567" s="46"/>
      <c r="Q567" s="27"/>
    </row>
    <row r="568" spans="10:17">
      <c r="J568" s="27"/>
      <c r="L568" s="39"/>
      <c r="M568" s="46"/>
      <c r="Q568" s="27"/>
    </row>
    <row r="569" spans="10:17">
      <c r="J569" s="27"/>
      <c r="L569" s="39"/>
      <c r="M569" s="46"/>
      <c r="Q569" s="27"/>
    </row>
    <row r="570" spans="10:17">
      <c r="J570" s="27"/>
      <c r="L570" s="39"/>
      <c r="M570" s="46"/>
      <c r="Q570" s="27"/>
    </row>
    <row r="571" spans="10:17">
      <c r="J571" s="27"/>
      <c r="L571" s="39"/>
      <c r="M571" s="46"/>
      <c r="Q571" s="27"/>
    </row>
    <row r="572" spans="10:17">
      <c r="J572" s="27"/>
      <c r="L572" s="39"/>
      <c r="M572" s="46"/>
      <c r="Q572" s="27"/>
    </row>
    <row r="573" spans="10:17">
      <c r="J573" s="27"/>
      <c r="L573" s="39"/>
      <c r="M573" s="46"/>
      <c r="Q573" s="27"/>
    </row>
    <row r="574" spans="10:17">
      <c r="J574" s="27"/>
      <c r="L574" s="39"/>
      <c r="M574" s="46"/>
      <c r="Q574" s="27"/>
    </row>
    <row r="575" spans="10:17">
      <c r="J575" s="27"/>
      <c r="L575" s="39"/>
      <c r="M575" s="46"/>
      <c r="Q575" s="27"/>
    </row>
    <row r="576" spans="10:17">
      <c r="J576" s="27"/>
      <c r="L576" s="39"/>
      <c r="M576" s="46"/>
      <c r="Q576" s="27"/>
    </row>
    <row r="577" spans="10:17">
      <c r="J577" s="27"/>
      <c r="L577" s="39"/>
      <c r="M577" s="46"/>
      <c r="Q577" s="27"/>
    </row>
    <row r="578" spans="10:17">
      <c r="J578" s="27"/>
      <c r="L578" s="39"/>
      <c r="M578" s="46"/>
      <c r="Q578" s="27"/>
    </row>
    <row r="579" spans="10:17">
      <c r="J579" s="27"/>
      <c r="L579" s="39"/>
      <c r="M579" s="46"/>
      <c r="Q579" s="27"/>
    </row>
    <row r="580" spans="10:17">
      <c r="J580" s="27"/>
      <c r="L580" s="39"/>
      <c r="M580" s="46"/>
      <c r="Q580" s="27"/>
    </row>
    <row r="581" spans="10:17">
      <c r="J581" s="27"/>
      <c r="L581" s="39"/>
      <c r="M581" s="46"/>
      <c r="Q581" s="27"/>
    </row>
    <row r="582" spans="10:17">
      <c r="J582" s="27"/>
      <c r="L582" s="39"/>
      <c r="M582" s="46"/>
      <c r="Q582" s="27"/>
    </row>
    <row r="583" spans="10:17">
      <c r="J583" s="27"/>
      <c r="L583" s="39"/>
      <c r="M583" s="46"/>
      <c r="Q583" s="27"/>
    </row>
    <row r="584" spans="10:17">
      <c r="J584" s="27"/>
      <c r="L584" s="39"/>
      <c r="M584" s="46"/>
      <c r="Q584" s="27"/>
    </row>
    <row r="585" spans="10:17">
      <c r="J585" s="27"/>
      <c r="L585" s="39"/>
      <c r="M585" s="46"/>
      <c r="Q585" s="27"/>
    </row>
    <row r="586" spans="10:17">
      <c r="J586" s="27"/>
      <c r="L586" s="39"/>
      <c r="M586" s="46"/>
      <c r="Q586" s="27"/>
    </row>
    <row r="587" spans="10:17">
      <c r="J587" s="27"/>
      <c r="L587" s="39"/>
      <c r="M587" s="46"/>
      <c r="Q587" s="27"/>
    </row>
    <row r="588" spans="10:17">
      <c r="J588" s="27"/>
      <c r="L588" s="39"/>
      <c r="M588" s="46"/>
      <c r="Q588" s="27"/>
    </row>
    <row r="589" spans="10:17">
      <c r="J589" s="27"/>
      <c r="L589" s="39"/>
      <c r="M589" s="46"/>
      <c r="Q589" s="27"/>
    </row>
    <row r="590" spans="10:17">
      <c r="J590" s="27"/>
      <c r="L590" s="39"/>
      <c r="M590" s="46"/>
      <c r="Q590" s="27"/>
    </row>
    <row r="591" spans="10:17">
      <c r="J591" s="27"/>
      <c r="L591" s="39"/>
      <c r="M591" s="46"/>
      <c r="Q591" s="27"/>
    </row>
    <row r="592" spans="10:17">
      <c r="J592" s="27"/>
      <c r="L592" s="39"/>
      <c r="M592" s="46"/>
      <c r="Q592" s="27"/>
    </row>
    <row r="593" spans="10:17">
      <c r="J593" s="27"/>
      <c r="L593" s="39"/>
      <c r="M593" s="46"/>
      <c r="Q593" s="27"/>
    </row>
    <row r="594" spans="10:17">
      <c r="J594" s="27"/>
      <c r="L594" s="39"/>
      <c r="M594" s="46"/>
      <c r="Q594" s="27"/>
    </row>
    <row r="595" spans="10:17">
      <c r="J595" s="27"/>
      <c r="L595" s="39"/>
      <c r="M595" s="46"/>
      <c r="Q595" s="27"/>
    </row>
    <row r="596" spans="10:17">
      <c r="J596" s="27"/>
      <c r="L596" s="39"/>
      <c r="M596" s="46"/>
      <c r="Q596" s="27"/>
    </row>
    <row r="597" spans="10:17">
      <c r="J597" s="27"/>
      <c r="L597" s="39"/>
      <c r="M597" s="46"/>
      <c r="Q597" s="27"/>
    </row>
    <row r="598" spans="10:17">
      <c r="J598" s="27"/>
      <c r="L598" s="39"/>
      <c r="M598" s="46"/>
      <c r="Q598" s="27"/>
    </row>
    <row r="599" spans="10:17">
      <c r="J599" s="27"/>
      <c r="L599" s="39"/>
      <c r="M599" s="46"/>
      <c r="Q599" s="27"/>
    </row>
    <row r="600" spans="10:17">
      <c r="J600" s="27"/>
      <c r="L600" s="39"/>
      <c r="M600" s="46"/>
      <c r="Q600" s="27"/>
    </row>
    <row r="601" spans="10:17">
      <c r="J601" s="27"/>
      <c r="L601" s="39"/>
      <c r="M601" s="46"/>
      <c r="Q601" s="27"/>
    </row>
    <row r="602" spans="10:17">
      <c r="J602" s="27"/>
      <c r="L602" s="39"/>
      <c r="M602" s="46"/>
      <c r="Q602" s="27"/>
    </row>
    <row r="603" spans="10:17">
      <c r="J603" s="27"/>
      <c r="L603" s="39"/>
      <c r="M603" s="46"/>
      <c r="Q603" s="27"/>
    </row>
    <row r="604" spans="10:17">
      <c r="J604" s="27"/>
      <c r="L604" s="39"/>
      <c r="M604" s="46"/>
      <c r="Q604" s="27"/>
    </row>
    <row r="605" spans="10:17">
      <c r="J605" s="27"/>
      <c r="L605" s="39"/>
      <c r="M605" s="46"/>
      <c r="Q605" s="27"/>
    </row>
    <row r="606" spans="10:17">
      <c r="J606" s="27"/>
      <c r="L606" s="39"/>
      <c r="M606" s="46"/>
      <c r="Q606" s="27"/>
    </row>
    <row r="607" spans="10:17">
      <c r="J607" s="27"/>
      <c r="L607" s="39"/>
      <c r="M607" s="46"/>
      <c r="Q607" s="27"/>
    </row>
    <row r="608" spans="10:17">
      <c r="J608" s="27"/>
      <c r="L608" s="39"/>
      <c r="M608" s="46"/>
      <c r="Q608" s="27"/>
    </row>
    <row r="609" spans="10:17">
      <c r="J609" s="27"/>
      <c r="L609" s="39"/>
      <c r="M609" s="46"/>
      <c r="Q609" s="27"/>
    </row>
    <row r="610" spans="10:17">
      <c r="J610" s="27"/>
      <c r="L610" s="39"/>
      <c r="M610" s="46"/>
      <c r="Q610" s="27"/>
    </row>
    <row r="611" spans="10:17">
      <c r="J611" s="27"/>
      <c r="L611" s="39"/>
      <c r="M611" s="46"/>
      <c r="Q611" s="27"/>
    </row>
    <row r="612" spans="10:17">
      <c r="J612" s="27"/>
      <c r="L612" s="39"/>
      <c r="M612" s="46"/>
      <c r="Q612" s="27"/>
    </row>
    <row r="613" spans="10:17">
      <c r="J613" s="27"/>
      <c r="L613" s="39"/>
      <c r="M613" s="46"/>
      <c r="Q613" s="27"/>
    </row>
    <row r="614" spans="10:17">
      <c r="J614" s="27"/>
      <c r="L614" s="39"/>
      <c r="M614" s="46"/>
      <c r="Q614" s="27"/>
    </row>
    <row r="615" spans="10:17">
      <c r="J615" s="27"/>
      <c r="L615" s="39"/>
      <c r="M615" s="46"/>
      <c r="Q615" s="27"/>
    </row>
    <row r="616" spans="10:17">
      <c r="J616" s="27"/>
      <c r="L616" s="39"/>
      <c r="M616" s="46"/>
      <c r="Q616" s="27"/>
    </row>
    <row r="617" spans="10:17">
      <c r="J617" s="27"/>
      <c r="L617" s="39"/>
      <c r="M617" s="46"/>
      <c r="Q617" s="27"/>
    </row>
    <row r="618" spans="10:17">
      <c r="J618" s="27"/>
      <c r="L618" s="39"/>
      <c r="M618" s="46"/>
      <c r="Q618" s="27"/>
    </row>
    <row r="619" spans="10:17">
      <c r="J619" s="27"/>
      <c r="L619" s="39"/>
      <c r="M619" s="46"/>
      <c r="Q619" s="27"/>
    </row>
    <row r="620" spans="10:17">
      <c r="J620" s="27"/>
      <c r="L620" s="39"/>
      <c r="M620" s="46"/>
      <c r="Q620" s="27"/>
    </row>
    <row r="621" spans="10:17">
      <c r="J621" s="27"/>
      <c r="L621" s="39"/>
      <c r="M621" s="46"/>
      <c r="Q621" s="27"/>
    </row>
    <row r="622" spans="10:17">
      <c r="J622" s="27"/>
      <c r="L622" s="39"/>
      <c r="M622" s="46"/>
      <c r="Q622" s="27"/>
    </row>
    <row r="623" spans="10:17">
      <c r="J623" s="27"/>
      <c r="L623" s="39"/>
      <c r="M623" s="46"/>
      <c r="Q623" s="27"/>
    </row>
    <row r="624" spans="10:17">
      <c r="J624" s="27"/>
      <c r="L624" s="39"/>
      <c r="M624" s="46"/>
      <c r="Q624" s="27"/>
    </row>
    <row r="625" spans="10:17">
      <c r="J625" s="27"/>
      <c r="L625" s="39"/>
      <c r="M625" s="46"/>
      <c r="Q625" s="27"/>
    </row>
    <row r="626" spans="10:17">
      <c r="J626" s="27"/>
      <c r="L626" s="39"/>
      <c r="M626" s="46"/>
      <c r="Q626" s="27"/>
    </row>
    <row r="627" spans="10:17">
      <c r="J627" s="27"/>
      <c r="L627" s="39"/>
      <c r="M627" s="46"/>
      <c r="Q627" s="27"/>
    </row>
    <row r="628" spans="10:17">
      <c r="J628" s="27"/>
      <c r="L628" s="39"/>
      <c r="M628" s="46"/>
      <c r="Q628" s="27"/>
    </row>
    <row r="629" spans="10:17">
      <c r="J629" s="27"/>
      <c r="L629" s="39"/>
      <c r="M629" s="46"/>
      <c r="Q629" s="27"/>
    </row>
    <row r="630" spans="10:17">
      <c r="J630" s="27"/>
      <c r="L630" s="39"/>
      <c r="M630" s="46"/>
      <c r="Q630" s="27"/>
    </row>
    <row r="631" spans="10:17">
      <c r="J631" s="27"/>
      <c r="L631" s="39"/>
      <c r="M631" s="46"/>
      <c r="Q631" s="27"/>
    </row>
    <row r="632" spans="10:17">
      <c r="J632" s="27"/>
      <c r="L632" s="39"/>
      <c r="M632" s="46"/>
      <c r="Q632" s="27"/>
    </row>
    <row r="633" spans="10:17">
      <c r="J633" s="27"/>
      <c r="L633" s="39"/>
      <c r="M633" s="46"/>
      <c r="Q633" s="27"/>
    </row>
    <row r="634" spans="10:17">
      <c r="J634" s="27"/>
      <c r="L634" s="39"/>
      <c r="M634" s="46"/>
      <c r="Q634" s="27"/>
    </row>
    <row r="635" spans="10:17">
      <c r="J635" s="27"/>
      <c r="L635" s="39"/>
      <c r="M635" s="46"/>
      <c r="Q635" s="27"/>
    </row>
    <row r="636" spans="10:17">
      <c r="J636" s="27"/>
      <c r="L636" s="39"/>
      <c r="M636" s="46"/>
      <c r="Q636" s="27"/>
    </row>
    <row r="637" spans="10:17">
      <c r="J637" s="27"/>
      <c r="L637" s="39"/>
      <c r="M637" s="46"/>
      <c r="Q637" s="27"/>
    </row>
    <row r="638" spans="10:17">
      <c r="J638" s="27"/>
      <c r="L638" s="39"/>
      <c r="M638" s="46"/>
      <c r="Q638" s="27"/>
    </row>
    <row r="639" spans="10:17">
      <c r="J639" s="27"/>
      <c r="L639" s="39"/>
      <c r="M639" s="46"/>
      <c r="Q639" s="27"/>
    </row>
    <row r="640" spans="10:17">
      <c r="J640" s="27"/>
      <c r="L640" s="39"/>
      <c r="M640" s="46"/>
      <c r="Q640" s="27"/>
    </row>
    <row r="641" spans="10:17">
      <c r="J641" s="27"/>
      <c r="L641" s="39"/>
      <c r="M641" s="46"/>
      <c r="Q641" s="27"/>
    </row>
    <row r="642" spans="10:17">
      <c r="J642" s="27"/>
      <c r="L642" s="39"/>
      <c r="M642" s="46"/>
      <c r="Q642" s="27"/>
    </row>
    <row r="643" spans="10:17">
      <c r="J643" s="27"/>
      <c r="L643" s="39"/>
      <c r="M643" s="46"/>
      <c r="Q643" s="27"/>
    </row>
    <row r="644" spans="10:17">
      <c r="J644" s="27"/>
      <c r="L644" s="39"/>
      <c r="M644" s="46"/>
      <c r="Q644" s="27"/>
    </row>
    <row r="645" spans="10:17">
      <c r="J645" s="27"/>
      <c r="L645" s="39"/>
      <c r="M645" s="46"/>
      <c r="Q645" s="27"/>
    </row>
    <row r="646" spans="10:17">
      <c r="J646" s="27"/>
      <c r="L646" s="39"/>
      <c r="M646" s="46"/>
      <c r="Q646" s="27"/>
    </row>
    <row r="647" spans="10:17">
      <c r="J647" s="27"/>
      <c r="L647" s="39"/>
      <c r="M647" s="46"/>
      <c r="Q647" s="27"/>
    </row>
    <row r="648" spans="10:17">
      <c r="J648" s="27"/>
      <c r="L648" s="39"/>
      <c r="M648" s="46"/>
      <c r="Q648" s="27"/>
    </row>
    <row r="649" spans="10:17">
      <c r="J649" s="27"/>
      <c r="L649" s="39"/>
      <c r="M649" s="46"/>
      <c r="Q649" s="27"/>
    </row>
    <row r="650" spans="10:17">
      <c r="J650" s="27"/>
      <c r="L650" s="39"/>
      <c r="M650" s="46"/>
      <c r="Q650" s="27"/>
    </row>
    <row r="651" spans="10:17">
      <c r="J651" s="27"/>
      <c r="L651" s="39"/>
      <c r="M651" s="46"/>
      <c r="Q651" s="27"/>
    </row>
    <row r="652" spans="10:17">
      <c r="J652" s="27"/>
      <c r="L652" s="39"/>
      <c r="M652" s="46"/>
      <c r="Q652" s="27"/>
    </row>
    <row r="653" spans="10:17">
      <c r="J653" s="27"/>
      <c r="L653" s="39"/>
      <c r="M653" s="46"/>
      <c r="Q653" s="27"/>
    </row>
    <row r="654" spans="10:17">
      <c r="J654" s="27"/>
      <c r="L654" s="39"/>
      <c r="M654" s="46"/>
      <c r="Q654" s="27"/>
    </row>
    <row r="655" spans="10:17">
      <c r="J655" s="27"/>
      <c r="L655" s="39"/>
      <c r="M655" s="46"/>
      <c r="Q655" s="27"/>
    </row>
    <row r="656" spans="10:17">
      <c r="J656" s="27"/>
      <c r="L656" s="39"/>
      <c r="M656" s="46"/>
      <c r="Q656" s="27"/>
    </row>
    <row r="657" spans="10:17">
      <c r="J657" s="27"/>
      <c r="L657" s="39"/>
      <c r="M657" s="46"/>
      <c r="Q657" s="27"/>
    </row>
    <row r="658" spans="10:17">
      <c r="J658" s="27"/>
      <c r="L658" s="39"/>
      <c r="M658" s="46"/>
      <c r="Q658" s="27"/>
    </row>
    <row r="659" spans="10:17">
      <c r="J659" s="27"/>
      <c r="L659" s="39"/>
      <c r="M659" s="46"/>
      <c r="Q659" s="27"/>
    </row>
    <row r="660" spans="10:17">
      <c r="J660" s="27"/>
      <c r="L660" s="39"/>
      <c r="M660" s="46"/>
      <c r="Q660" s="27"/>
    </row>
    <row r="661" spans="10:17">
      <c r="J661" s="27"/>
      <c r="L661" s="39"/>
      <c r="M661" s="46"/>
      <c r="Q661" s="27"/>
    </row>
    <row r="662" spans="10:17">
      <c r="J662" s="27"/>
      <c r="L662" s="39"/>
      <c r="M662" s="46"/>
      <c r="Q662" s="27"/>
    </row>
    <row r="663" spans="10:17">
      <c r="J663" s="27"/>
      <c r="L663" s="39"/>
      <c r="M663" s="46"/>
      <c r="Q663" s="27"/>
    </row>
    <row r="664" spans="10:17">
      <c r="J664" s="27"/>
      <c r="L664" s="39"/>
      <c r="M664" s="46"/>
      <c r="Q664" s="27"/>
    </row>
    <row r="665" spans="10:17">
      <c r="J665" s="27"/>
      <c r="L665" s="39"/>
      <c r="M665" s="46"/>
      <c r="Q665" s="27"/>
    </row>
    <row r="666" spans="10:17">
      <c r="J666" s="27"/>
      <c r="L666" s="39"/>
      <c r="M666" s="46"/>
      <c r="Q666" s="27"/>
    </row>
    <row r="667" spans="10:17">
      <c r="J667" s="27"/>
      <c r="L667" s="39"/>
      <c r="M667" s="46"/>
      <c r="Q667" s="27"/>
    </row>
    <row r="668" spans="10:17">
      <c r="J668" s="27"/>
      <c r="L668" s="39"/>
      <c r="M668" s="46"/>
      <c r="Q668" s="27"/>
    </row>
    <row r="669" spans="10:17">
      <c r="J669" s="27"/>
      <c r="L669" s="39"/>
      <c r="M669" s="46"/>
      <c r="Q669" s="27"/>
    </row>
    <row r="670" spans="10:17">
      <c r="J670" s="27"/>
      <c r="L670" s="39"/>
      <c r="M670" s="46"/>
      <c r="Q670" s="27"/>
    </row>
    <row r="671" spans="10:17">
      <c r="J671" s="27"/>
      <c r="L671" s="39"/>
      <c r="M671" s="46"/>
      <c r="Q671" s="27"/>
    </row>
    <row r="672" spans="10:17">
      <c r="J672" s="27"/>
      <c r="L672" s="39"/>
      <c r="M672" s="46"/>
      <c r="Q672" s="27"/>
    </row>
    <row r="673" spans="10:17">
      <c r="J673" s="27"/>
      <c r="L673" s="39"/>
      <c r="M673" s="46"/>
      <c r="Q673" s="27"/>
    </row>
    <row r="674" spans="10:17">
      <c r="J674" s="27"/>
      <c r="L674" s="39"/>
      <c r="M674" s="46"/>
      <c r="Q674" s="27"/>
    </row>
    <row r="675" spans="10:17">
      <c r="J675" s="27"/>
      <c r="L675" s="39"/>
      <c r="M675" s="46"/>
      <c r="Q675" s="27"/>
    </row>
    <row r="676" spans="10:17">
      <c r="J676" s="27"/>
      <c r="L676" s="39"/>
      <c r="M676" s="46"/>
      <c r="Q676" s="27"/>
    </row>
    <row r="677" spans="10:17">
      <c r="J677" s="27"/>
      <c r="L677" s="39"/>
      <c r="M677" s="46"/>
      <c r="Q677" s="27"/>
    </row>
    <row r="678" spans="10:17">
      <c r="J678" s="27"/>
      <c r="L678" s="39"/>
      <c r="M678" s="46"/>
      <c r="Q678" s="27"/>
    </row>
    <row r="679" spans="10:17">
      <c r="J679" s="27"/>
      <c r="L679" s="39"/>
      <c r="M679" s="46"/>
      <c r="Q679" s="27"/>
    </row>
    <row r="680" spans="10:17">
      <c r="J680" s="27"/>
      <c r="L680" s="39"/>
      <c r="M680" s="46"/>
      <c r="Q680" s="27"/>
    </row>
    <row r="681" spans="10:17">
      <c r="J681" s="27"/>
      <c r="L681" s="39"/>
      <c r="M681" s="46"/>
      <c r="Q681" s="27"/>
    </row>
    <row r="682" spans="10:17">
      <c r="J682" s="27"/>
      <c r="L682" s="39"/>
      <c r="M682" s="46"/>
      <c r="Q682" s="27"/>
    </row>
    <row r="683" spans="10:17">
      <c r="J683" s="27"/>
      <c r="L683" s="39"/>
      <c r="M683" s="46"/>
      <c r="Q683" s="27"/>
    </row>
    <row r="684" spans="10:17">
      <c r="J684" s="27"/>
      <c r="L684" s="39"/>
      <c r="M684" s="46"/>
      <c r="Q684" s="27"/>
    </row>
    <row r="685" spans="10:17">
      <c r="J685" s="27"/>
      <c r="L685" s="39"/>
      <c r="M685" s="46"/>
      <c r="Q685" s="27"/>
    </row>
    <row r="686" spans="10:17">
      <c r="J686" s="27"/>
      <c r="L686" s="39"/>
      <c r="M686" s="46"/>
      <c r="Q686" s="27"/>
    </row>
    <row r="687" spans="10:17">
      <c r="J687" s="27"/>
      <c r="L687" s="39"/>
      <c r="M687" s="46"/>
      <c r="Q687" s="27"/>
    </row>
    <row r="688" spans="10:17">
      <c r="J688" s="27"/>
      <c r="L688" s="39"/>
      <c r="M688" s="46"/>
      <c r="Q688" s="27"/>
    </row>
    <row r="689" spans="10:17">
      <c r="J689" s="27"/>
      <c r="L689" s="39"/>
      <c r="M689" s="46"/>
      <c r="Q689" s="27"/>
    </row>
    <row r="690" spans="10:17">
      <c r="J690" s="27"/>
      <c r="L690" s="39"/>
      <c r="M690" s="46"/>
      <c r="Q690" s="27"/>
    </row>
    <row r="691" spans="10:17">
      <c r="J691" s="27"/>
      <c r="L691" s="39"/>
      <c r="M691" s="46"/>
      <c r="Q691" s="27"/>
    </row>
    <row r="692" spans="10:17">
      <c r="J692" s="27"/>
      <c r="L692" s="39"/>
      <c r="M692" s="46"/>
      <c r="Q692" s="27"/>
    </row>
    <row r="693" spans="10:17">
      <c r="J693" s="27"/>
      <c r="L693" s="39"/>
      <c r="M693" s="46"/>
      <c r="Q693" s="27"/>
    </row>
    <row r="694" spans="10:17">
      <c r="J694" s="27"/>
      <c r="L694" s="39"/>
      <c r="M694" s="46"/>
      <c r="Q694" s="27"/>
    </row>
    <row r="695" spans="10:17">
      <c r="J695" s="27"/>
      <c r="L695" s="39"/>
      <c r="M695" s="46"/>
      <c r="Q695" s="27"/>
    </row>
    <row r="696" spans="10:17">
      <c r="J696" s="27"/>
      <c r="L696" s="39"/>
      <c r="M696" s="46"/>
      <c r="Q696" s="27"/>
    </row>
    <row r="697" spans="10:17">
      <c r="J697" s="27"/>
      <c r="L697" s="39"/>
      <c r="M697" s="46"/>
      <c r="Q697" s="27"/>
    </row>
    <row r="698" spans="10:17">
      <c r="J698" s="27"/>
      <c r="L698" s="39"/>
      <c r="M698" s="46"/>
      <c r="Q698" s="27"/>
    </row>
    <row r="699" spans="10:17">
      <c r="J699" s="27"/>
      <c r="L699" s="39"/>
      <c r="M699" s="46"/>
      <c r="Q699" s="27"/>
    </row>
    <row r="700" spans="10:17">
      <c r="J700" s="27"/>
      <c r="L700" s="39"/>
      <c r="M700" s="46"/>
      <c r="Q700" s="27"/>
    </row>
    <row r="701" spans="10:17">
      <c r="J701" s="27"/>
      <c r="L701" s="39"/>
      <c r="M701" s="46"/>
      <c r="Q701" s="27"/>
    </row>
    <row r="702" spans="10:17">
      <c r="J702" s="27"/>
      <c r="L702" s="39"/>
      <c r="M702" s="46"/>
      <c r="Q702" s="27"/>
    </row>
    <row r="703" spans="10:17">
      <c r="J703" s="27"/>
      <c r="L703" s="39"/>
      <c r="M703" s="46"/>
      <c r="Q703" s="27"/>
    </row>
    <row r="704" spans="10:17">
      <c r="J704" s="27"/>
      <c r="L704" s="39"/>
      <c r="M704" s="46"/>
      <c r="Q704" s="27"/>
    </row>
    <row r="705" spans="10:17">
      <c r="J705" s="27"/>
      <c r="L705" s="39"/>
      <c r="M705" s="46"/>
      <c r="Q705" s="27"/>
    </row>
    <row r="706" spans="10:17">
      <c r="J706" s="27"/>
      <c r="L706" s="39"/>
      <c r="M706" s="46"/>
      <c r="Q706" s="27"/>
    </row>
    <row r="707" spans="10:17">
      <c r="J707" s="27"/>
      <c r="L707" s="39"/>
      <c r="M707" s="46"/>
      <c r="Q707" s="27"/>
    </row>
    <row r="708" spans="10:17">
      <c r="J708" s="27"/>
      <c r="L708" s="39"/>
      <c r="M708" s="46"/>
      <c r="Q708" s="27"/>
    </row>
    <row r="709" spans="10:17">
      <c r="J709" s="27"/>
      <c r="L709" s="39"/>
      <c r="M709" s="46"/>
      <c r="Q709" s="27"/>
    </row>
    <row r="710" spans="10:17">
      <c r="J710" s="27"/>
      <c r="L710" s="39"/>
      <c r="M710" s="46"/>
      <c r="Q710" s="27"/>
    </row>
    <row r="711" spans="10:17">
      <c r="J711" s="27"/>
      <c r="L711" s="39"/>
      <c r="M711" s="46"/>
      <c r="Q711" s="27"/>
    </row>
    <row r="712" spans="10:17">
      <c r="J712" s="27"/>
      <c r="L712" s="39"/>
      <c r="M712" s="46"/>
      <c r="Q712" s="27"/>
    </row>
    <row r="713" spans="10:17">
      <c r="J713" s="27"/>
      <c r="L713" s="39"/>
      <c r="M713" s="46"/>
      <c r="Q713" s="27"/>
    </row>
    <row r="714" spans="10:17">
      <c r="J714" s="27"/>
      <c r="L714" s="39"/>
      <c r="M714" s="46"/>
      <c r="Q714" s="27"/>
    </row>
    <row r="715" spans="10:17">
      <c r="J715" s="27"/>
      <c r="L715" s="39"/>
      <c r="M715" s="46"/>
      <c r="Q715" s="27"/>
    </row>
    <row r="716" spans="10:17">
      <c r="J716" s="27"/>
      <c r="L716" s="39"/>
      <c r="M716" s="46"/>
      <c r="Q716" s="27"/>
    </row>
    <row r="717" spans="10:17">
      <c r="J717" s="27"/>
      <c r="L717" s="39"/>
      <c r="M717" s="46"/>
      <c r="Q717" s="27"/>
    </row>
    <row r="718" spans="10:17">
      <c r="J718" s="27"/>
      <c r="L718" s="39"/>
      <c r="M718" s="46"/>
      <c r="Q718" s="27"/>
    </row>
    <row r="719" spans="10:17">
      <c r="J719" s="27"/>
      <c r="L719" s="39"/>
      <c r="M719" s="46"/>
      <c r="Q719" s="27"/>
    </row>
    <row r="720" spans="10:17">
      <c r="J720" s="27"/>
      <c r="L720" s="39"/>
      <c r="M720" s="46"/>
      <c r="Q720" s="27"/>
    </row>
    <row r="721" spans="10:17">
      <c r="J721" s="27"/>
      <c r="L721" s="39"/>
      <c r="M721" s="46"/>
      <c r="Q721" s="27"/>
    </row>
    <row r="722" spans="10:17">
      <c r="J722" s="27"/>
      <c r="L722" s="39"/>
      <c r="M722" s="46"/>
      <c r="Q722" s="27"/>
    </row>
    <row r="723" spans="10:17">
      <c r="J723" s="27"/>
      <c r="L723" s="39"/>
      <c r="M723" s="46"/>
      <c r="Q723" s="27"/>
    </row>
    <row r="724" spans="10:17">
      <c r="J724" s="27"/>
      <c r="L724" s="39"/>
      <c r="M724" s="46"/>
      <c r="Q724" s="27"/>
    </row>
    <row r="725" spans="10:17">
      <c r="J725" s="27"/>
      <c r="L725" s="39"/>
      <c r="M725" s="46"/>
      <c r="Q725" s="27"/>
    </row>
    <row r="726" spans="10:17">
      <c r="J726" s="27"/>
      <c r="L726" s="39"/>
      <c r="M726" s="46"/>
      <c r="Q726" s="27"/>
    </row>
    <row r="727" spans="10:17">
      <c r="J727" s="27"/>
      <c r="L727" s="39"/>
      <c r="M727" s="46"/>
      <c r="Q727" s="27"/>
    </row>
    <row r="728" spans="10:17">
      <c r="J728" s="27"/>
      <c r="L728" s="39"/>
      <c r="M728" s="46"/>
      <c r="Q728" s="27"/>
    </row>
    <row r="729" spans="10:17">
      <c r="J729" s="27"/>
      <c r="L729" s="39"/>
      <c r="M729" s="46"/>
      <c r="Q729" s="27"/>
    </row>
    <row r="730" spans="10:17">
      <c r="J730" s="27"/>
      <c r="L730" s="39"/>
      <c r="M730" s="46"/>
      <c r="Q730" s="27"/>
    </row>
    <row r="731" spans="10:17">
      <c r="J731" s="27"/>
      <c r="L731" s="39"/>
      <c r="M731" s="46"/>
      <c r="Q731" s="27"/>
    </row>
    <row r="732" spans="10:17">
      <c r="J732" s="27"/>
      <c r="L732" s="39"/>
      <c r="M732" s="46"/>
      <c r="Q732" s="27"/>
    </row>
    <row r="733" spans="10:17">
      <c r="J733" s="27"/>
      <c r="L733" s="39"/>
      <c r="M733" s="46"/>
      <c r="Q733" s="27"/>
    </row>
    <row r="734" spans="10:17">
      <c r="J734" s="27"/>
      <c r="L734" s="39"/>
      <c r="M734" s="46"/>
      <c r="Q734" s="27"/>
    </row>
    <row r="735" spans="10:17">
      <c r="J735" s="27"/>
      <c r="L735" s="39"/>
      <c r="M735" s="46"/>
      <c r="Q735" s="27"/>
    </row>
    <row r="736" spans="10:17">
      <c r="J736" s="27"/>
      <c r="L736" s="39"/>
      <c r="M736" s="46"/>
      <c r="Q736" s="27"/>
    </row>
    <row r="737" spans="10:17">
      <c r="J737" s="27"/>
      <c r="L737" s="39"/>
      <c r="M737" s="46"/>
      <c r="Q737" s="27"/>
    </row>
    <row r="738" spans="10:17">
      <c r="J738" s="27"/>
      <c r="L738" s="39"/>
      <c r="M738" s="46"/>
      <c r="Q738" s="27"/>
    </row>
    <row r="739" spans="10:17">
      <c r="J739" s="27"/>
      <c r="L739" s="39"/>
      <c r="M739" s="46"/>
      <c r="Q739" s="27"/>
    </row>
    <row r="740" spans="10:17">
      <c r="J740" s="27"/>
      <c r="L740" s="39"/>
      <c r="M740" s="46"/>
      <c r="Q740" s="27"/>
    </row>
    <row r="741" spans="10:17">
      <c r="J741" s="27"/>
      <c r="L741" s="39"/>
      <c r="M741" s="46"/>
      <c r="Q741" s="27"/>
    </row>
    <row r="742" spans="10:17">
      <c r="J742" s="27"/>
      <c r="L742" s="39"/>
      <c r="M742" s="46"/>
      <c r="Q742" s="27"/>
    </row>
    <row r="743" spans="10:17">
      <c r="J743" s="27"/>
      <c r="L743" s="39"/>
      <c r="M743" s="46"/>
      <c r="Q743" s="27"/>
    </row>
    <row r="744" spans="10:17">
      <c r="J744" s="27"/>
      <c r="L744" s="39"/>
      <c r="M744" s="46"/>
      <c r="Q744" s="27"/>
    </row>
    <row r="745" spans="10:17">
      <c r="J745" s="27"/>
      <c r="L745" s="39"/>
      <c r="M745" s="46"/>
      <c r="Q745" s="27"/>
    </row>
    <row r="746" spans="10:17">
      <c r="J746" s="27"/>
      <c r="L746" s="39"/>
      <c r="M746" s="46"/>
      <c r="Q746" s="27"/>
    </row>
    <row r="747" spans="10:17">
      <c r="J747" s="27"/>
      <c r="L747" s="39"/>
      <c r="M747" s="46"/>
      <c r="Q747" s="27"/>
    </row>
    <row r="748" spans="10:17">
      <c r="J748" s="27"/>
      <c r="L748" s="39"/>
      <c r="M748" s="46"/>
      <c r="Q748" s="27"/>
    </row>
    <row r="749" spans="10:17">
      <c r="J749" s="27"/>
      <c r="L749" s="39"/>
      <c r="M749" s="46"/>
      <c r="Q749" s="27"/>
    </row>
    <row r="750" spans="10:17">
      <c r="J750" s="27"/>
      <c r="L750" s="39"/>
      <c r="M750" s="46"/>
      <c r="Q750" s="27"/>
    </row>
    <row r="751" spans="10:17">
      <c r="J751" s="27"/>
      <c r="L751" s="39"/>
      <c r="M751" s="46"/>
      <c r="Q751" s="27"/>
    </row>
    <row r="752" spans="10:17">
      <c r="J752" s="27"/>
      <c r="L752" s="39"/>
      <c r="M752" s="46"/>
      <c r="Q752" s="27"/>
    </row>
    <row r="753" spans="10:17">
      <c r="J753" s="27"/>
      <c r="L753" s="39"/>
      <c r="M753" s="46"/>
      <c r="Q753" s="27"/>
    </row>
    <row r="754" spans="10:17">
      <c r="J754" s="27"/>
      <c r="L754" s="39"/>
      <c r="M754" s="46"/>
      <c r="Q754" s="27"/>
    </row>
    <row r="755" spans="10:17">
      <c r="J755" s="27"/>
      <c r="L755" s="39"/>
      <c r="M755" s="46"/>
      <c r="Q755" s="27"/>
    </row>
    <row r="756" spans="10:17">
      <c r="J756" s="27"/>
      <c r="L756" s="39"/>
      <c r="M756" s="46"/>
      <c r="Q756" s="27"/>
    </row>
    <row r="757" spans="10:17">
      <c r="J757" s="27"/>
      <c r="L757" s="39"/>
      <c r="M757" s="46"/>
      <c r="Q757" s="27"/>
    </row>
    <row r="758" spans="10:17">
      <c r="J758" s="27"/>
      <c r="L758" s="39"/>
      <c r="M758" s="46"/>
      <c r="Q758" s="27"/>
    </row>
    <row r="759" spans="10:17">
      <c r="J759" s="27"/>
      <c r="L759" s="39"/>
      <c r="M759" s="46"/>
      <c r="Q759" s="27"/>
    </row>
    <row r="760" spans="10:17">
      <c r="J760" s="27"/>
      <c r="L760" s="39"/>
      <c r="M760" s="46"/>
      <c r="Q760" s="27"/>
    </row>
    <row r="761" spans="10:17">
      <c r="J761" s="27"/>
      <c r="L761" s="39"/>
      <c r="M761" s="46"/>
      <c r="Q761" s="27"/>
    </row>
    <row r="762" spans="10:17">
      <c r="J762" s="27"/>
      <c r="L762" s="39"/>
      <c r="M762" s="46"/>
      <c r="Q762" s="27"/>
    </row>
    <row r="763" spans="10:17">
      <c r="J763" s="27"/>
      <c r="L763" s="39"/>
      <c r="M763" s="46"/>
      <c r="Q763" s="27"/>
    </row>
    <row r="764" spans="10:17">
      <c r="J764" s="27"/>
      <c r="L764" s="39"/>
      <c r="M764" s="46"/>
      <c r="Q764" s="27"/>
    </row>
    <row r="765" spans="10:17">
      <c r="J765" s="27"/>
      <c r="L765" s="39"/>
      <c r="M765" s="46"/>
      <c r="Q765" s="27"/>
    </row>
    <row r="766" spans="10:17">
      <c r="J766" s="27"/>
      <c r="L766" s="39"/>
      <c r="M766" s="46"/>
      <c r="Q766" s="27"/>
    </row>
    <row r="767" spans="10:17">
      <c r="J767" s="27"/>
      <c r="L767" s="39"/>
      <c r="M767" s="46"/>
      <c r="Q767" s="27"/>
    </row>
    <row r="768" spans="10:17">
      <c r="J768" s="27"/>
      <c r="L768" s="39"/>
      <c r="M768" s="46"/>
      <c r="Q768" s="27"/>
    </row>
    <row r="769" spans="10:17">
      <c r="J769" s="27"/>
      <c r="L769" s="39"/>
      <c r="M769" s="46"/>
      <c r="Q769" s="27"/>
    </row>
    <row r="770" spans="10:17">
      <c r="J770" s="27"/>
      <c r="L770" s="39"/>
      <c r="M770" s="46"/>
      <c r="Q770" s="27"/>
    </row>
    <row r="771" spans="10:17">
      <c r="J771" s="27"/>
      <c r="L771" s="39"/>
      <c r="M771" s="46"/>
      <c r="Q771" s="27"/>
    </row>
    <row r="772" spans="10:17">
      <c r="J772" s="27"/>
      <c r="L772" s="39"/>
      <c r="M772" s="46"/>
      <c r="Q772" s="27"/>
    </row>
    <row r="773" spans="10:17">
      <c r="J773" s="27"/>
      <c r="L773" s="39"/>
      <c r="M773" s="46"/>
      <c r="Q773" s="27"/>
    </row>
    <row r="774" spans="10:17">
      <c r="J774" s="27"/>
      <c r="L774" s="39"/>
      <c r="M774" s="46"/>
      <c r="Q774" s="27"/>
    </row>
    <row r="775" spans="10:17">
      <c r="J775" s="27"/>
      <c r="L775" s="39"/>
      <c r="M775" s="46"/>
      <c r="Q775" s="27"/>
    </row>
    <row r="776" spans="10:17">
      <c r="J776" s="27"/>
      <c r="L776" s="39"/>
      <c r="M776" s="46"/>
      <c r="Q776" s="27"/>
    </row>
    <row r="777" spans="10:17">
      <c r="J777" s="27"/>
      <c r="L777" s="39"/>
      <c r="M777" s="46"/>
      <c r="Q777" s="27"/>
    </row>
    <row r="778" spans="10:17">
      <c r="J778" s="27"/>
      <c r="L778" s="39"/>
      <c r="M778" s="46"/>
      <c r="Q778" s="27"/>
    </row>
    <row r="779" spans="10:17">
      <c r="J779" s="27"/>
      <c r="L779" s="39"/>
      <c r="M779" s="46"/>
      <c r="Q779" s="27"/>
    </row>
    <row r="780" spans="10:17">
      <c r="J780" s="27"/>
      <c r="L780" s="39"/>
      <c r="M780" s="46"/>
      <c r="Q780" s="27"/>
    </row>
    <row r="781" spans="10:17">
      <c r="J781" s="27"/>
      <c r="L781" s="39"/>
      <c r="M781" s="46"/>
      <c r="Q781" s="27"/>
    </row>
    <row r="782" spans="10:17">
      <c r="J782" s="27"/>
      <c r="L782" s="39"/>
      <c r="M782" s="46"/>
      <c r="Q782" s="27"/>
    </row>
    <row r="783" spans="10:17">
      <c r="J783" s="27"/>
      <c r="L783" s="39"/>
      <c r="M783" s="46"/>
      <c r="Q783" s="27"/>
    </row>
    <row r="784" spans="10:17">
      <c r="J784" s="27"/>
      <c r="L784" s="39"/>
      <c r="M784" s="46"/>
      <c r="Q784" s="27"/>
    </row>
    <row r="785" spans="10:17">
      <c r="J785" s="27"/>
      <c r="L785" s="39"/>
      <c r="M785" s="46"/>
      <c r="Q785" s="27"/>
    </row>
    <row r="786" spans="10:17">
      <c r="J786" s="27"/>
      <c r="L786" s="39"/>
      <c r="M786" s="46"/>
      <c r="Q786" s="27"/>
    </row>
    <row r="787" spans="10:17">
      <c r="J787" s="27"/>
      <c r="L787" s="39"/>
      <c r="M787" s="46"/>
      <c r="Q787" s="27"/>
    </row>
    <row r="788" spans="10:17">
      <c r="J788" s="27"/>
      <c r="L788" s="39"/>
      <c r="M788" s="46"/>
      <c r="Q788" s="27"/>
    </row>
    <row r="789" spans="10:17">
      <c r="J789" s="27"/>
      <c r="L789" s="39"/>
      <c r="M789" s="46"/>
      <c r="Q789" s="27"/>
    </row>
    <row r="790" spans="10:17">
      <c r="J790" s="27"/>
      <c r="L790" s="39"/>
      <c r="M790" s="46"/>
      <c r="Q790" s="27"/>
    </row>
    <row r="791" spans="10:17">
      <c r="J791" s="27"/>
      <c r="L791" s="39"/>
      <c r="M791" s="46"/>
      <c r="Q791" s="27"/>
    </row>
    <row r="792" spans="10:17">
      <c r="J792" s="27"/>
      <c r="L792" s="39"/>
      <c r="M792" s="46"/>
      <c r="Q792" s="27"/>
    </row>
    <row r="793" spans="10:17">
      <c r="J793" s="27"/>
      <c r="L793" s="39"/>
      <c r="M793" s="46"/>
      <c r="Q793" s="27"/>
    </row>
    <row r="794" spans="10:17">
      <c r="J794" s="27"/>
      <c r="L794" s="39"/>
      <c r="M794" s="46"/>
      <c r="Q794" s="27"/>
    </row>
    <row r="795" spans="10:17">
      <c r="J795" s="27"/>
      <c r="L795" s="39"/>
      <c r="M795" s="46"/>
      <c r="Q795" s="27"/>
    </row>
    <row r="796" spans="10:17">
      <c r="J796" s="27"/>
      <c r="L796" s="39"/>
      <c r="M796" s="46"/>
      <c r="Q796" s="27"/>
    </row>
    <row r="797" spans="10:17">
      <c r="J797" s="27"/>
      <c r="L797" s="39"/>
      <c r="M797" s="46"/>
      <c r="Q797" s="27"/>
    </row>
    <row r="798" spans="10:17">
      <c r="J798" s="27"/>
      <c r="L798" s="39"/>
      <c r="M798" s="46"/>
      <c r="Q798" s="27"/>
    </row>
    <row r="799" spans="10:17">
      <c r="J799" s="27"/>
      <c r="L799" s="39"/>
      <c r="M799" s="46"/>
      <c r="Q799" s="27"/>
    </row>
    <row r="800" spans="10:17">
      <c r="J800" s="27"/>
      <c r="L800" s="39"/>
      <c r="M800" s="46"/>
      <c r="Q800" s="27"/>
    </row>
    <row r="801" spans="10:17">
      <c r="J801" s="27"/>
      <c r="L801" s="39"/>
      <c r="M801" s="46"/>
      <c r="Q801" s="27"/>
    </row>
    <row r="802" spans="10:17">
      <c r="J802" s="27"/>
      <c r="L802" s="39"/>
      <c r="M802" s="46"/>
      <c r="Q802" s="27"/>
    </row>
    <row r="803" spans="10:17">
      <c r="J803" s="27"/>
      <c r="L803" s="39"/>
      <c r="M803" s="46"/>
      <c r="Q803" s="27"/>
    </row>
    <row r="804" spans="10:17">
      <c r="J804" s="27"/>
      <c r="L804" s="39"/>
      <c r="M804" s="46"/>
      <c r="Q804" s="27"/>
    </row>
    <row r="805" spans="10:17">
      <c r="J805" s="27"/>
      <c r="L805" s="39"/>
      <c r="M805" s="46"/>
      <c r="Q805" s="27"/>
    </row>
    <row r="806" spans="10:17">
      <c r="J806" s="27"/>
      <c r="L806" s="39"/>
      <c r="M806" s="46"/>
      <c r="Q806" s="27"/>
    </row>
    <row r="807" spans="10:17">
      <c r="J807" s="27"/>
      <c r="L807" s="39"/>
      <c r="M807" s="46"/>
      <c r="Q807" s="27"/>
    </row>
    <row r="808" spans="10:17">
      <c r="J808" s="27"/>
      <c r="L808" s="39"/>
      <c r="M808" s="46"/>
      <c r="Q808" s="27"/>
    </row>
    <row r="809" spans="10:17">
      <c r="J809" s="27"/>
      <c r="L809" s="39"/>
      <c r="M809" s="46"/>
      <c r="Q809" s="27"/>
    </row>
    <row r="810" spans="10:17">
      <c r="J810" s="27"/>
      <c r="L810" s="39"/>
      <c r="M810" s="46"/>
      <c r="Q810" s="27"/>
    </row>
    <row r="811" spans="10:17">
      <c r="J811" s="27"/>
      <c r="L811" s="39"/>
      <c r="M811" s="46"/>
      <c r="Q811" s="27"/>
    </row>
    <row r="812" spans="10:17">
      <c r="J812" s="27"/>
      <c r="L812" s="39"/>
      <c r="M812" s="46"/>
      <c r="Q812" s="27"/>
    </row>
    <row r="813" spans="10:17">
      <c r="J813" s="27"/>
      <c r="L813" s="39"/>
      <c r="M813" s="46"/>
      <c r="Q813" s="27"/>
    </row>
    <row r="814" spans="10:17">
      <c r="J814" s="27"/>
      <c r="L814" s="39"/>
      <c r="M814" s="46"/>
      <c r="Q814" s="27"/>
    </row>
    <row r="815" spans="10:17">
      <c r="J815" s="27"/>
      <c r="L815" s="39"/>
      <c r="M815" s="46"/>
      <c r="Q815" s="27"/>
    </row>
    <row r="816" spans="10:17">
      <c r="J816" s="27"/>
      <c r="L816" s="39"/>
      <c r="M816" s="46"/>
      <c r="Q816" s="27"/>
    </row>
    <row r="817" spans="10:17">
      <c r="J817" s="27"/>
      <c r="L817" s="39"/>
      <c r="M817" s="46"/>
      <c r="Q817" s="27"/>
    </row>
    <row r="818" spans="10:17">
      <c r="J818" s="27"/>
      <c r="L818" s="39"/>
      <c r="M818" s="46"/>
      <c r="Q818" s="27"/>
    </row>
    <row r="819" spans="10:17">
      <c r="J819" s="27"/>
      <c r="L819" s="39"/>
      <c r="M819" s="46"/>
      <c r="Q819" s="27"/>
    </row>
    <row r="820" spans="10:17">
      <c r="J820" s="27"/>
      <c r="L820" s="39"/>
      <c r="M820" s="46"/>
      <c r="Q820" s="27"/>
    </row>
    <row r="821" spans="10:17">
      <c r="J821" s="27"/>
      <c r="L821" s="39"/>
      <c r="M821" s="46"/>
      <c r="Q821" s="27"/>
    </row>
    <row r="822" spans="10:17">
      <c r="J822" s="27"/>
      <c r="L822" s="39"/>
      <c r="M822" s="46"/>
      <c r="Q822" s="27"/>
    </row>
    <row r="823" spans="10:17">
      <c r="J823" s="27"/>
      <c r="L823" s="39"/>
      <c r="M823" s="46"/>
      <c r="Q823" s="27"/>
    </row>
    <row r="824" spans="10:17">
      <c r="J824" s="27"/>
      <c r="L824" s="39"/>
      <c r="M824" s="46"/>
      <c r="Q824" s="27"/>
    </row>
    <row r="825" spans="10:17">
      <c r="J825" s="27"/>
      <c r="L825" s="39"/>
      <c r="M825" s="46"/>
      <c r="Q825" s="27"/>
    </row>
    <row r="826" spans="10:17">
      <c r="J826" s="27"/>
      <c r="L826" s="39"/>
      <c r="M826" s="46"/>
      <c r="Q826" s="27"/>
    </row>
    <row r="827" spans="10:17">
      <c r="J827" s="27"/>
      <c r="L827" s="39"/>
      <c r="M827" s="46"/>
      <c r="Q827" s="27"/>
    </row>
    <row r="828" spans="10:17">
      <c r="J828" s="27"/>
      <c r="L828" s="39"/>
      <c r="M828" s="46"/>
      <c r="Q828" s="27"/>
    </row>
    <row r="829" spans="10:17">
      <c r="J829" s="27"/>
      <c r="L829" s="39"/>
      <c r="M829" s="46"/>
      <c r="Q829" s="27"/>
    </row>
    <row r="830" spans="10:17">
      <c r="J830" s="27"/>
      <c r="L830" s="39"/>
      <c r="M830" s="46"/>
      <c r="Q830" s="27"/>
    </row>
    <row r="831" spans="10:17">
      <c r="J831" s="27"/>
      <c r="L831" s="39"/>
      <c r="M831" s="46"/>
      <c r="Q831" s="27"/>
    </row>
    <row r="832" spans="10:17">
      <c r="J832" s="27"/>
      <c r="L832" s="39"/>
      <c r="M832" s="46"/>
      <c r="Q832" s="27"/>
    </row>
    <row r="833" spans="10:17">
      <c r="J833" s="27"/>
      <c r="L833" s="39"/>
      <c r="M833" s="46"/>
      <c r="Q833" s="27"/>
    </row>
    <row r="834" spans="10:17">
      <c r="J834" s="27"/>
      <c r="L834" s="39"/>
      <c r="M834" s="46"/>
      <c r="Q834" s="27"/>
    </row>
    <row r="835" spans="10:17">
      <c r="J835" s="27"/>
      <c r="L835" s="39"/>
      <c r="M835" s="46"/>
      <c r="Q835" s="27"/>
    </row>
    <row r="836" spans="10:17">
      <c r="J836" s="27"/>
      <c r="L836" s="39"/>
      <c r="M836" s="46"/>
      <c r="Q836" s="27"/>
    </row>
    <row r="837" spans="10:17">
      <c r="J837" s="27"/>
      <c r="L837" s="39"/>
      <c r="M837" s="46"/>
      <c r="Q837" s="27"/>
    </row>
    <row r="838" spans="10:17">
      <c r="J838" s="27"/>
      <c r="L838" s="39"/>
      <c r="M838" s="46"/>
      <c r="Q838" s="27"/>
    </row>
    <row r="839" spans="10:17">
      <c r="J839" s="27"/>
      <c r="L839" s="39"/>
      <c r="M839" s="46"/>
      <c r="Q839" s="27"/>
    </row>
    <row r="840" spans="10:17">
      <c r="J840" s="27"/>
      <c r="L840" s="39"/>
      <c r="M840" s="46"/>
      <c r="Q840" s="27"/>
    </row>
    <row r="841" spans="10:17">
      <c r="J841" s="27"/>
      <c r="L841" s="39"/>
      <c r="M841" s="46"/>
      <c r="Q841" s="27"/>
    </row>
    <row r="842" spans="10:17">
      <c r="J842" s="27"/>
      <c r="L842" s="39"/>
      <c r="M842" s="46"/>
      <c r="Q842" s="27"/>
    </row>
    <row r="843" spans="10:17">
      <c r="J843" s="27"/>
      <c r="L843" s="39"/>
      <c r="M843" s="46"/>
      <c r="Q843" s="27"/>
    </row>
    <row r="844" spans="10:17">
      <c r="J844" s="27"/>
      <c r="L844" s="39"/>
      <c r="M844" s="46"/>
      <c r="Q844" s="27"/>
    </row>
    <row r="845" spans="10:17">
      <c r="J845" s="27"/>
      <c r="L845" s="39"/>
      <c r="M845" s="46"/>
      <c r="Q845" s="27"/>
    </row>
    <row r="846" spans="10:17">
      <c r="J846" s="27"/>
      <c r="L846" s="39"/>
      <c r="M846" s="46"/>
      <c r="Q846" s="27"/>
    </row>
    <row r="847" spans="10:17">
      <c r="J847" s="27"/>
      <c r="L847" s="39"/>
      <c r="M847" s="46"/>
      <c r="Q847" s="27"/>
    </row>
    <row r="848" spans="10:17">
      <c r="J848" s="27"/>
      <c r="L848" s="39"/>
      <c r="M848" s="46"/>
      <c r="Q848" s="27"/>
    </row>
    <row r="849" spans="10:17">
      <c r="J849" s="27"/>
      <c r="L849" s="39"/>
      <c r="M849" s="46"/>
      <c r="Q849" s="27"/>
    </row>
    <row r="850" spans="10:17">
      <c r="J850" s="27"/>
      <c r="L850" s="39"/>
      <c r="M850" s="46"/>
      <c r="Q850" s="27"/>
    </row>
    <row r="851" spans="10:17">
      <c r="J851" s="27"/>
      <c r="L851" s="39"/>
      <c r="M851" s="46"/>
      <c r="Q851" s="27"/>
    </row>
    <row r="852" spans="10:17">
      <c r="J852" s="27"/>
      <c r="L852" s="39"/>
      <c r="M852" s="46"/>
      <c r="Q852" s="27"/>
    </row>
    <row r="853" spans="10:17">
      <c r="J853" s="27"/>
      <c r="L853" s="39"/>
      <c r="M853" s="46"/>
      <c r="Q853" s="27"/>
    </row>
    <row r="854" spans="10:17">
      <c r="J854" s="27"/>
      <c r="L854" s="39"/>
      <c r="M854" s="46"/>
      <c r="Q854" s="27"/>
    </row>
    <row r="855" spans="10:17">
      <c r="J855" s="27"/>
      <c r="L855" s="39"/>
      <c r="M855" s="46"/>
      <c r="Q855" s="27"/>
    </row>
    <row r="856" spans="10:17">
      <c r="J856" s="27"/>
      <c r="L856" s="39"/>
      <c r="M856" s="46"/>
      <c r="Q856" s="27"/>
    </row>
    <row r="857" spans="10:17">
      <c r="J857" s="27"/>
      <c r="L857" s="39"/>
      <c r="M857" s="46"/>
      <c r="Q857" s="27"/>
    </row>
    <row r="858" spans="10:17">
      <c r="J858" s="27"/>
      <c r="L858" s="39"/>
      <c r="M858" s="46"/>
      <c r="Q858" s="27"/>
    </row>
    <row r="859" spans="10:17">
      <c r="J859" s="27"/>
      <c r="L859" s="39"/>
      <c r="M859" s="46"/>
      <c r="Q859" s="27"/>
    </row>
    <row r="860" spans="10:17">
      <c r="J860" s="27"/>
      <c r="L860" s="39"/>
      <c r="M860" s="46"/>
      <c r="Q860" s="27"/>
    </row>
    <row r="861" spans="10:17">
      <c r="J861" s="27"/>
      <c r="L861" s="39"/>
      <c r="M861" s="46"/>
      <c r="Q861" s="27"/>
    </row>
    <row r="862" spans="10:17">
      <c r="J862" s="27"/>
      <c r="L862" s="39"/>
      <c r="M862" s="46"/>
      <c r="Q862" s="27"/>
    </row>
    <row r="863" spans="10:17">
      <c r="J863" s="27"/>
      <c r="L863" s="39"/>
      <c r="M863" s="46"/>
      <c r="Q863" s="27"/>
    </row>
    <row r="864" spans="10:17">
      <c r="J864" s="27"/>
      <c r="L864" s="39"/>
      <c r="M864" s="46"/>
      <c r="Q864" s="27"/>
    </row>
    <row r="865" spans="10:17">
      <c r="J865" s="27"/>
      <c r="L865" s="39"/>
      <c r="M865" s="46"/>
      <c r="Q865" s="27"/>
    </row>
    <row r="866" spans="10:17">
      <c r="J866" s="27"/>
      <c r="L866" s="39"/>
      <c r="M866" s="46"/>
      <c r="Q866" s="27"/>
    </row>
    <row r="867" spans="10:17">
      <c r="J867" s="27"/>
      <c r="L867" s="39"/>
      <c r="M867" s="46"/>
      <c r="Q867" s="27"/>
    </row>
    <row r="868" spans="10:17">
      <c r="J868" s="27"/>
      <c r="L868" s="39"/>
      <c r="M868" s="46"/>
      <c r="Q868" s="27"/>
    </row>
    <row r="869" spans="10:17">
      <c r="J869" s="27"/>
      <c r="L869" s="39"/>
      <c r="M869" s="46"/>
      <c r="Q869" s="27"/>
    </row>
    <row r="870" spans="10:17">
      <c r="J870" s="27"/>
      <c r="L870" s="39"/>
      <c r="M870" s="46"/>
      <c r="Q870" s="27"/>
    </row>
    <row r="871" spans="10:17">
      <c r="J871" s="27"/>
      <c r="L871" s="39"/>
      <c r="M871" s="46"/>
      <c r="Q871" s="27"/>
    </row>
    <row r="872" spans="10:17">
      <c r="J872" s="27"/>
      <c r="L872" s="39"/>
      <c r="M872" s="46"/>
      <c r="Q872" s="27"/>
    </row>
    <row r="873" spans="10:17">
      <c r="J873" s="27"/>
      <c r="L873" s="39"/>
      <c r="M873" s="46"/>
      <c r="Q873" s="27"/>
    </row>
    <row r="874" spans="10:17">
      <c r="J874" s="27"/>
      <c r="L874" s="39"/>
      <c r="M874" s="46"/>
      <c r="Q874" s="27"/>
    </row>
    <row r="875" spans="10:17">
      <c r="J875" s="27"/>
      <c r="L875" s="39"/>
      <c r="M875" s="46"/>
      <c r="Q875" s="27"/>
    </row>
    <row r="876" spans="10:17">
      <c r="J876" s="27"/>
      <c r="L876" s="39"/>
      <c r="M876" s="46"/>
      <c r="Q876" s="27"/>
    </row>
    <row r="877" spans="10:17">
      <c r="J877" s="27"/>
      <c r="L877" s="39"/>
      <c r="M877" s="46"/>
      <c r="Q877" s="27"/>
    </row>
    <row r="878" spans="10:17">
      <c r="J878" s="27"/>
      <c r="L878" s="39"/>
      <c r="M878" s="46"/>
      <c r="Q878" s="27"/>
    </row>
    <row r="879" spans="10:17">
      <c r="J879" s="27"/>
      <c r="L879" s="39"/>
      <c r="M879" s="46"/>
      <c r="Q879" s="27"/>
    </row>
    <row r="880" spans="10:17">
      <c r="J880" s="27"/>
      <c r="L880" s="39"/>
      <c r="M880" s="46"/>
      <c r="Q880" s="27"/>
    </row>
    <row r="881" spans="10:17">
      <c r="J881" s="27"/>
      <c r="L881" s="39"/>
      <c r="M881" s="46"/>
      <c r="Q881" s="27"/>
    </row>
    <row r="882" spans="10:17">
      <c r="J882" s="27"/>
      <c r="L882" s="39"/>
      <c r="M882" s="46"/>
      <c r="Q882" s="27"/>
    </row>
    <row r="883" spans="10:17">
      <c r="J883" s="27"/>
      <c r="L883" s="39"/>
      <c r="M883" s="46"/>
      <c r="Q883" s="27"/>
    </row>
    <row r="884" spans="10:17">
      <c r="J884" s="27"/>
      <c r="L884" s="39"/>
      <c r="M884" s="46"/>
      <c r="Q884" s="27"/>
    </row>
    <row r="885" spans="10:17">
      <c r="J885" s="27"/>
      <c r="L885" s="39"/>
      <c r="M885" s="46"/>
      <c r="Q885" s="27"/>
    </row>
    <row r="886" spans="10:17">
      <c r="J886" s="27"/>
      <c r="L886" s="39"/>
      <c r="M886" s="46"/>
      <c r="Q886" s="27"/>
    </row>
    <row r="887" spans="10:17">
      <c r="J887" s="27"/>
      <c r="L887" s="39"/>
      <c r="M887" s="46"/>
      <c r="Q887" s="27"/>
    </row>
    <row r="888" spans="10:17">
      <c r="J888" s="27"/>
      <c r="L888" s="39"/>
      <c r="M888" s="46"/>
      <c r="Q888" s="27"/>
    </row>
    <row r="889" spans="10:17">
      <c r="J889" s="27"/>
      <c r="L889" s="39"/>
      <c r="M889" s="46"/>
      <c r="Q889" s="27"/>
    </row>
    <row r="890" spans="10:17">
      <c r="J890" s="27"/>
      <c r="L890" s="39"/>
      <c r="M890" s="46"/>
      <c r="Q890" s="27"/>
    </row>
    <row r="891" spans="10:17">
      <c r="J891" s="27"/>
      <c r="L891" s="39"/>
      <c r="M891" s="46"/>
      <c r="Q891" s="27"/>
    </row>
    <row r="892" spans="10:17">
      <c r="J892" s="27"/>
      <c r="L892" s="39"/>
      <c r="M892" s="46"/>
      <c r="Q892" s="27"/>
    </row>
    <row r="893" spans="10:17">
      <c r="J893" s="27"/>
      <c r="L893" s="39"/>
      <c r="M893" s="46"/>
      <c r="Q893" s="27"/>
    </row>
    <row r="894" spans="10:17">
      <c r="J894" s="27"/>
      <c r="L894" s="39"/>
      <c r="M894" s="46"/>
      <c r="Q894" s="27"/>
    </row>
    <row r="895" spans="10:17">
      <c r="J895" s="27"/>
      <c r="L895" s="39"/>
      <c r="M895" s="46"/>
      <c r="Q895" s="27"/>
    </row>
    <row r="896" spans="10:17">
      <c r="J896" s="27"/>
      <c r="L896" s="39"/>
      <c r="M896" s="46"/>
      <c r="Q896" s="27"/>
    </row>
    <row r="897" spans="10:17">
      <c r="J897" s="27"/>
      <c r="L897" s="39"/>
      <c r="M897" s="46"/>
      <c r="Q897" s="27"/>
    </row>
    <row r="898" spans="10:17">
      <c r="J898" s="27"/>
      <c r="L898" s="39"/>
      <c r="M898" s="46"/>
      <c r="Q898" s="27"/>
    </row>
    <row r="899" spans="10:17">
      <c r="J899" s="27"/>
      <c r="L899" s="39"/>
      <c r="M899" s="46"/>
      <c r="Q899" s="27"/>
    </row>
    <row r="900" spans="10:17">
      <c r="J900" s="27"/>
      <c r="L900" s="39"/>
      <c r="M900" s="46"/>
      <c r="Q900" s="27"/>
    </row>
    <row r="901" spans="10:17">
      <c r="J901" s="27"/>
      <c r="L901" s="39"/>
      <c r="M901" s="46"/>
      <c r="Q901" s="27"/>
    </row>
    <row r="902" spans="10:17">
      <c r="J902" s="27"/>
      <c r="L902" s="39"/>
      <c r="M902" s="46"/>
      <c r="Q902" s="27"/>
    </row>
    <row r="903" spans="10:17">
      <c r="J903" s="27"/>
      <c r="L903" s="39"/>
      <c r="M903" s="46"/>
      <c r="Q903" s="27"/>
    </row>
    <row r="904" spans="10:17">
      <c r="J904" s="27"/>
      <c r="L904" s="39"/>
      <c r="M904" s="46"/>
      <c r="Q904" s="27"/>
    </row>
    <row r="905" spans="10:17">
      <c r="J905" s="27"/>
      <c r="L905" s="39"/>
      <c r="M905" s="46"/>
      <c r="Q905" s="27"/>
    </row>
    <row r="906" spans="10:17">
      <c r="J906" s="27"/>
      <c r="L906" s="39"/>
      <c r="M906" s="46"/>
      <c r="Q906" s="27"/>
    </row>
    <row r="907" spans="10:17">
      <c r="J907" s="27"/>
      <c r="L907" s="39"/>
      <c r="M907" s="46"/>
      <c r="Q907" s="27"/>
    </row>
    <row r="908" spans="10:17">
      <c r="J908" s="27"/>
      <c r="L908" s="39"/>
      <c r="M908" s="46"/>
      <c r="Q908" s="27"/>
    </row>
    <row r="909" spans="10:17">
      <c r="J909" s="27"/>
      <c r="L909" s="39"/>
      <c r="M909" s="46"/>
      <c r="Q909" s="27"/>
    </row>
    <row r="910" spans="10:17">
      <c r="J910" s="27"/>
      <c r="L910" s="39"/>
      <c r="M910" s="46"/>
      <c r="Q910" s="27"/>
    </row>
    <row r="911" spans="10:17">
      <c r="J911" s="27"/>
      <c r="L911" s="39"/>
      <c r="M911" s="46"/>
      <c r="Q911" s="27"/>
    </row>
    <row r="912" spans="10:17">
      <c r="J912" s="27"/>
      <c r="L912" s="39"/>
      <c r="M912" s="46"/>
      <c r="Q912" s="27"/>
    </row>
    <row r="913" spans="10:17">
      <c r="J913" s="27"/>
      <c r="L913" s="39"/>
      <c r="M913" s="46"/>
      <c r="Q913" s="27"/>
    </row>
    <row r="914" spans="10:17">
      <c r="J914" s="27"/>
      <c r="L914" s="39"/>
      <c r="M914" s="46"/>
      <c r="Q914" s="27"/>
    </row>
    <row r="915" spans="10:17">
      <c r="J915" s="27"/>
      <c r="L915" s="39"/>
      <c r="M915" s="46"/>
      <c r="Q915" s="27"/>
    </row>
    <row r="916" spans="10:17">
      <c r="J916" s="27"/>
      <c r="L916" s="39"/>
      <c r="M916" s="46"/>
      <c r="Q916" s="27"/>
    </row>
    <row r="917" spans="10:17">
      <c r="J917" s="27"/>
      <c r="L917" s="39"/>
      <c r="M917" s="46"/>
      <c r="Q917" s="27"/>
    </row>
    <row r="918" spans="10:17">
      <c r="J918" s="27"/>
      <c r="L918" s="39"/>
      <c r="M918" s="46"/>
      <c r="Q918" s="27"/>
    </row>
    <row r="919" spans="10:17">
      <c r="J919" s="27"/>
      <c r="L919" s="39"/>
      <c r="M919" s="46"/>
      <c r="Q919" s="27"/>
    </row>
    <row r="920" spans="10:17">
      <c r="J920" s="27"/>
      <c r="L920" s="39"/>
      <c r="M920" s="46"/>
      <c r="Q920" s="27"/>
    </row>
    <row r="921" spans="10:17">
      <c r="J921" s="27"/>
      <c r="L921" s="39"/>
      <c r="M921" s="46"/>
      <c r="Q921" s="27"/>
    </row>
    <row r="922" spans="10:17">
      <c r="J922" s="27"/>
      <c r="L922" s="39"/>
      <c r="M922" s="46"/>
      <c r="Q922" s="27"/>
    </row>
    <row r="923" spans="10:17">
      <c r="J923" s="27"/>
      <c r="L923" s="39"/>
      <c r="M923" s="46"/>
      <c r="Q923" s="27"/>
    </row>
    <row r="924" spans="10:17">
      <c r="J924" s="27"/>
      <c r="L924" s="39"/>
      <c r="M924" s="46"/>
      <c r="Q924" s="27"/>
    </row>
    <row r="925" spans="10:17">
      <c r="J925" s="27"/>
      <c r="L925" s="39"/>
      <c r="M925" s="46"/>
      <c r="Q925" s="27"/>
    </row>
    <row r="926" spans="10:17">
      <c r="J926" s="27"/>
      <c r="L926" s="39"/>
      <c r="M926" s="46"/>
      <c r="Q926" s="27"/>
    </row>
    <row r="927" spans="10:17">
      <c r="J927" s="27"/>
      <c r="L927" s="39"/>
      <c r="M927" s="46"/>
      <c r="Q927" s="27"/>
    </row>
    <row r="928" spans="10:17">
      <c r="J928" s="27"/>
      <c r="L928" s="39"/>
      <c r="M928" s="46"/>
      <c r="Q928" s="27"/>
    </row>
    <row r="929" spans="10:17">
      <c r="J929" s="27"/>
      <c r="L929" s="39"/>
      <c r="M929" s="46"/>
      <c r="Q929" s="27"/>
    </row>
    <row r="930" spans="10:17">
      <c r="J930" s="27"/>
      <c r="L930" s="39"/>
      <c r="M930" s="46"/>
      <c r="Q930" s="27"/>
    </row>
    <row r="931" spans="10:17">
      <c r="J931" s="27"/>
      <c r="L931" s="39"/>
      <c r="M931" s="46"/>
      <c r="Q931" s="27"/>
    </row>
    <row r="932" spans="10:17">
      <c r="J932" s="27"/>
      <c r="L932" s="39"/>
      <c r="M932" s="46"/>
      <c r="Q932" s="27"/>
    </row>
    <row r="933" spans="10:17">
      <c r="J933" s="27"/>
      <c r="L933" s="39"/>
      <c r="M933" s="46"/>
      <c r="Q933" s="27"/>
    </row>
    <row r="934" spans="10:17">
      <c r="J934" s="27"/>
      <c r="L934" s="39"/>
      <c r="M934" s="46"/>
      <c r="Q934" s="27"/>
    </row>
    <row r="935" spans="10:17">
      <c r="J935" s="27"/>
      <c r="L935" s="39"/>
      <c r="M935" s="46"/>
      <c r="Q935" s="27"/>
    </row>
    <row r="936" spans="10:17">
      <c r="J936" s="27"/>
      <c r="L936" s="39"/>
      <c r="M936" s="46"/>
      <c r="Q936" s="27"/>
    </row>
    <row r="937" spans="10:17">
      <c r="J937" s="27"/>
      <c r="L937" s="39"/>
      <c r="M937" s="46"/>
      <c r="Q937" s="27"/>
    </row>
    <row r="938" spans="10:17">
      <c r="J938" s="27"/>
      <c r="L938" s="39"/>
      <c r="M938" s="46"/>
      <c r="Q938" s="27"/>
    </row>
    <row r="939" spans="10:17">
      <c r="J939" s="27"/>
      <c r="L939" s="39"/>
      <c r="M939" s="46"/>
      <c r="Q939" s="27"/>
    </row>
    <row r="940" spans="10:17">
      <c r="J940" s="27"/>
      <c r="L940" s="39"/>
      <c r="M940" s="46"/>
      <c r="Q940" s="27"/>
    </row>
    <row r="941" spans="10:17">
      <c r="J941" s="27"/>
      <c r="L941" s="39"/>
      <c r="M941" s="46"/>
      <c r="Q941" s="27"/>
    </row>
    <row r="942" spans="10:17">
      <c r="J942" s="27"/>
      <c r="L942" s="39"/>
      <c r="M942" s="46"/>
      <c r="Q942" s="27"/>
    </row>
    <row r="943" spans="10:17">
      <c r="J943" s="27"/>
      <c r="L943" s="39"/>
      <c r="M943" s="46"/>
      <c r="Q943" s="27"/>
    </row>
    <row r="944" spans="10:17">
      <c r="J944" s="27"/>
      <c r="L944" s="39"/>
      <c r="M944" s="46"/>
      <c r="Q944" s="27"/>
    </row>
    <row r="945" spans="10:17">
      <c r="J945" s="27"/>
      <c r="L945" s="39"/>
      <c r="M945" s="46"/>
      <c r="Q945" s="27"/>
    </row>
    <row r="946" spans="10:17">
      <c r="J946" s="27"/>
      <c r="L946" s="39"/>
      <c r="M946" s="46"/>
      <c r="Q946" s="27"/>
    </row>
    <row r="947" spans="10:17">
      <c r="J947" s="27"/>
      <c r="L947" s="39"/>
      <c r="M947" s="46"/>
      <c r="Q947" s="27"/>
    </row>
    <row r="948" spans="10:17">
      <c r="J948" s="27"/>
      <c r="L948" s="39"/>
      <c r="M948" s="46"/>
      <c r="Q948" s="27"/>
    </row>
    <row r="949" spans="10:17">
      <c r="J949" s="27"/>
      <c r="L949" s="39"/>
      <c r="M949" s="46"/>
      <c r="Q949" s="27"/>
    </row>
    <row r="950" spans="10:17">
      <c r="J950" s="27"/>
      <c r="L950" s="39"/>
      <c r="M950" s="46"/>
      <c r="Q950" s="27"/>
    </row>
    <row r="951" spans="10:17">
      <c r="J951" s="27"/>
      <c r="L951" s="39"/>
      <c r="M951" s="46"/>
      <c r="Q951" s="27"/>
    </row>
    <row r="952" spans="10:17">
      <c r="J952" s="27"/>
      <c r="L952" s="39"/>
      <c r="M952" s="46"/>
      <c r="Q952" s="27"/>
    </row>
    <row r="953" spans="10:17">
      <c r="J953" s="27"/>
      <c r="L953" s="39"/>
      <c r="M953" s="46"/>
      <c r="Q953" s="27"/>
    </row>
    <row r="954" spans="10:17">
      <c r="J954" s="27"/>
      <c r="L954" s="39"/>
      <c r="M954" s="46"/>
      <c r="Q954" s="27"/>
    </row>
    <row r="955" spans="10:17">
      <c r="J955" s="27"/>
      <c r="L955" s="39"/>
      <c r="M955" s="46"/>
      <c r="Q955" s="27"/>
    </row>
    <row r="956" spans="10:17">
      <c r="J956" s="27"/>
      <c r="L956" s="39"/>
      <c r="M956" s="46"/>
      <c r="Q956" s="27"/>
    </row>
    <row r="957" spans="10:17">
      <c r="J957" s="27"/>
      <c r="L957" s="39"/>
      <c r="M957" s="46"/>
      <c r="Q957" s="27"/>
    </row>
    <row r="958" spans="10:17">
      <c r="J958" s="27"/>
      <c r="L958" s="39"/>
      <c r="M958" s="46"/>
      <c r="Q958" s="27"/>
    </row>
    <row r="959" spans="10:17">
      <c r="J959" s="27"/>
      <c r="L959" s="39"/>
      <c r="M959" s="46"/>
      <c r="Q959" s="27"/>
    </row>
    <row r="960" spans="10:17">
      <c r="J960" s="27"/>
      <c r="L960" s="39"/>
      <c r="M960" s="46"/>
      <c r="Q960" s="27"/>
    </row>
    <row r="961" spans="10:17">
      <c r="J961" s="27"/>
      <c r="L961" s="39"/>
      <c r="M961" s="46"/>
      <c r="Q961" s="27"/>
    </row>
    <row r="962" spans="10:17">
      <c r="J962" s="27"/>
      <c r="L962" s="39"/>
      <c r="M962" s="46"/>
      <c r="Q962" s="27"/>
    </row>
    <row r="963" spans="10:17">
      <c r="J963" s="27"/>
      <c r="L963" s="39"/>
      <c r="M963" s="46"/>
      <c r="Q963" s="27"/>
    </row>
    <row r="964" spans="10:17">
      <c r="J964" s="27"/>
      <c r="L964" s="39"/>
      <c r="M964" s="46"/>
      <c r="Q964" s="27"/>
    </row>
    <row r="965" spans="10:17">
      <c r="J965" s="27"/>
      <c r="L965" s="39"/>
      <c r="M965" s="46"/>
      <c r="Q965" s="27"/>
    </row>
    <row r="966" spans="10:17">
      <c r="J966" s="27"/>
      <c r="L966" s="39"/>
      <c r="M966" s="46"/>
      <c r="Q966" s="27"/>
    </row>
    <row r="967" spans="10:17">
      <c r="J967" s="27"/>
      <c r="L967" s="39"/>
      <c r="M967" s="46"/>
      <c r="Q967" s="27"/>
    </row>
    <row r="968" spans="10:17">
      <c r="J968" s="27"/>
      <c r="L968" s="39"/>
      <c r="M968" s="46"/>
      <c r="Q968" s="27"/>
    </row>
    <row r="969" spans="10:17">
      <c r="J969" s="27"/>
      <c r="L969" s="39"/>
      <c r="M969" s="46"/>
      <c r="Q969" s="27"/>
    </row>
    <row r="970" spans="10:17">
      <c r="J970" s="27"/>
      <c r="L970" s="39"/>
      <c r="M970" s="46"/>
      <c r="Q970" s="27"/>
    </row>
    <row r="971" spans="10:17">
      <c r="J971" s="27"/>
      <c r="L971" s="39"/>
      <c r="M971" s="46"/>
      <c r="Q971" s="27"/>
    </row>
    <row r="972" spans="10:17">
      <c r="J972" s="27"/>
      <c r="L972" s="39"/>
      <c r="M972" s="46"/>
      <c r="Q972" s="27"/>
    </row>
    <row r="973" spans="10:17">
      <c r="J973" s="27"/>
      <c r="L973" s="39"/>
      <c r="M973" s="46"/>
      <c r="Q973" s="27"/>
    </row>
    <row r="974" spans="10:17">
      <c r="J974" s="27"/>
      <c r="L974" s="39"/>
      <c r="M974" s="46"/>
      <c r="Q974" s="27"/>
    </row>
    <row r="975" spans="10:17">
      <c r="J975" s="27"/>
      <c r="L975" s="39"/>
      <c r="M975" s="46"/>
      <c r="Q975" s="27"/>
    </row>
    <row r="976" spans="10:17">
      <c r="J976" s="27"/>
      <c r="L976" s="39"/>
      <c r="M976" s="46"/>
      <c r="Q976" s="27"/>
    </row>
    <row r="977" spans="10:17">
      <c r="J977" s="27"/>
      <c r="L977" s="39"/>
      <c r="M977" s="46"/>
      <c r="Q977" s="27"/>
    </row>
    <row r="978" spans="10:17">
      <c r="J978" s="27"/>
      <c r="L978" s="39"/>
      <c r="M978" s="46"/>
      <c r="Q978" s="27"/>
    </row>
    <row r="979" spans="10:17">
      <c r="J979" s="27"/>
      <c r="L979" s="39"/>
      <c r="M979" s="46"/>
      <c r="Q979" s="27"/>
    </row>
    <row r="980" spans="10:17">
      <c r="J980" s="27"/>
      <c r="L980" s="39"/>
      <c r="M980" s="46"/>
      <c r="Q980" s="27"/>
    </row>
    <row r="981" spans="10:17">
      <c r="J981" s="27"/>
      <c r="L981" s="39"/>
      <c r="M981" s="46"/>
      <c r="Q981" s="27"/>
    </row>
    <row r="982" spans="10:17">
      <c r="J982" s="27"/>
      <c r="L982" s="39"/>
      <c r="M982" s="46"/>
      <c r="Q982" s="27"/>
    </row>
    <row r="983" spans="10:17">
      <c r="J983" s="27"/>
      <c r="L983" s="39"/>
      <c r="M983" s="46"/>
      <c r="Q983" s="27"/>
    </row>
    <row r="984" spans="10:17">
      <c r="J984" s="27"/>
      <c r="L984" s="39"/>
      <c r="M984" s="46"/>
      <c r="Q984" s="27"/>
    </row>
    <row r="985" spans="10:17">
      <c r="J985" s="27"/>
      <c r="L985" s="39"/>
      <c r="M985" s="46"/>
      <c r="Q985" s="27"/>
    </row>
    <row r="986" spans="10:17">
      <c r="J986" s="27"/>
      <c r="L986" s="39"/>
      <c r="M986" s="46"/>
      <c r="Q986" s="27"/>
    </row>
    <row r="987" spans="10:17">
      <c r="J987" s="27"/>
      <c r="L987" s="39"/>
      <c r="M987" s="46"/>
      <c r="Q987" s="27"/>
    </row>
    <row r="988" spans="10:17">
      <c r="J988" s="27"/>
      <c r="L988" s="39"/>
      <c r="M988" s="46"/>
      <c r="Q988" s="27"/>
    </row>
    <row r="989" spans="10:17">
      <c r="J989" s="27"/>
      <c r="L989" s="39"/>
      <c r="M989" s="46"/>
      <c r="Q989" s="27"/>
    </row>
    <row r="990" spans="10:17">
      <c r="J990" s="27"/>
      <c r="L990" s="39"/>
      <c r="M990" s="46"/>
      <c r="Q990" s="27"/>
    </row>
    <row r="991" spans="10:17">
      <c r="J991" s="27"/>
      <c r="L991" s="39"/>
      <c r="M991" s="46"/>
      <c r="Q991" s="27"/>
    </row>
    <row r="992" spans="10:17">
      <c r="J992" s="27"/>
      <c r="L992" s="39"/>
      <c r="M992" s="46"/>
      <c r="Q992" s="27"/>
    </row>
    <row r="993" spans="10:17">
      <c r="J993" s="27"/>
      <c r="L993" s="39"/>
      <c r="M993" s="46"/>
      <c r="Q993" s="27"/>
    </row>
    <row r="994" spans="10:17">
      <c r="J994" s="27"/>
      <c r="L994" s="39"/>
      <c r="M994" s="46"/>
      <c r="Q994" s="27"/>
    </row>
    <row r="995" spans="10:17">
      <c r="J995" s="27"/>
      <c r="L995" s="39"/>
      <c r="M995" s="46"/>
      <c r="Q995" s="27"/>
    </row>
    <row r="996" spans="10:17">
      <c r="J996" s="27"/>
      <c r="L996" s="39"/>
      <c r="M996" s="46"/>
      <c r="Q996" s="27"/>
    </row>
    <row r="997" spans="10:17">
      <c r="J997" s="27"/>
      <c r="L997" s="39"/>
      <c r="M997" s="46"/>
      <c r="Q997" s="27"/>
    </row>
    <row r="998" spans="10:17">
      <c r="J998" s="27"/>
      <c r="L998" s="39"/>
      <c r="M998" s="46"/>
      <c r="Q998" s="27"/>
    </row>
    <row r="999" spans="10:17">
      <c r="J999" s="27"/>
      <c r="L999" s="39"/>
      <c r="M999" s="46"/>
      <c r="Q999" s="27"/>
    </row>
    <row r="1000" spans="10:17">
      <c r="J1000" s="27"/>
      <c r="L1000" s="39"/>
      <c r="M1000" s="46"/>
      <c r="Q1000" s="27"/>
    </row>
    <row r="1001" spans="10:17">
      <c r="J1001" s="27"/>
      <c r="L1001" s="39"/>
      <c r="M1001" s="46"/>
      <c r="Q1001" s="27"/>
    </row>
    <row r="1002" spans="10:17">
      <c r="J1002" s="27"/>
      <c r="L1002" s="39"/>
      <c r="M1002" s="46"/>
      <c r="Q1002" s="27"/>
    </row>
    <row r="1003" spans="10:17">
      <c r="J1003" s="27"/>
      <c r="L1003" s="39"/>
      <c r="M1003" s="46"/>
      <c r="Q1003" s="27"/>
    </row>
    <row r="1004" spans="10:17">
      <c r="J1004" s="27"/>
      <c r="L1004" s="39"/>
      <c r="M1004" s="46"/>
      <c r="Q1004" s="27"/>
    </row>
    <row r="1005" spans="10:17">
      <c r="J1005" s="27"/>
      <c r="L1005" s="39"/>
      <c r="M1005" s="46"/>
      <c r="Q1005" s="27"/>
    </row>
    <row r="1006" spans="10:17">
      <c r="J1006" s="27"/>
      <c r="L1006" s="39"/>
      <c r="M1006" s="46"/>
      <c r="Q1006" s="27"/>
    </row>
    <row r="1007" spans="10:17">
      <c r="J1007" s="27"/>
      <c r="L1007" s="39"/>
      <c r="M1007" s="46"/>
      <c r="Q1007" s="27"/>
    </row>
    <row r="1008" spans="10:17">
      <c r="J1008" s="27"/>
      <c r="L1008" s="39"/>
      <c r="M1008" s="46"/>
      <c r="Q1008" s="27"/>
    </row>
    <row r="1009" spans="10:17">
      <c r="J1009" s="27"/>
      <c r="L1009" s="39"/>
      <c r="M1009" s="46"/>
      <c r="Q1009" s="27"/>
    </row>
    <row r="1010" spans="10:17">
      <c r="J1010" s="27"/>
      <c r="L1010" s="39"/>
      <c r="M1010" s="46"/>
      <c r="Q1010" s="27"/>
    </row>
    <row r="1011" spans="10:17">
      <c r="J1011" s="27"/>
      <c r="L1011" s="39"/>
      <c r="M1011" s="46"/>
      <c r="Q1011" s="27"/>
    </row>
    <row r="1012" spans="10:17">
      <c r="J1012" s="27"/>
      <c r="L1012" s="39"/>
      <c r="M1012" s="46"/>
      <c r="Q1012" s="27"/>
    </row>
    <row r="1013" spans="10:17">
      <c r="J1013" s="27"/>
      <c r="L1013" s="39"/>
      <c r="M1013" s="46"/>
      <c r="Q1013" s="27"/>
    </row>
    <row r="1014" spans="10:17">
      <c r="J1014" s="27"/>
      <c r="L1014" s="39"/>
      <c r="M1014" s="46"/>
      <c r="Q1014" s="27"/>
    </row>
    <row r="1015" spans="10:17">
      <c r="J1015" s="27"/>
      <c r="L1015" s="39"/>
      <c r="M1015" s="46"/>
      <c r="Q1015" s="27"/>
    </row>
    <row r="1016" spans="10:17">
      <c r="J1016" s="27"/>
      <c r="L1016" s="39"/>
      <c r="M1016" s="46"/>
      <c r="Q1016" s="27"/>
    </row>
    <row r="1017" spans="10:17">
      <c r="J1017" s="27"/>
      <c r="L1017" s="39"/>
      <c r="M1017" s="46"/>
      <c r="Q1017" s="27"/>
    </row>
    <row r="1018" spans="10:17">
      <c r="J1018" s="27"/>
      <c r="L1018" s="39"/>
      <c r="M1018" s="46"/>
      <c r="Q1018" s="27"/>
    </row>
    <row r="1019" spans="10:17">
      <c r="J1019" s="27"/>
      <c r="L1019" s="39"/>
      <c r="M1019" s="46"/>
      <c r="Q1019" s="27"/>
    </row>
    <row r="1020" spans="10:17">
      <c r="J1020" s="27"/>
      <c r="L1020" s="39"/>
      <c r="M1020" s="46"/>
      <c r="Q1020" s="27"/>
    </row>
    <row r="1021" spans="10:17">
      <c r="J1021" s="27"/>
      <c r="L1021" s="39"/>
      <c r="M1021" s="46"/>
      <c r="Q1021" s="27"/>
    </row>
    <row r="1022" spans="10:17">
      <c r="J1022" s="27"/>
      <c r="L1022" s="39"/>
      <c r="M1022" s="46"/>
      <c r="Q1022" s="27"/>
    </row>
    <row r="1023" spans="10:17">
      <c r="J1023" s="27"/>
      <c r="L1023" s="39"/>
      <c r="M1023" s="46"/>
      <c r="Q1023" s="27"/>
    </row>
    <row r="1024" spans="10:17">
      <c r="J1024" s="27"/>
      <c r="L1024" s="39"/>
      <c r="M1024" s="46"/>
      <c r="Q1024" s="27"/>
    </row>
    <row r="1025" spans="10:17">
      <c r="J1025" s="27"/>
      <c r="L1025" s="39"/>
      <c r="M1025" s="46"/>
      <c r="Q1025" s="27"/>
    </row>
    <row r="1026" spans="10:17">
      <c r="J1026" s="27"/>
      <c r="L1026" s="39"/>
      <c r="M1026" s="46"/>
      <c r="Q1026" s="27"/>
    </row>
    <row r="1027" spans="10:17">
      <c r="J1027" s="27"/>
      <c r="L1027" s="39"/>
      <c r="M1027" s="46"/>
      <c r="Q1027" s="27"/>
    </row>
    <row r="1028" spans="10:17">
      <c r="J1028" s="27"/>
      <c r="L1028" s="39"/>
      <c r="M1028" s="46"/>
      <c r="Q1028" s="27"/>
    </row>
    <row r="1029" spans="10:17">
      <c r="J1029" s="27"/>
      <c r="L1029" s="39"/>
      <c r="M1029" s="46"/>
      <c r="Q1029" s="27"/>
    </row>
    <row r="1030" spans="10:17">
      <c r="J1030" s="27"/>
      <c r="L1030" s="39"/>
      <c r="M1030" s="46"/>
      <c r="Q1030" s="27"/>
    </row>
    <row r="1031" spans="10:17">
      <c r="J1031" s="27"/>
      <c r="L1031" s="39"/>
      <c r="M1031" s="46"/>
      <c r="Q1031" s="27"/>
    </row>
    <row r="1032" spans="10:17">
      <c r="J1032" s="27"/>
      <c r="L1032" s="39"/>
      <c r="M1032" s="46"/>
      <c r="Q1032" s="27"/>
    </row>
    <row r="1033" spans="10:17">
      <c r="J1033" s="27"/>
      <c r="L1033" s="39"/>
      <c r="M1033" s="46"/>
      <c r="Q1033" s="27"/>
    </row>
    <row r="1034" spans="10:17">
      <c r="J1034" s="27"/>
      <c r="L1034" s="39"/>
      <c r="M1034" s="46"/>
      <c r="Q1034" s="27"/>
    </row>
    <row r="1035" spans="10:17">
      <c r="J1035" s="27"/>
      <c r="L1035" s="39"/>
      <c r="M1035" s="46"/>
      <c r="Q1035" s="27"/>
    </row>
    <row r="1036" spans="10:17">
      <c r="J1036" s="27"/>
      <c r="L1036" s="39"/>
      <c r="M1036" s="46"/>
      <c r="Q1036" s="27"/>
    </row>
    <row r="1037" spans="10:17">
      <c r="J1037" s="27"/>
      <c r="L1037" s="39"/>
      <c r="M1037" s="46"/>
      <c r="Q1037" s="27"/>
    </row>
    <row r="1038" spans="10:17">
      <c r="J1038" s="27"/>
      <c r="L1038" s="39"/>
      <c r="M1038" s="46"/>
      <c r="Q1038" s="27"/>
    </row>
    <row r="1039" spans="10:17">
      <c r="J1039" s="27"/>
      <c r="L1039" s="39"/>
      <c r="M1039" s="46"/>
      <c r="Q1039" s="27"/>
    </row>
    <row r="1040" spans="10:17">
      <c r="J1040" s="27"/>
      <c r="L1040" s="39"/>
      <c r="M1040" s="46"/>
      <c r="Q1040" s="27"/>
    </row>
    <row r="1041" spans="10:17">
      <c r="J1041" s="27"/>
      <c r="L1041" s="39"/>
      <c r="M1041" s="46"/>
      <c r="Q1041" s="27"/>
    </row>
    <row r="1042" spans="10:17">
      <c r="J1042" s="27"/>
      <c r="L1042" s="39"/>
      <c r="M1042" s="46"/>
      <c r="Q1042" s="27"/>
    </row>
    <row r="1043" spans="10:17">
      <c r="J1043" s="27"/>
      <c r="L1043" s="39"/>
      <c r="M1043" s="46"/>
      <c r="Q1043" s="27"/>
    </row>
    <row r="1044" spans="10:17">
      <c r="J1044" s="27"/>
      <c r="L1044" s="39"/>
      <c r="M1044" s="46"/>
      <c r="Q1044" s="27"/>
    </row>
    <row r="1045" spans="10:17">
      <c r="J1045" s="27"/>
      <c r="L1045" s="39"/>
      <c r="M1045" s="46"/>
      <c r="Q1045" s="27"/>
    </row>
    <row r="1046" spans="10:17">
      <c r="J1046" s="27"/>
      <c r="L1046" s="39"/>
      <c r="M1046" s="46"/>
      <c r="Q1046" s="27"/>
    </row>
    <row r="1047" spans="10:17">
      <c r="J1047" s="27"/>
      <c r="L1047" s="39"/>
      <c r="M1047" s="46"/>
      <c r="Q1047" s="27"/>
    </row>
    <row r="1048" spans="10:17">
      <c r="J1048" s="27"/>
      <c r="L1048" s="39"/>
      <c r="M1048" s="46"/>
      <c r="Q1048" s="27"/>
    </row>
    <row r="1049" spans="10:17">
      <c r="J1049" s="27"/>
      <c r="L1049" s="39"/>
      <c r="M1049" s="46"/>
      <c r="Q1049" s="27"/>
    </row>
    <row r="1050" spans="10:17">
      <c r="J1050" s="27"/>
      <c r="L1050" s="39"/>
      <c r="M1050" s="46"/>
      <c r="Q1050" s="27"/>
    </row>
    <row r="1051" spans="10:17">
      <c r="J1051" s="27"/>
      <c r="L1051" s="39"/>
      <c r="M1051" s="46"/>
      <c r="Q1051" s="27"/>
    </row>
    <row r="1052" spans="10:17">
      <c r="J1052" s="27"/>
      <c r="L1052" s="39"/>
      <c r="M1052" s="46"/>
      <c r="Q1052" s="27"/>
    </row>
    <row r="1053" spans="10:17">
      <c r="J1053" s="27"/>
      <c r="L1053" s="39"/>
      <c r="M1053" s="46"/>
      <c r="Q1053" s="27"/>
    </row>
    <row r="1054" spans="10:17">
      <c r="J1054" s="27"/>
      <c r="L1054" s="39"/>
      <c r="M1054" s="46"/>
      <c r="Q1054" s="27"/>
    </row>
    <row r="1055" spans="10:17">
      <c r="J1055" s="27"/>
      <c r="L1055" s="39"/>
      <c r="M1055" s="46"/>
      <c r="Q1055" s="27"/>
    </row>
    <row r="1056" spans="10:17">
      <c r="J1056" s="27"/>
      <c r="L1056" s="39"/>
      <c r="M1056" s="46"/>
      <c r="Q1056" s="27"/>
    </row>
    <row r="1057" spans="10:17">
      <c r="J1057" s="27"/>
      <c r="L1057" s="39"/>
      <c r="M1057" s="46"/>
      <c r="Q1057" s="27"/>
    </row>
    <row r="1058" spans="10:17">
      <c r="J1058" s="27"/>
      <c r="L1058" s="39"/>
      <c r="M1058" s="46"/>
      <c r="Q1058" s="27"/>
    </row>
    <row r="1059" spans="10:17">
      <c r="J1059" s="27"/>
      <c r="L1059" s="39"/>
      <c r="M1059" s="46"/>
      <c r="Q1059" s="27"/>
    </row>
    <row r="1060" spans="10:17">
      <c r="J1060" s="27"/>
      <c r="L1060" s="39"/>
      <c r="M1060" s="46"/>
      <c r="Q1060" s="27"/>
    </row>
    <row r="1061" spans="10:17">
      <c r="J1061" s="27"/>
      <c r="L1061" s="39"/>
      <c r="M1061" s="46"/>
      <c r="Q1061" s="27"/>
    </row>
    <row r="1062" spans="10:17">
      <c r="J1062" s="27"/>
      <c r="L1062" s="39"/>
      <c r="M1062" s="46"/>
      <c r="Q1062" s="27"/>
    </row>
    <row r="1063" spans="10:17">
      <c r="J1063" s="27"/>
      <c r="L1063" s="39"/>
      <c r="M1063" s="46"/>
      <c r="Q1063" s="27"/>
    </row>
    <row r="1064" spans="10:17">
      <c r="J1064" s="27"/>
      <c r="L1064" s="39"/>
      <c r="M1064" s="46"/>
      <c r="Q1064" s="27"/>
    </row>
    <row r="1065" spans="10:17">
      <c r="J1065" s="27"/>
      <c r="L1065" s="39"/>
      <c r="M1065" s="46"/>
      <c r="Q1065" s="27"/>
    </row>
    <row r="1066" spans="10:17">
      <c r="J1066" s="27"/>
      <c r="L1066" s="39"/>
      <c r="M1066" s="46"/>
      <c r="Q1066" s="27"/>
    </row>
    <row r="1067" spans="10:17">
      <c r="J1067" s="27"/>
      <c r="L1067" s="39"/>
      <c r="M1067" s="46"/>
      <c r="Q1067" s="27"/>
    </row>
    <row r="1068" spans="10:17">
      <c r="J1068" s="27"/>
      <c r="L1068" s="39"/>
      <c r="M1068" s="46"/>
      <c r="Q1068" s="27"/>
    </row>
    <row r="1069" spans="10:17">
      <c r="J1069" s="27"/>
      <c r="L1069" s="39"/>
      <c r="M1069" s="46"/>
      <c r="Q1069" s="27"/>
    </row>
    <row r="1070" spans="10:17">
      <c r="J1070" s="27"/>
      <c r="L1070" s="39"/>
      <c r="M1070" s="46"/>
      <c r="Q1070" s="27"/>
    </row>
    <row r="1071" spans="10:17">
      <c r="J1071" s="27"/>
      <c r="L1071" s="39"/>
      <c r="M1071" s="46"/>
      <c r="Q1071" s="27"/>
    </row>
    <row r="1072" spans="10:17">
      <c r="J1072" s="27"/>
      <c r="L1072" s="39"/>
      <c r="M1072" s="46"/>
      <c r="Q1072" s="27"/>
    </row>
    <row r="1073" spans="10:17">
      <c r="J1073" s="27"/>
      <c r="L1073" s="39"/>
      <c r="M1073" s="46"/>
      <c r="Q1073" s="27"/>
    </row>
    <row r="1074" spans="10:17">
      <c r="J1074" s="27"/>
      <c r="L1074" s="39"/>
      <c r="M1074" s="46"/>
      <c r="Q1074" s="27"/>
    </row>
    <row r="1075" spans="10:17">
      <c r="J1075" s="27"/>
      <c r="L1075" s="39"/>
      <c r="M1075" s="46"/>
      <c r="Q1075" s="27"/>
    </row>
    <row r="1076" spans="10:17">
      <c r="J1076" s="27"/>
      <c r="L1076" s="39"/>
      <c r="M1076" s="46"/>
      <c r="Q1076" s="27"/>
    </row>
    <row r="1077" spans="10:17">
      <c r="J1077" s="27"/>
      <c r="L1077" s="39"/>
      <c r="M1077" s="46"/>
      <c r="Q1077" s="27"/>
    </row>
    <row r="1078" spans="10:17">
      <c r="J1078" s="27"/>
      <c r="L1078" s="39"/>
      <c r="M1078" s="46"/>
      <c r="Q1078" s="27"/>
    </row>
    <row r="1079" spans="10:17">
      <c r="J1079" s="27"/>
      <c r="L1079" s="39"/>
      <c r="M1079" s="46"/>
      <c r="Q1079" s="27"/>
    </row>
    <row r="1080" spans="10:17">
      <c r="J1080" s="27"/>
      <c r="L1080" s="39"/>
      <c r="M1080" s="46"/>
      <c r="Q1080" s="27"/>
    </row>
    <row r="1081" spans="10:17">
      <c r="J1081" s="27"/>
      <c r="L1081" s="39"/>
      <c r="M1081" s="46"/>
      <c r="Q1081" s="27"/>
    </row>
    <row r="1082" spans="10:17">
      <c r="J1082" s="27"/>
      <c r="L1082" s="39"/>
      <c r="M1082" s="46"/>
      <c r="Q1082" s="27"/>
    </row>
    <row r="1083" spans="10:17">
      <c r="J1083" s="27"/>
      <c r="L1083" s="39"/>
      <c r="M1083" s="46"/>
      <c r="Q1083" s="27"/>
    </row>
    <row r="1084" spans="10:17">
      <c r="J1084" s="27"/>
      <c r="L1084" s="39"/>
      <c r="M1084" s="46"/>
      <c r="Q1084" s="27"/>
    </row>
    <row r="1085" spans="10:17">
      <c r="J1085" s="27"/>
      <c r="L1085" s="39"/>
      <c r="M1085" s="46"/>
      <c r="Q1085" s="27"/>
    </row>
    <row r="1086" spans="10:17">
      <c r="J1086" s="27"/>
      <c r="L1086" s="39"/>
      <c r="M1086" s="46"/>
      <c r="Q1086" s="27"/>
    </row>
    <row r="1087" spans="10:17">
      <c r="J1087" s="27"/>
      <c r="L1087" s="39"/>
      <c r="M1087" s="46"/>
      <c r="Q1087" s="27"/>
    </row>
    <row r="1088" spans="10:17">
      <c r="J1088" s="27"/>
      <c r="L1088" s="39"/>
      <c r="M1088" s="46"/>
      <c r="Q1088" s="27"/>
    </row>
    <row r="1089" spans="10:17">
      <c r="J1089" s="27"/>
      <c r="L1089" s="39"/>
      <c r="M1089" s="46"/>
      <c r="Q1089" s="27"/>
    </row>
    <row r="1090" spans="10:17">
      <c r="J1090" s="27"/>
      <c r="L1090" s="39"/>
      <c r="M1090" s="46"/>
      <c r="Q1090" s="27"/>
    </row>
    <row r="1091" spans="10:17">
      <c r="J1091" s="27"/>
      <c r="L1091" s="39"/>
      <c r="M1091" s="46"/>
      <c r="Q1091" s="27"/>
    </row>
    <row r="1092" spans="10:17">
      <c r="J1092" s="27"/>
      <c r="L1092" s="39"/>
      <c r="M1092" s="46"/>
      <c r="Q1092" s="27"/>
    </row>
    <row r="1093" spans="10:17">
      <c r="J1093" s="27"/>
      <c r="L1093" s="39"/>
      <c r="M1093" s="46"/>
      <c r="Q1093" s="27"/>
    </row>
    <row r="1094" spans="10:17">
      <c r="J1094" s="27"/>
      <c r="L1094" s="39"/>
      <c r="M1094" s="46"/>
      <c r="Q1094" s="27"/>
    </row>
    <row r="1095" spans="10:17">
      <c r="J1095" s="27"/>
      <c r="L1095" s="39"/>
      <c r="M1095" s="46"/>
      <c r="Q1095" s="27"/>
    </row>
    <row r="1096" spans="10:17">
      <c r="J1096" s="27"/>
      <c r="L1096" s="39"/>
      <c r="M1096" s="46"/>
      <c r="Q1096" s="27"/>
    </row>
    <row r="1097" spans="10:17">
      <c r="J1097" s="27"/>
      <c r="L1097" s="39"/>
      <c r="M1097" s="46"/>
      <c r="Q1097" s="27"/>
    </row>
    <row r="1098" spans="10:17">
      <c r="J1098" s="27"/>
      <c r="L1098" s="39"/>
      <c r="M1098" s="46"/>
      <c r="Q1098" s="27"/>
    </row>
    <row r="1099" spans="10:17">
      <c r="J1099" s="27"/>
      <c r="L1099" s="39"/>
      <c r="M1099" s="46"/>
      <c r="Q1099" s="27"/>
    </row>
    <row r="1100" spans="10:17">
      <c r="J1100" s="27"/>
      <c r="L1100" s="39"/>
      <c r="M1100" s="46"/>
      <c r="Q1100" s="27"/>
    </row>
    <row r="1101" spans="10:17">
      <c r="J1101" s="27"/>
      <c r="L1101" s="39"/>
      <c r="M1101" s="46"/>
      <c r="Q1101" s="27"/>
    </row>
    <row r="1102" spans="10:17">
      <c r="J1102" s="27"/>
      <c r="L1102" s="39"/>
      <c r="M1102" s="46"/>
      <c r="Q1102" s="27"/>
    </row>
    <row r="1103" spans="10:17">
      <c r="J1103" s="27"/>
      <c r="L1103" s="39"/>
      <c r="M1103" s="46"/>
      <c r="Q1103" s="27"/>
    </row>
    <row r="1104" spans="10:17">
      <c r="J1104" s="27"/>
      <c r="L1104" s="39"/>
      <c r="M1104" s="46"/>
      <c r="Q1104" s="27"/>
    </row>
    <row r="1105" spans="10:17">
      <c r="J1105" s="27"/>
      <c r="L1105" s="39"/>
      <c r="M1105" s="46"/>
      <c r="Q1105" s="27"/>
    </row>
    <row r="1106" spans="10:17">
      <c r="J1106" s="27"/>
      <c r="L1106" s="39"/>
      <c r="M1106" s="46"/>
      <c r="Q1106" s="27"/>
    </row>
    <row r="1107" spans="10:17">
      <c r="J1107" s="27"/>
      <c r="L1107" s="39"/>
      <c r="M1107" s="46"/>
      <c r="Q1107" s="27"/>
    </row>
    <row r="1108" spans="10:17">
      <c r="J1108" s="27"/>
      <c r="L1108" s="39"/>
      <c r="M1108" s="46"/>
      <c r="Q1108" s="27"/>
    </row>
    <row r="1109" spans="10:17">
      <c r="J1109" s="27"/>
      <c r="L1109" s="39"/>
      <c r="M1109" s="46"/>
      <c r="Q1109" s="27"/>
    </row>
    <row r="1110" spans="10:17">
      <c r="J1110" s="27"/>
      <c r="L1110" s="39"/>
      <c r="M1110" s="46"/>
      <c r="Q1110" s="27"/>
    </row>
    <row r="1111" spans="10:17">
      <c r="J1111" s="27"/>
      <c r="L1111" s="39"/>
      <c r="M1111" s="46"/>
      <c r="Q1111" s="27"/>
    </row>
    <row r="1112" spans="10:17">
      <c r="J1112" s="27"/>
      <c r="L1112" s="39"/>
      <c r="M1112" s="46"/>
      <c r="Q1112" s="27"/>
    </row>
    <row r="1113" spans="10:17">
      <c r="J1113" s="27"/>
      <c r="L1113" s="39"/>
      <c r="M1113" s="46"/>
      <c r="Q1113" s="27"/>
    </row>
    <row r="1114" spans="10:17">
      <c r="J1114" s="27"/>
      <c r="L1114" s="39"/>
      <c r="M1114" s="46"/>
      <c r="Q1114" s="27"/>
    </row>
    <row r="1115" spans="10:17">
      <c r="J1115" s="27"/>
      <c r="L1115" s="39"/>
      <c r="M1115" s="46"/>
      <c r="Q1115" s="27"/>
    </row>
    <row r="1116" spans="10:17">
      <c r="J1116" s="27"/>
      <c r="L1116" s="39"/>
      <c r="M1116" s="46"/>
      <c r="Q1116" s="27"/>
    </row>
    <row r="1117" spans="10:17">
      <c r="J1117" s="27"/>
      <c r="L1117" s="39"/>
      <c r="M1117" s="46"/>
      <c r="Q1117" s="27"/>
    </row>
    <row r="1118" spans="10:17">
      <c r="J1118" s="27"/>
      <c r="L1118" s="39"/>
      <c r="M1118" s="46"/>
      <c r="Q1118" s="27"/>
    </row>
    <row r="1119" spans="10:17">
      <c r="J1119" s="27"/>
      <c r="L1119" s="39"/>
      <c r="M1119" s="46"/>
      <c r="Q1119" s="27"/>
    </row>
    <row r="1120" spans="10:17">
      <c r="J1120" s="27"/>
      <c r="L1120" s="39"/>
      <c r="M1120" s="46"/>
      <c r="Q1120" s="27"/>
    </row>
    <row r="1121" spans="10:17">
      <c r="J1121" s="27"/>
      <c r="L1121" s="39"/>
      <c r="M1121" s="46"/>
      <c r="Q1121" s="27"/>
    </row>
    <row r="1122" spans="10:17">
      <c r="J1122" s="27"/>
      <c r="L1122" s="39"/>
      <c r="M1122" s="46"/>
      <c r="Q1122" s="27"/>
    </row>
    <row r="1123" spans="10:17">
      <c r="J1123" s="27"/>
      <c r="L1123" s="39"/>
      <c r="M1123" s="46"/>
      <c r="Q1123" s="27"/>
    </row>
    <row r="1124" spans="10:17">
      <c r="J1124" s="27"/>
      <c r="L1124" s="39"/>
      <c r="M1124" s="46"/>
      <c r="Q1124" s="27"/>
    </row>
    <row r="1125" spans="10:17">
      <c r="J1125" s="27"/>
      <c r="L1125" s="39"/>
      <c r="M1125" s="46"/>
      <c r="Q1125" s="27"/>
    </row>
    <row r="1126" spans="10:17">
      <c r="J1126" s="27"/>
      <c r="L1126" s="39"/>
      <c r="M1126" s="46"/>
      <c r="Q1126" s="27"/>
    </row>
    <row r="1127" spans="10:17">
      <c r="J1127" s="27"/>
      <c r="L1127" s="39"/>
      <c r="M1127" s="46"/>
      <c r="Q1127" s="27"/>
    </row>
    <row r="1128" spans="10:17">
      <c r="J1128" s="27"/>
      <c r="L1128" s="39"/>
      <c r="M1128" s="46"/>
      <c r="Q1128" s="27"/>
    </row>
    <row r="1129" spans="10:17">
      <c r="J1129" s="27"/>
      <c r="L1129" s="39"/>
      <c r="M1129" s="46"/>
      <c r="Q1129" s="27"/>
    </row>
    <row r="1130" spans="10:17">
      <c r="J1130" s="27"/>
      <c r="L1130" s="39"/>
      <c r="M1130" s="46"/>
      <c r="Q1130" s="27"/>
    </row>
    <row r="1131" spans="10:17">
      <c r="J1131" s="27"/>
      <c r="L1131" s="39"/>
      <c r="M1131" s="46"/>
      <c r="Q1131" s="27"/>
    </row>
    <row r="1132" spans="10:17">
      <c r="J1132" s="27"/>
      <c r="L1132" s="39"/>
      <c r="M1132" s="46"/>
      <c r="Q1132" s="27"/>
    </row>
    <row r="1133" spans="10:17">
      <c r="J1133" s="27"/>
      <c r="L1133" s="39"/>
      <c r="M1133" s="46"/>
      <c r="Q1133" s="27"/>
    </row>
    <row r="1134" spans="10:17">
      <c r="J1134" s="27"/>
      <c r="L1134" s="39"/>
      <c r="M1134" s="46"/>
      <c r="Q1134" s="27"/>
    </row>
    <row r="1135" spans="10:17">
      <c r="J1135" s="27"/>
      <c r="L1135" s="39"/>
      <c r="M1135" s="46"/>
      <c r="Q1135" s="27"/>
    </row>
    <row r="1136" spans="10:17">
      <c r="J1136" s="27"/>
      <c r="L1136" s="39"/>
      <c r="M1136" s="46"/>
      <c r="Q1136" s="27"/>
    </row>
    <row r="1137" spans="10:17">
      <c r="J1137" s="27"/>
      <c r="L1137" s="39"/>
      <c r="M1137" s="46"/>
      <c r="Q1137" s="27"/>
    </row>
    <row r="1138" spans="10:17">
      <c r="J1138" s="27"/>
      <c r="L1138" s="39"/>
      <c r="M1138" s="46"/>
      <c r="Q1138" s="27"/>
    </row>
    <row r="1139" spans="10:17">
      <c r="J1139" s="27"/>
      <c r="L1139" s="39"/>
      <c r="M1139" s="46"/>
      <c r="Q1139" s="27"/>
    </row>
    <row r="1140" spans="10:17">
      <c r="J1140" s="27"/>
      <c r="L1140" s="39"/>
      <c r="M1140" s="46"/>
      <c r="Q1140" s="27"/>
    </row>
    <row r="1141" spans="10:17">
      <c r="J1141" s="27"/>
      <c r="L1141" s="39"/>
      <c r="M1141" s="46"/>
      <c r="Q1141" s="27"/>
    </row>
    <row r="1142" spans="10:17">
      <c r="J1142" s="27"/>
      <c r="L1142" s="39"/>
      <c r="M1142" s="46"/>
      <c r="Q1142" s="27"/>
    </row>
    <row r="1143" spans="10:17">
      <c r="J1143" s="27"/>
      <c r="L1143" s="39"/>
      <c r="M1143" s="46"/>
      <c r="Q1143" s="27"/>
    </row>
    <row r="1144" spans="10:17">
      <c r="J1144" s="27"/>
      <c r="L1144" s="39"/>
      <c r="M1144" s="46"/>
      <c r="Q1144" s="27"/>
    </row>
    <row r="1145" spans="10:17">
      <c r="J1145" s="27"/>
      <c r="L1145" s="39"/>
      <c r="M1145" s="46"/>
      <c r="Q1145" s="27"/>
    </row>
    <row r="1146" spans="10:17">
      <c r="J1146" s="27"/>
      <c r="L1146" s="39"/>
      <c r="M1146" s="46"/>
      <c r="Q1146" s="27"/>
    </row>
    <row r="1147" spans="10:17">
      <c r="J1147" s="27"/>
      <c r="L1147" s="39"/>
      <c r="M1147" s="46"/>
      <c r="Q1147" s="27"/>
    </row>
    <row r="1148" spans="10:17">
      <c r="J1148" s="27"/>
      <c r="L1148" s="39"/>
      <c r="M1148" s="46"/>
      <c r="Q1148" s="27"/>
    </row>
    <row r="1149" spans="10:17">
      <c r="J1149" s="27"/>
      <c r="L1149" s="39"/>
      <c r="M1149" s="46"/>
      <c r="Q1149" s="27"/>
    </row>
    <row r="1150" spans="10:17">
      <c r="J1150" s="27"/>
      <c r="L1150" s="39"/>
      <c r="M1150" s="46"/>
      <c r="Q1150" s="27"/>
    </row>
    <row r="1151" spans="10:17">
      <c r="J1151" s="27"/>
      <c r="L1151" s="39"/>
      <c r="M1151" s="46"/>
      <c r="Q1151" s="27"/>
    </row>
    <row r="1152" spans="10:17">
      <c r="J1152" s="27"/>
      <c r="L1152" s="39"/>
      <c r="M1152" s="46"/>
      <c r="Q1152" s="27"/>
    </row>
    <row r="1153" spans="10:17">
      <c r="J1153" s="27"/>
      <c r="L1153" s="39"/>
      <c r="M1153" s="46"/>
      <c r="Q1153" s="27"/>
    </row>
    <row r="1154" spans="10:17">
      <c r="J1154" s="27"/>
      <c r="L1154" s="39"/>
      <c r="M1154" s="46"/>
      <c r="Q1154" s="27"/>
    </row>
    <row r="1155" spans="10:17">
      <c r="J1155" s="27"/>
      <c r="L1155" s="39"/>
      <c r="M1155" s="46"/>
      <c r="Q1155" s="27"/>
    </row>
    <row r="1156" spans="10:17">
      <c r="J1156" s="27"/>
      <c r="L1156" s="39"/>
      <c r="M1156" s="46"/>
      <c r="Q1156" s="27"/>
    </row>
    <row r="1157" spans="10:17">
      <c r="J1157" s="27"/>
      <c r="L1157" s="39"/>
      <c r="M1157" s="46"/>
      <c r="Q1157" s="27"/>
    </row>
    <row r="1158" spans="10:17">
      <c r="J1158" s="27"/>
      <c r="L1158" s="39"/>
      <c r="M1158" s="46"/>
      <c r="Q1158" s="27"/>
    </row>
    <row r="1159" spans="10:17">
      <c r="J1159" s="27"/>
      <c r="L1159" s="39"/>
      <c r="M1159" s="46"/>
      <c r="Q1159" s="27"/>
    </row>
    <row r="1160" spans="10:17">
      <c r="J1160" s="27"/>
      <c r="L1160" s="39"/>
      <c r="M1160" s="46"/>
      <c r="Q1160" s="27"/>
    </row>
    <row r="1161" spans="10:17">
      <c r="J1161" s="27"/>
      <c r="L1161" s="39"/>
      <c r="M1161" s="46"/>
      <c r="Q1161" s="27"/>
    </row>
    <row r="1162" spans="10:17">
      <c r="J1162" s="27"/>
      <c r="L1162" s="39"/>
      <c r="M1162" s="46"/>
      <c r="Q1162" s="27"/>
    </row>
    <row r="1163" spans="10:17">
      <c r="J1163" s="27"/>
      <c r="L1163" s="39"/>
      <c r="M1163" s="46"/>
      <c r="Q1163" s="27"/>
    </row>
    <row r="1164" spans="10:17">
      <c r="J1164" s="27"/>
      <c r="L1164" s="39"/>
      <c r="M1164" s="46"/>
      <c r="Q1164" s="27"/>
    </row>
    <row r="1165" spans="10:17">
      <c r="J1165" s="27"/>
      <c r="L1165" s="39"/>
      <c r="M1165" s="46"/>
      <c r="Q1165" s="27"/>
    </row>
    <row r="1166" spans="10:17">
      <c r="J1166" s="27"/>
      <c r="L1166" s="39"/>
      <c r="M1166" s="46"/>
      <c r="Q1166" s="27"/>
    </row>
    <row r="1167" spans="10:17">
      <c r="J1167" s="27"/>
      <c r="L1167" s="39"/>
      <c r="M1167" s="46"/>
      <c r="Q1167" s="27"/>
    </row>
    <row r="1168" spans="10:17">
      <c r="J1168" s="27"/>
      <c r="L1168" s="39"/>
      <c r="M1168" s="46"/>
      <c r="Q1168" s="27"/>
    </row>
    <row r="1169" spans="10:17">
      <c r="J1169" s="27"/>
      <c r="L1169" s="39"/>
      <c r="M1169" s="46"/>
      <c r="Q1169" s="27"/>
    </row>
    <row r="1170" spans="10:17">
      <c r="J1170" s="27"/>
      <c r="L1170" s="39"/>
      <c r="M1170" s="46"/>
      <c r="Q1170" s="27"/>
    </row>
    <row r="1171" spans="10:17">
      <c r="J1171" s="27"/>
      <c r="L1171" s="39"/>
      <c r="M1171" s="46"/>
      <c r="Q1171" s="27"/>
    </row>
    <row r="1172" spans="10:17">
      <c r="J1172" s="27"/>
      <c r="L1172" s="39"/>
      <c r="M1172" s="46"/>
      <c r="Q1172" s="27"/>
    </row>
    <row r="1173" spans="10:17">
      <c r="J1173" s="27"/>
      <c r="L1173" s="39"/>
      <c r="M1173" s="46"/>
      <c r="Q1173" s="27"/>
    </row>
    <row r="1174" spans="10:17">
      <c r="J1174" s="27"/>
      <c r="L1174" s="39"/>
      <c r="M1174" s="46"/>
      <c r="Q1174" s="27"/>
    </row>
    <row r="1175" spans="10:17">
      <c r="J1175" s="27"/>
      <c r="L1175" s="39"/>
      <c r="M1175" s="46"/>
      <c r="Q1175" s="27"/>
    </row>
    <row r="1176" spans="10:17">
      <c r="J1176" s="27"/>
      <c r="L1176" s="39"/>
      <c r="M1176" s="46"/>
      <c r="Q1176" s="27"/>
    </row>
    <row r="1177" spans="10:17">
      <c r="J1177" s="27"/>
      <c r="L1177" s="39"/>
      <c r="M1177" s="46"/>
      <c r="Q1177" s="27"/>
    </row>
    <row r="1178" spans="10:17">
      <c r="J1178" s="27"/>
      <c r="L1178" s="39"/>
      <c r="M1178" s="46"/>
      <c r="Q1178" s="27"/>
    </row>
    <row r="1179" spans="10:17">
      <c r="J1179" s="27"/>
      <c r="L1179" s="39"/>
      <c r="M1179" s="46"/>
      <c r="Q1179" s="27"/>
    </row>
    <row r="1180" spans="10:17">
      <c r="J1180" s="27"/>
      <c r="L1180" s="39"/>
      <c r="M1180" s="46"/>
      <c r="Q1180" s="27"/>
    </row>
    <row r="1181" spans="10:17">
      <c r="J1181" s="27"/>
      <c r="L1181" s="39"/>
      <c r="M1181" s="46"/>
      <c r="Q1181" s="27"/>
    </row>
    <row r="1182" spans="10:17">
      <c r="J1182" s="27"/>
      <c r="L1182" s="39"/>
      <c r="M1182" s="46"/>
      <c r="Q1182" s="27"/>
    </row>
    <row r="1183" spans="10:17">
      <c r="J1183" s="27"/>
      <c r="L1183" s="39"/>
      <c r="M1183" s="46"/>
      <c r="Q1183" s="27"/>
    </row>
    <row r="1184" spans="10:17">
      <c r="J1184" s="27"/>
      <c r="L1184" s="39"/>
      <c r="M1184" s="46"/>
      <c r="Q1184" s="27"/>
    </row>
    <row r="1185" spans="10:17">
      <c r="J1185" s="27"/>
      <c r="L1185" s="39"/>
      <c r="M1185" s="46"/>
      <c r="Q1185" s="27"/>
    </row>
    <row r="1186" spans="10:17">
      <c r="J1186" s="27"/>
      <c r="L1186" s="39"/>
      <c r="M1186" s="46"/>
      <c r="Q1186" s="27"/>
    </row>
    <row r="1187" spans="10:17">
      <c r="J1187" s="27"/>
      <c r="L1187" s="39"/>
      <c r="M1187" s="46"/>
      <c r="Q1187" s="27"/>
    </row>
    <row r="1188" spans="10:17">
      <c r="J1188" s="27"/>
      <c r="L1188" s="39"/>
      <c r="M1188" s="46"/>
      <c r="Q1188" s="27"/>
    </row>
    <row r="1189" spans="10:17">
      <c r="J1189" s="27"/>
      <c r="L1189" s="39"/>
      <c r="M1189" s="46"/>
      <c r="Q1189" s="27"/>
    </row>
    <row r="1190" spans="10:17">
      <c r="J1190" s="27"/>
      <c r="L1190" s="39"/>
      <c r="M1190" s="46"/>
      <c r="Q1190" s="27"/>
    </row>
    <row r="1191" spans="10:17">
      <c r="J1191" s="27"/>
      <c r="L1191" s="39"/>
      <c r="M1191" s="46"/>
      <c r="Q1191" s="27"/>
    </row>
    <row r="1192" spans="10:17">
      <c r="J1192" s="27"/>
      <c r="L1192" s="39"/>
      <c r="M1192" s="46"/>
      <c r="Q1192" s="27"/>
    </row>
    <row r="1193" spans="10:17">
      <c r="J1193" s="27"/>
      <c r="L1193" s="39"/>
      <c r="M1193" s="46"/>
      <c r="Q1193" s="27"/>
    </row>
    <row r="1194" spans="10:17">
      <c r="J1194" s="27"/>
      <c r="L1194" s="39"/>
      <c r="M1194" s="46"/>
      <c r="Q1194" s="27"/>
    </row>
    <row r="1195" spans="10:17">
      <c r="J1195" s="27"/>
      <c r="L1195" s="39"/>
      <c r="M1195" s="46"/>
      <c r="Q1195" s="27"/>
    </row>
    <row r="1196" spans="10:17">
      <c r="J1196" s="27"/>
      <c r="L1196" s="39"/>
      <c r="M1196" s="46"/>
      <c r="Q1196" s="27"/>
    </row>
    <row r="1197" spans="10:17">
      <c r="J1197" s="27"/>
      <c r="L1197" s="39"/>
      <c r="M1197" s="46"/>
      <c r="Q1197" s="27"/>
    </row>
    <row r="1198" spans="10:17">
      <c r="J1198" s="27"/>
      <c r="L1198" s="39"/>
      <c r="M1198" s="46"/>
      <c r="Q1198" s="27"/>
    </row>
    <row r="1199" spans="10:17">
      <c r="J1199" s="27"/>
      <c r="L1199" s="39"/>
      <c r="M1199" s="46"/>
      <c r="Q1199" s="27"/>
    </row>
    <row r="1200" spans="10:17">
      <c r="J1200" s="27"/>
      <c r="L1200" s="39"/>
      <c r="M1200" s="46"/>
      <c r="Q1200" s="27"/>
    </row>
    <row r="1201" spans="10:17">
      <c r="J1201" s="27"/>
      <c r="L1201" s="39"/>
      <c r="M1201" s="46"/>
      <c r="Q1201" s="27"/>
    </row>
    <row r="1202" spans="10:17">
      <c r="J1202" s="27"/>
      <c r="L1202" s="39"/>
      <c r="M1202" s="46"/>
      <c r="Q1202" s="27"/>
    </row>
    <row r="1203" spans="10:17">
      <c r="J1203" s="27"/>
      <c r="L1203" s="39"/>
      <c r="M1203" s="46"/>
      <c r="Q1203" s="27"/>
    </row>
    <row r="1204" spans="10:17">
      <c r="J1204" s="27"/>
      <c r="L1204" s="39"/>
      <c r="M1204" s="46"/>
      <c r="Q1204" s="27"/>
    </row>
    <row r="1205" spans="10:17">
      <c r="J1205" s="27"/>
      <c r="L1205" s="39"/>
      <c r="M1205" s="46"/>
      <c r="Q1205" s="27"/>
    </row>
    <row r="1206" spans="10:17">
      <c r="J1206" s="27"/>
      <c r="L1206" s="39"/>
      <c r="M1206" s="46"/>
      <c r="Q1206" s="27"/>
    </row>
    <row r="1207" spans="10:17">
      <c r="J1207" s="27"/>
      <c r="L1207" s="39"/>
      <c r="M1207" s="46"/>
      <c r="Q1207" s="27"/>
    </row>
    <row r="1208" spans="10:17">
      <c r="J1208" s="27"/>
      <c r="L1208" s="39"/>
      <c r="M1208" s="46"/>
      <c r="Q1208" s="27"/>
    </row>
    <row r="1209" spans="10:17">
      <c r="J1209" s="27"/>
      <c r="L1209" s="39"/>
      <c r="M1209" s="46"/>
      <c r="Q1209" s="27"/>
    </row>
    <row r="1210" spans="10:17">
      <c r="J1210" s="27"/>
      <c r="L1210" s="39"/>
      <c r="M1210" s="46"/>
      <c r="Q1210" s="27"/>
    </row>
    <row r="1211" spans="10:17">
      <c r="J1211" s="27"/>
      <c r="L1211" s="39"/>
      <c r="M1211" s="46"/>
      <c r="Q1211" s="27"/>
    </row>
    <row r="1212" spans="10:17">
      <c r="J1212" s="27"/>
      <c r="L1212" s="39"/>
      <c r="M1212" s="46"/>
      <c r="Q1212" s="27"/>
    </row>
    <row r="1213" spans="10:17">
      <c r="J1213" s="27"/>
      <c r="L1213" s="39"/>
      <c r="M1213" s="46"/>
      <c r="Q1213" s="27"/>
    </row>
    <row r="1214" spans="10:17">
      <c r="J1214" s="27"/>
      <c r="L1214" s="39"/>
      <c r="M1214" s="46"/>
      <c r="Q1214" s="27"/>
    </row>
    <row r="1215" spans="10:17">
      <c r="J1215" s="27"/>
      <c r="L1215" s="39"/>
      <c r="M1215" s="46"/>
      <c r="Q1215" s="27"/>
    </row>
    <row r="1216" spans="10:17">
      <c r="J1216" s="27"/>
      <c r="L1216" s="39"/>
      <c r="M1216" s="46"/>
      <c r="Q1216" s="27"/>
    </row>
    <row r="1217" spans="10:17">
      <c r="J1217" s="27"/>
      <c r="L1217" s="39"/>
      <c r="M1217" s="46"/>
      <c r="Q1217" s="27"/>
    </row>
    <row r="1218" spans="10:17">
      <c r="J1218" s="27"/>
      <c r="L1218" s="39"/>
      <c r="M1218" s="46"/>
      <c r="Q1218" s="27"/>
    </row>
    <row r="1219" spans="10:17">
      <c r="J1219" s="27"/>
      <c r="L1219" s="39"/>
      <c r="M1219" s="46"/>
      <c r="Q1219" s="27"/>
    </row>
    <row r="1220" spans="10:17">
      <c r="J1220" s="27"/>
      <c r="L1220" s="39"/>
      <c r="M1220" s="46"/>
      <c r="Q1220" s="27"/>
    </row>
    <row r="1221" spans="10:17">
      <c r="J1221" s="27"/>
      <c r="L1221" s="39"/>
      <c r="M1221" s="46"/>
      <c r="Q1221" s="27"/>
    </row>
    <row r="1222" spans="10:17">
      <c r="J1222" s="27"/>
      <c r="L1222" s="39"/>
      <c r="M1222" s="46"/>
      <c r="Q1222" s="27"/>
    </row>
    <row r="1223" spans="10:17">
      <c r="J1223" s="27"/>
      <c r="L1223" s="39"/>
      <c r="M1223" s="46"/>
      <c r="Q1223" s="27"/>
    </row>
    <row r="1224" spans="10:17">
      <c r="J1224" s="27"/>
      <c r="L1224" s="39"/>
      <c r="M1224" s="46"/>
      <c r="Q1224" s="27"/>
    </row>
    <row r="1225" spans="10:17">
      <c r="J1225" s="27"/>
      <c r="L1225" s="39"/>
      <c r="M1225" s="46"/>
      <c r="Q1225" s="27"/>
    </row>
    <row r="1226" spans="10:17">
      <c r="J1226" s="27"/>
      <c r="L1226" s="39"/>
      <c r="M1226" s="46"/>
      <c r="Q1226" s="27"/>
    </row>
    <row r="1227" spans="10:17">
      <c r="J1227" s="27"/>
      <c r="L1227" s="39"/>
      <c r="M1227" s="46"/>
      <c r="Q1227" s="27"/>
    </row>
    <row r="1228" spans="10:17">
      <c r="J1228" s="27"/>
      <c r="L1228" s="39"/>
      <c r="M1228" s="46"/>
      <c r="Q1228" s="27"/>
    </row>
    <row r="1229" spans="10:17">
      <c r="J1229" s="27"/>
      <c r="L1229" s="39"/>
      <c r="M1229" s="46"/>
      <c r="Q1229" s="27"/>
    </row>
    <row r="1230" spans="10:17">
      <c r="J1230" s="27"/>
      <c r="L1230" s="39"/>
      <c r="M1230" s="46"/>
      <c r="Q1230" s="27"/>
    </row>
    <row r="1231" spans="10:17">
      <c r="J1231" s="27"/>
      <c r="L1231" s="39"/>
      <c r="M1231" s="46"/>
      <c r="Q1231" s="27"/>
    </row>
    <row r="1232" spans="10:17">
      <c r="J1232" s="27"/>
      <c r="L1232" s="39"/>
      <c r="M1232" s="46"/>
      <c r="Q1232" s="27"/>
    </row>
    <row r="1233" spans="10:17">
      <c r="J1233" s="27"/>
      <c r="L1233" s="39"/>
      <c r="M1233" s="46"/>
      <c r="Q1233" s="27"/>
    </row>
    <row r="1234" spans="10:17">
      <c r="J1234" s="27"/>
      <c r="L1234" s="39"/>
      <c r="M1234" s="46"/>
      <c r="Q1234" s="27"/>
    </row>
    <row r="1235" spans="10:17">
      <c r="J1235" s="27"/>
      <c r="L1235" s="39"/>
      <c r="M1235" s="46"/>
      <c r="Q1235" s="27"/>
    </row>
    <row r="1236" spans="10:17">
      <c r="J1236" s="27"/>
      <c r="L1236" s="39"/>
      <c r="M1236" s="46"/>
      <c r="Q1236" s="27"/>
    </row>
    <row r="1237" spans="10:17">
      <c r="J1237" s="27"/>
      <c r="L1237" s="39"/>
      <c r="M1237" s="46"/>
      <c r="Q1237" s="27"/>
    </row>
    <row r="1238" spans="10:17">
      <c r="J1238" s="27"/>
      <c r="L1238" s="39"/>
      <c r="M1238" s="46"/>
      <c r="Q1238" s="27"/>
    </row>
    <row r="1239" spans="10:17">
      <c r="J1239" s="27"/>
      <c r="L1239" s="39"/>
      <c r="M1239" s="46"/>
      <c r="Q1239" s="27"/>
    </row>
    <row r="1240" spans="10:17">
      <c r="J1240" s="27"/>
      <c r="L1240" s="39"/>
      <c r="M1240" s="46"/>
      <c r="Q1240" s="27"/>
    </row>
    <row r="1241" spans="10:17">
      <c r="J1241" s="27"/>
      <c r="L1241" s="39"/>
      <c r="M1241" s="46"/>
      <c r="Q1241" s="27"/>
    </row>
    <row r="1242" spans="10:17">
      <c r="J1242" s="27"/>
      <c r="L1242" s="39"/>
      <c r="M1242" s="46"/>
      <c r="Q1242" s="27"/>
    </row>
    <row r="1243" spans="10:17">
      <c r="J1243" s="27"/>
      <c r="L1243" s="39"/>
      <c r="M1243" s="46"/>
      <c r="Q1243" s="27"/>
    </row>
    <row r="1244" spans="10:17">
      <c r="J1244" s="27"/>
      <c r="L1244" s="39"/>
      <c r="M1244" s="46"/>
      <c r="Q1244" s="27"/>
    </row>
    <row r="1245" spans="10:17">
      <c r="J1245" s="27"/>
      <c r="L1245" s="39"/>
      <c r="M1245" s="46"/>
      <c r="Q1245" s="27"/>
    </row>
    <row r="1246" spans="10:17">
      <c r="J1246" s="27"/>
      <c r="L1246" s="39"/>
      <c r="M1246" s="46"/>
      <c r="Q1246" s="27"/>
    </row>
    <row r="1247" spans="10:17">
      <c r="J1247" s="27"/>
      <c r="L1247" s="39"/>
      <c r="M1247" s="46"/>
      <c r="Q1247" s="27"/>
    </row>
    <row r="1248" spans="10:17">
      <c r="J1248" s="27"/>
      <c r="L1248" s="39"/>
      <c r="M1248" s="46"/>
      <c r="Q1248" s="27"/>
    </row>
    <row r="1249" spans="10:17">
      <c r="J1249" s="27"/>
      <c r="L1249" s="39"/>
      <c r="M1249" s="46"/>
      <c r="Q1249" s="27"/>
    </row>
    <row r="1250" spans="10:17">
      <c r="J1250" s="27"/>
      <c r="L1250" s="39"/>
      <c r="M1250" s="46"/>
      <c r="Q1250" s="27"/>
    </row>
    <row r="1251" spans="10:17">
      <c r="J1251" s="27"/>
      <c r="L1251" s="39"/>
      <c r="M1251" s="46"/>
      <c r="Q1251" s="27"/>
    </row>
    <row r="1252" spans="10:17">
      <c r="J1252" s="27"/>
      <c r="L1252" s="39"/>
      <c r="M1252" s="46"/>
      <c r="Q1252" s="27"/>
    </row>
    <row r="1253" spans="10:17">
      <c r="J1253" s="27"/>
      <c r="L1253" s="39"/>
      <c r="M1253" s="46"/>
      <c r="Q1253" s="27"/>
    </row>
    <row r="1254" spans="10:17">
      <c r="J1254" s="27"/>
      <c r="L1254" s="39"/>
      <c r="M1254" s="46"/>
      <c r="Q1254" s="27"/>
    </row>
    <row r="1255" spans="10:17">
      <c r="J1255" s="27"/>
      <c r="L1255" s="39"/>
      <c r="M1255" s="46"/>
      <c r="Q1255" s="27"/>
    </row>
    <row r="1256" spans="10:17">
      <c r="J1256" s="27"/>
      <c r="L1256" s="39"/>
      <c r="M1256" s="46"/>
      <c r="Q1256" s="27"/>
    </row>
    <row r="1257" spans="10:17">
      <c r="J1257" s="27"/>
      <c r="L1257" s="39"/>
      <c r="M1257" s="46"/>
      <c r="Q1257" s="27"/>
    </row>
    <row r="1258" spans="10:17">
      <c r="J1258" s="27"/>
      <c r="L1258" s="39"/>
      <c r="M1258" s="46"/>
      <c r="Q1258" s="27"/>
    </row>
    <row r="1259" spans="10:17">
      <c r="J1259" s="27"/>
      <c r="L1259" s="39"/>
      <c r="M1259" s="46"/>
      <c r="Q1259" s="27"/>
    </row>
    <row r="1260" spans="10:17">
      <c r="J1260" s="27"/>
      <c r="L1260" s="39"/>
      <c r="M1260" s="46"/>
      <c r="Q1260" s="27"/>
    </row>
    <row r="1261" spans="10:17">
      <c r="J1261" s="27"/>
      <c r="L1261" s="39"/>
      <c r="M1261" s="46"/>
      <c r="Q1261" s="27"/>
    </row>
    <row r="1262" spans="10:17">
      <c r="J1262" s="27"/>
      <c r="L1262" s="39"/>
      <c r="M1262" s="46"/>
      <c r="Q1262" s="27"/>
    </row>
    <row r="1263" spans="10:17">
      <c r="J1263" s="27"/>
      <c r="L1263" s="39"/>
      <c r="M1263" s="46"/>
      <c r="Q1263" s="27"/>
    </row>
    <row r="1264" spans="10:17">
      <c r="J1264" s="27"/>
      <c r="L1264" s="39"/>
      <c r="M1264" s="46"/>
      <c r="Q1264" s="27"/>
    </row>
    <row r="1265" spans="10:17">
      <c r="J1265" s="27"/>
      <c r="L1265" s="39"/>
      <c r="M1265" s="46"/>
      <c r="Q1265" s="27"/>
    </row>
    <row r="1266" spans="10:17">
      <c r="J1266" s="27"/>
      <c r="L1266" s="39"/>
      <c r="M1266" s="46"/>
      <c r="Q1266" s="27"/>
    </row>
    <row r="1267" spans="10:17">
      <c r="J1267" s="27"/>
      <c r="L1267" s="39"/>
      <c r="M1267" s="46"/>
      <c r="Q1267" s="27"/>
    </row>
    <row r="1268" spans="10:17">
      <c r="J1268" s="27"/>
      <c r="L1268" s="39"/>
      <c r="M1268" s="46"/>
      <c r="Q1268" s="27"/>
    </row>
    <row r="1269" spans="10:17">
      <c r="J1269" s="27"/>
      <c r="L1269" s="39"/>
      <c r="M1269" s="46"/>
      <c r="Q1269" s="27"/>
    </row>
    <row r="1270" spans="10:17">
      <c r="J1270" s="27"/>
      <c r="L1270" s="39"/>
      <c r="M1270" s="46"/>
      <c r="Q1270" s="27"/>
    </row>
    <row r="1271" spans="10:17">
      <c r="J1271" s="27"/>
      <c r="L1271" s="39"/>
      <c r="M1271" s="46"/>
      <c r="Q1271" s="27"/>
    </row>
    <row r="1272" spans="10:17">
      <c r="J1272" s="27"/>
      <c r="L1272" s="39"/>
      <c r="M1272" s="46"/>
      <c r="Q1272" s="27"/>
    </row>
    <row r="1273" spans="10:17">
      <c r="J1273" s="27"/>
      <c r="L1273" s="39"/>
      <c r="M1273" s="46"/>
      <c r="Q1273" s="27"/>
    </row>
    <row r="1274" spans="10:17">
      <c r="J1274" s="27"/>
      <c r="L1274" s="39"/>
      <c r="M1274" s="46"/>
      <c r="Q1274" s="27"/>
    </row>
    <row r="1275" spans="10:17">
      <c r="J1275" s="27"/>
      <c r="L1275" s="39"/>
      <c r="M1275" s="46"/>
      <c r="Q1275" s="27"/>
    </row>
    <row r="1276" spans="10:17">
      <c r="J1276" s="27"/>
      <c r="L1276" s="39"/>
      <c r="M1276" s="46"/>
      <c r="Q1276" s="27"/>
    </row>
    <row r="1277" spans="10:17">
      <c r="J1277" s="27"/>
      <c r="L1277" s="39"/>
      <c r="M1277" s="46"/>
      <c r="Q1277" s="27"/>
    </row>
    <row r="1278" spans="10:17">
      <c r="J1278" s="27"/>
      <c r="L1278" s="39"/>
      <c r="M1278" s="46"/>
      <c r="Q1278" s="27"/>
    </row>
    <row r="1279" spans="10:17">
      <c r="J1279" s="27"/>
      <c r="L1279" s="39"/>
      <c r="M1279" s="46"/>
      <c r="Q1279" s="27"/>
    </row>
    <row r="1280" spans="10:17">
      <c r="J1280" s="27"/>
      <c r="L1280" s="39"/>
      <c r="M1280" s="46"/>
      <c r="Q1280" s="27"/>
    </row>
    <row r="1281" spans="10:17">
      <c r="J1281" s="27"/>
      <c r="L1281" s="39"/>
      <c r="M1281" s="46"/>
      <c r="Q1281" s="27"/>
    </row>
    <row r="1282" spans="10:17">
      <c r="J1282" s="27"/>
      <c r="L1282" s="39"/>
      <c r="M1282" s="46"/>
      <c r="Q1282" s="27"/>
    </row>
    <row r="1283" spans="10:17">
      <c r="J1283" s="27"/>
      <c r="L1283" s="39"/>
      <c r="M1283" s="46"/>
      <c r="Q1283" s="27"/>
    </row>
    <row r="1284" spans="10:17">
      <c r="J1284" s="27"/>
      <c r="L1284" s="39"/>
      <c r="M1284" s="46"/>
      <c r="Q1284" s="27"/>
    </row>
    <row r="1285" spans="10:17">
      <c r="J1285" s="27"/>
      <c r="L1285" s="39"/>
      <c r="M1285" s="46"/>
      <c r="Q1285" s="27"/>
    </row>
    <row r="1286" spans="10:17">
      <c r="J1286" s="27"/>
      <c r="L1286" s="39"/>
      <c r="M1286" s="46"/>
      <c r="Q1286" s="27"/>
    </row>
    <row r="1287" spans="10:17">
      <c r="J1287" s="27"/>
      <c r="L1287" s="39"/>
      <c r="M1287" s="46"/>
      <c r="Q1287" s="27"/>
    </row>
    <row r="1288" spans="10:17">
      <c r="J1288" s="27"/>
      <c r="L1288" s="39"/>
      <c r="M1288" s="46"/>
      <c r="Q1288" s="27"/>
    </row>
    <row r="1289" spans="10:17">
      <c r="J1289" s="27"/>
      <c r="L1289" s="39"/>
      <c r="M1289" s="46"/>
      <c r="Q1289" s="27"/>
    </row>
    <row r="1290" spans="10:17">
      <c r="J1290" s="27"/>
      <c r="L1290" s="39"/>
      <c r="M1290" s="46"/>
      <c r="Q1290" s="27"/>
    </row>
    <row r="1291" spans="10:17">
      <c r="J1291" s="27"/>
      <c r="L1291" s="39"/>
      <c r="M1291" s="46"/>
      <c r="Q1291" s="27"/>
    </row>
    <row r="1292" spans="10:17">
      <c r="J1292" s="27"/>
      <c r="L1292" s="39"/>
      <c r="M1292" s="46"/>
      <c r="Q1292" s="27"/>
    </row>
    <row r="1293" spans="10:17">
      <c r="J1293" s="27"/>
      <c r="L1293" s="39"/>
      <c r="M1293" s="46"/>
      <c r="Q1293" s="27"/>
    </row>
    <row r="1294" spans="10:17">
      <c r="J1294" s="27"/>
      <c r="L1294" s="39"/>
      <c r="M1294" s="46"/>
      <c r="Q1294" s="27"/>
    </row>
    <row r="1295" spans="10:17">
      <c r="J1295" s="27"/>
      <c r="L1295" s="39"/>
      <c r="M1295" s="46"/>
      <c r="Q1295" s="27"/>
    </row>
    <row r="1296" spans="10:17">
      <c r="J1296" s="27"/>
      <c r="L1296" s="39"/>
      <c r="M1296" s="46"/>
      <c r="Q1296" s="27"/>
    </row>
    <row r="1297" spans="10:17">
      <c r="J1297" s="27"/>
      <c r="L1297" s="39"/>
      <c r="M1297" s="46"/>
      <c r="Q1297" s="27"/>
    </row>
    <row r="1298" spans="10:17">
      <c r="J1298" s="27"/>
      <c r="L1298" s="39"/>
      <c r="M1298" s="46"/>
      <c r="Q1298" s="27"/>
    </row>
    <row r="1299" spans="10:17">
      <c r="J1299" s="27"/>
      <c r="L1299" s="39"/>
      <c r="M1299" s="46"/>
      <c r="Q1299" s="27"/>
    </row>
    <row r="1300" spans="10:17">
      <c r="J1300" s="27"/>
      <c r="L1300" s="39"/>
      <c r="M1300" s="46"/>
      <c r="Q1300" s="27"/>
    </row>
    <row r="1301" spans="10:17">
      <c r="J1301" s="27"/>
      <c r="L1301" s="39"/>
      <c r="M1301" s="46"/>
      <c r="Q1301" s="27"/>
    </row>
    <row r="1302" spans="10:17">
      <c r="J1302" s="27"/>
      <c r="L1302" s="39"/>
      <c r="M1302" s="46"/>
      <c r="Q1302" s="27"/>
    </row>
    <row r="1303" spans="10:17">
      <c r="J1303" s="27"/>
      <c r="L1303" s="39"/>
      <c r="M1303" s="46"/>
      <c r="Q1303" s="27"/>
    </row>
    <row r="1304" spans="10:17">
      <c r="J1304" s="27"/>
      <c r="L1304" s="39"/>
      <c r="M1304" s="46"/>
      <c r="Q1304" s="27"/>
    </row>
    <row r="1305" spans="10:17">
      <c r="J1305" s="27"/>
      <c r="L1305" s="39"/>
      <c r="M1305" s="46"/>
      <c r="Q1305" s="27"/>
    </row>
    <row r="1306" spans="10:17">
      <c r="J1306" s="27"/>
      <c r="L1306" s="39"/>
      <c r="M1306" s="46"/>
      <c r="Q1306" s="27"/>
    </row>
    <row r="1307" spans="10:17">
      <c r="J1307" s="27"/>
      <c r="L1307" s="39"/>
      <c r="M1307" s="46"/>
      <c r="Q1307" s="27"/>
    </row>
    <row r="1308" spans="10:17">
      <c r="J1308" s="27"/>
      <c r="L1308" s="39"/>
      <c r="M1308" s="46"/>
      <c r="Q1308" s="27"/>
    </row>
    <row r="1309" spans="10:17">
      <c r="J1309" s="27"/>
      <c r="L1309" s="39"/>
      <c r="M1309" s="46"/>
      <c r="Q1309" s="27"/>
    </row>
    <row r="1310" spans="10:17">
      <c r="J1310" s="27"/>
      <c r="L1310" s="39"/>
      <c r="M1310" s="46"/>
      <c r="Q1310" s="27"/>
    </row>
    <row r="1311" spans="10:17">
      <c r="J1311" s="27"/>
      <c r="L1311" s="39"/>
      <c r="M1311" s="46"/>
      <c r="Q1311" s="27"/>
    </row>
    <row r="1312" spans="10:17">
      <c r="J1312" s="27"/>
      <c r="L1312" s="39"/>
      <c r="M1312" s="46"/>
      <c r="Q1312" s="27"/>
    </row>
    <row r="1313" spans="10:17">
      <c r="J1313" s="27"/>
      <c r="L1313" s="39"/>
      <c r="M1313" s="46"/>
      <c r="Q1313" s="27"/>
    </row>
    <row r="1314" spans="10:17">
      <c r="J1314" s="27"/>
      <c r="L1314" s="39"/>
      <c r="M1314" s="46"/>
      <c r="Q1314" s="27"/>
    </row>
    <row r="1315" spans="10:17">
      <c r="J1315" s="27"/>
      <c r="L1315" s="39"/>
      <c r="M1315" s="46"/>
      <c r="Q1315" s="27"/>
    </row>
    <row r="1316" spans="10:17">
      <c r="J1316" s="27"/>
      <c r="L1316" s="39"/>
      <c r="M1316" s="46"/>
      <c r="Q1316" s="27"/>
    </row>
    <row r="1317" spans="10:17">
      <c r="J1317" s="27"/>
      <c r="L1317" s="39"/>
      <c r="M1317" s="46"/>
      <c r="Q1317" s="27"/>
    </row>
    <row r="1318" spans="10:17">
      <c r="J1318" s="27"/>
      <c r="L1318" s="39"/>
      <c r="M1318" s="46"/>
      <c r="Q1318" s="27"/>
    </row>
    <row r="1319" spans="10:17">
      <c r="J1319" s="27"/>
      <c r="L1319" s="39"/>
      <c r="M1319" s="46"/>
      <c r="Q1319" s="27"/>
    </row>
    <row r="1320" spans="10:17">
      <c r="J1320" s="27"/>
      <c r="L1320" s="39"/>
      <c r="M1320" s="46"/>
      <c r="Q1320" s="27"/>
    </row>
    <row r="1321" spans="10:17">
      <c r="J1321" s="27"/>
      <c r="L1321" s="39"/>
      <c r="M1321" s="46"/>
      <c r="Q1321" s="27"/>
    </row>
    <row r="1322" spans="10:17">
      <c r="J1322" s="27"/>
      <c r="L1322" s="39"/>
      <c r="M1322" s="46"/>
      <c r="Q1322" s="27"/>
    </row>
    <row r="1323" spans="10:17">
      <c r="J1323" s="27"/>
      <c r="L1323" s="39"/>
      <c r="M1323" s="46"/>
      <c r="Q1323" s="27"/>
    </row>
    <row r="1324" spans="10:17">
      <c r="J1324" s="27"/>
      <c r="L1324" s="39"/>
      <c r="M1324" s="46"/>
      <c r="Q1324" s="27"/>
    </row>
    <row r="1325" spans="10:17">
      <c r="J1325" s="27"/>
      <c r="L1325" s="39"/>
      <c r="M1325" s="46"/>
      <c r="Q1325" s="27"/>
    </row>
    <row r="1326" spans="10:17">
      <c r="J1326" s="27"/>
      <c r="L1326" s="39"/>
      <c r="M1326" s="46"/>
      <c r="Q1326" s="27"/>
    </row>
    <row r="1327" spans="10:17">
      <c r="J1327" s="27"/>
      <c r="L1327" s="39"/>
      <c r="M1327" s="46"/>
      <c r="Q1327" s="27"/>
    </row>
    <row r="1328" spans="10:17">
      <c r="J1328" s="27"/>
      <c r="L1328" s="39"/>
      <c r="M1328" s="46"/>
      <c r="Q1328" s="27"/>
    </row>
    <row r="1329" spans="10:17">
      <c r="J1329" s="27"/>
      <c r="L1329" s="39"/>
      <c r="M1329" s="46"/>
      <c r="Q1329" s="27"/>
    </row>
    <row r="1330" spans="10:17">
      <c r="J1330" s="27"/>
      <c r="L1330" s="39"/>
      <c r="M1330" s="46"/>
      <c r="Q1330" s="27"/>
    </row>
    <row r="1331" spans="10:17">
      <c r="J1331" s="27"/>
      <c r="L1331" s="39"/>
      <c r="M1331" s="46"/>
      <c r="Q1331" s="27"/>
    </row>
    <row r="1332" spans="10:17">
      <c r="J1332" s="27"/>
      <c r="L1332" s="39"/>
      <c r="M1332" s="46"/>
      <c r="Q1332" s="27"/>
    </row>
    <row r="1333" spans="10:17">
      <c r="J1333" s="27"/>
      <c r="L1333" s="39"/>
      <c r="M1333" s="46"/>
      <c r="Q1333" s="27"/>
    </row>
    <row r="1334" spans="10:17">
      <c r="J1334" s="27"/>
      <c r="L1334" s="39"/>
      <c r="M1334" s="46"/>
      <c r="Q1334" s="27"/>
    </row>
    <row r="1335" spans="10:17">
      <c r="J1335" s="27"/>
      <c r="L1335" s="39"/>
      <c r="M1335" s="46"/>
      <c r="Q1335" s="27"/>
    </row>
    <row r="1336" spans="10:17">
      <c r="J1336" s="27"/>
      <c r="L1336" s="39"/>
      <c r="M1336" s="46"/>
      <c r="Q1336" s="27"/>
    </row>
    <row r="1337" spans="10:17">
      <c r="J1337" s="27"/>
      <c r="L1337" s="39"/>
      <c r="M1337" s="46"/>
      <c r="Q1337" s="27"/>
    </row>
    <row r="1338" spans="10:17">
      <c r="J1338" s="27"/>
      <c r="L1338" s="39"/>
      <c r="M1338" s="46"/>
      <c r="Q1338" s="27"/>
    </row>
    <row r="1339" spans="10:17">
      <c r="J1339" s="27"/>
      <c r="L1339" s="39"/>
      <c r="M1339" s="46"/>
      <c r="Q1339" s="27"/>
    </row>
    <row r="1340" spans="10:17">
      <c r="J1340" s="27"/>
      <c r="L1340" s="39"/>
      <c r="M1340" s="46"/>
      <c r="Q1340" s="27"/>
    </row>
    <row r="1341" spans="10:17">
      <c r="J1341" s="27"/>
      <c r="L1341" s="39"/>
      <c r="M1341" s="46"/>
      <c r="Q1341" s="27"/>
    </row>
    <row r="1342" spans="10:17">
      <c r="J1342" s="27"/>
      <c r="L1342" s="39"/>
      <c r="M1342" s="46"/>
      <c r="Q1342" s="27"/>
    </row>
    <row r="1343" spans="10:17">
      <c r="J1343" s="27"/>
      <c r="L1343" s="39"/>
      <c r="M1343" s="46"/>
      <c r="Q1343" s="27"/>
    </row>
    <row r="1344" spans="10:17">
      <c r="J1344" s="27"/>
      <c r="L1344" s="39"/>
      <c r="M1344" s="46"/>
      <c r="Q1344" s="27"/>
    </row>
    <row r="1345" spans="10:17">
      <c r="J1345" s="27"/>
      <c r="L1345" s="39"/>
      <c r="M1345" s="46"/>
      <c r="Q1345" s="27"/>
    </row>
    <row r="1346" spans="10:17">
      <c r="J1346" s="27"/>
      <c r="L1346" s="39"/>
      <c r="M1346" s="46"/>
      <c r="Q1346" s="27"/>
    </row>
    <row r="1347" spans="10:17">
      <c r="J1347" s="27"/>
      <c r="L1347" s="39"/>
      <c r="M1347" s="46"/>
      <c r="Q1347" s="27"/>
    </row>
    <row r="1348" spans="10:17">
      <c r="J1348" s="27"/>
      <c r="L1348" s="39"/>
      <c r="M1348" s="46"/>
      <c r="Q1348" s="27"/>
    </row>
    <row r="1349" spans="10:17">
      <c r="J1349" s="27"/>
      <c r="L1349" s="39"/>
      <c r="M1349" s="46"/>
      <c r="Q1349" s="27"/>
    </row>
    <row r="1350" spans="10:17">
      <c r="J1350" s="27"/>
      <c r="L1350" s="39"/>
      <c r="M1350" s="46"/>
      <c r="Q1350" s="27"/>
    </row>
    <row r="1351" spans="10:17">
      <c r="J1351" s="27"/>
      <c r="L1351" s="39"/>
      <c r="M1351" s="46"/>
      <c r="Q1351" s="27"/>
    </row>
    <row r="1352" spans="10:17">
      <c r="J1352" s="27"/>
      <c r="L1352" s="39"/>
      <c r="M1352" s="46"/>
      <c r="Q1352" s="27"/>
    </row>
    <row r="1353" spans="10:17">
      <c r="J1353" s="27"/>
      <c r="L1353" s="39"/>
      <c r="M1353" s="46"/>
      <c r="Q1353" s="27"/>
    </row>
    <row r="1354" spans="10:17">
      <c r="J1354" s="27"/>
      <c r="L1354" s="39"/>
      <c r="M1354" s="46"/>
      <c r="Q1354" s="27"/>
    </row>
    <row r="1355" spans="10:17">
      <c r="J1355" s="27"/>
      <c r="L1355" s="39"/>
      <c r="M1355" s="46"/>
      <c r="Q1355" s="27"/>
    </row>
    <row r="1356" spans="10:17">
      <c r="J1356" s="27"/>
      <c r="L1356" s="39"/>
      <c r="M1356" s="46"/>
      <c r="Q1356" s="27"/>
    </row>
    <row r="1357" spans="10:17">
      <c r="J1357" s="27"/>
      <c r="L1357" s="39"/>
      <c r="M1357" s="46"/>
      <c r="Q1357" s="27"/>
    </row>
    <row r="1358" spans="10:17">
      <c r="J1358" s="27"/>
      <c r="L1358" s="39"/>
      <c r="M1358" s="46"/>
      <c r="Q1358" s="27"/>
    </row>
    <row r="1359" spans="10:17">
      <c r="J1359" s="27"/>
      <c r="L1359" s="39"/>
      <c r="M1359" s="46"/>
      <c r="Q1359" s="27"/>
    </row>
    <row r="1360" spans="10:17">
      <c r="J1360" s="27"/>
      <c r="L1360" s="39"/>
      <c r="M1360" s="46"/>
      <c r="Q1360" s="27"/>
    </row>
    <row r="1361" spans="10:17">
      <c r="J1361" s="27"/>
      <c r="L1361" s="39"/>
      <c r="M1361" s="46"/>
      <c r="Q1361" s="27"/>
    </row>
    <row r="1362" spans="10:17">
      <c r="J1362" s="27"/>
      <c r="L1362" s="39"/>
      <c r="M1362" s="46"/>
      <c r="Q1362" s="27"/>
    </row>
    <row r="1363" spans="10:17">
      <c r="J1363" s="27"/>
      <c r="L1363" s="39"/>
      <c r="M1363" s="46"/>
      <c r="Q1363" s="27"/>
    </row>
    <row r="1364" spans="10:17">
      <c r="J1364" s="27"/>
      <c r="L1364" s="39"/>
      <c r="M1364" s="46"/>
      <c r="Q1364" s="27"/>
    </row>
    <row r="1365" spans="10:17">
      <c r="J1365" s="27"/>
      <c r="L1365" s="39"/>
      <c r="M1365" s="46"/>
      <c r="Q1365" s="27"/>
    </row>
    <row r="1366" spans="10:17">
      <c r="J1366" s="27"/>
      <c r="L1366" s="39"/>
      <c r="M1366" s="46"/>
      <c r="Q1366" s="27"/>
    </row>
    <row r="1367" spans="10:17">
      <c r="J1367" s="27"/>
      <c r="L1367" s="39"/>
      <c r="M1367" s="46"/>
      <c r="Q1367" s="27"/>
    </row>
    <row r="1368" spans="10:17">
      <c r="J1368" s="27"/>
      <c r="L1368" s="39"/>
      <c r="M1368" s="46"/>
      <c r="Q1368" s="27"/>
    </row>
    <row r="1369" spans="10:17">
      <c r="J1369" s="27"/>
      <c r="L1369" s="39"/>
      <c r="M1369" s="46"/>
      <c r="Q1369" s="27"/>
    </row>
    <row r="1370" spans="10:17">
      <c r="J1370" s="27"/>
      <c r="L1370" s="39"/>
      <c r="M1370" s="46"/>
      <c r="Q1370" s="27"/>
    </row>
    <row r="1371" spans="10:17">
      <c r="J1371" s="27"/>
      <c r="L1371" s="39"/>
      <c r="M1371" s="46"/>
      <c r="Q1371" s="27"/>
    </row>
    <row r="1372" spans="10:17">
      <c r="J1372" s="27"/>
      <c r="L1372" s="39"/>
      <c r="M1372" s="46"/>
      <c r="Q1372" s="27"/>
    </row>
    <row r="1373" spans="10:17">
      <c r="J1373" s="27"/>
      <c r="L1373" s="39"/>
      <c r="M1373" s="46"/>
      <c r="Q1373" s="27"/>
    </row>
    <row r="1374" spans="10:17">
      <c r="J1374" s="27"/>
      <c r="L1374" s="39"/>
      <c r="M1374" s="46"/>
      <c r="Q1374" s="27"/>
    </row>
    <row r="1375" spans="10:17">
      <c r="J1375" s="27"/>
      <c r="L1375" s="39"/>
      <c r="M1375" s="46"/>
      <c r="Q1375" s="27"/>
    </row>
    <row r="1376" spans="10:17">
      <c r="J1376" s="27"/>
      <c r="L1376" s="39"/>
      <c r="M1376" s="46"/>
      <c r="Q1376" s="27"/>
    </row>
    <row r="1377" spans="10:17">
      <c r="J1377" s="27"/>
      <c r="L1377" s="39"/>
      <c r="M1377" s="46"/>
      <c r="Q1377" s="27"/>
    </row>
    <row r="1378" spans="10:17">
      <c r="J1378" s="27"/>
      <c r="L1378" s="39"/>
      <c r="M1378" s="46"/>
      <c r="Q1378" s="27"/>
    </row>
    <row r="1379" spans="10:17">
      <c r="J1379" s="27"/>
      <c r="L1379" s="39"/>
      <c r="M1379" s="46"/>
      <c r="Q1379" s="27"/>
    </row>
    <row r="1380" spans="10:17">
      <c r="J1380" s="27"/>
      <c r="L1380" s="39"/>
      <c r="M1380" s="46"/>
      <c r="Q1380" s="27"/>
    </row>
    <row r="1381" spans="10:17">
      <c r="J1381" s="27"/>
      <c r="L1381" s="39"/>
      <c r="M1381" s="46"/>
      <c r="Q1381" s="27"/>
    </row>
    <row r="1382" spans="10:17">
      <c r="J1382" s="27"/>
      <c r="L1382" s="39"/>
      <c r="M1382" s="46"/>
      <c r="Q1382" s="27"/>
    </row>
    <row r="1383" spans="10:17">
      <c r="J1383" s="27"/>
      <c r="L1383" s="39"/>
      <c r="M1383" s="46"/>
      <c r="Q1383" s="27"/>
    </row>
    <row r="1384" spans="10:17">
      <c r="J1384" s="27"/>
      <c r="L1384" s="39"/>
      <c r="M1384" s="46"/>
      <c r="Q1384" s="27"/>
    </row>
    <row r="1385" spans="10:17">
      <c r="J1385" s="27"/>
      <c r="L1385" s="39"/>
      <c r="M1385" s="46"/>
      <c r="Q1385" s="27"/>
    </row>
    <row r="1386" spans="10:17">
      <c r="J1386" s="27"/>
      <c r="L1386" s="39"/>
      <c r="M1386" s="46"/>
      <c r="Q1386" s="27"/>
    </row>
    <row r="1387" spans="10:17">
      <c r="J1387" s="27"/>
      <c r="L1387" s="39"/>
      <c r="M1387" s="46"/>
      <c r="Q1387" s="27"/>
    </row>
    <row r="1388" spans="10:17">
      <c r="J1388" s="27"/>
      <c r="L1388" s="39"/>
      <c r="M1388" s="46"/>
      <c r="Q1388" s="27"/>
    </row>
    <row r="1389" spans="10:17">
      <c r="J1389" s="27"/>
      <c r="L1389" s="39"/>
      <c r="M1389" s="46"/>
      <c r="Q1389" s="27"/>
    </row>
    <row r="1390" spans="10:17">
      <c r="J1390" s="27"/>
      <c r="L1390" s="39"/>
      <c r="M1390" s="46"/>
      <c r="Q1390" s="27"/>
    </row>
    <row r="1391" spans="10:17">
      <c r="J1391" s="27"/>
      <c r="L1391" s="39"/>
      <c r="M1391" s="46"/>
      <c r="Q1391" s="27"/>
    </row>
    <row r="1392" spans="10:17">
      <c r="J1392" s="27"/>
      <c r="L1392" s="39"/>
      <c r="M1392" s="46"/>
      <c r="Q1392" s="27"/>
    </row>
    <row r="1393" spans="10:17">
      <c r="J1393" s="27"/>
      <c r="L1393" s="39"/>
      <c r="M1393" s="46"/>
      <c r="Q1393" s="27"/>
    </row>
    <row r="1394" spans="10:17">
      <c r="J1394" s="27"/>
      <c r="L1394" s="39"/>
      <c r="M1394" s="46"/>
      <c r="Q1394" s="27"/>
    </row>
    <row r="1395" spans="10:17">
      <c r="J1395" s="27"/>
      <c r="L1395" s="39"/>
      <c r="M1395" s="46"/>
      <c r="Q1395" s="27"/>
    </row>
    <row r="1396" spans="10:17">
      <c r="J1396" s="27"/>
      <c r="L1396" s="39"/>
      <c r="M1396" s="46"/>
      <c r="Q1396" s="27"/>
    </row>
    <row r="1397" spans="10:17">
      <c r="J1397" s="27"/>
      <c r="L1397" s="39"/>
      <c r="M1397" s="46"/>
      <c r="Q1397" s="27"/>
    </row>
    <row r="1398" spans="10:17">
      <c r="J1398" s="27"/>
      <c r="L1398" s="39"/>
      <c r="M1398" s="46"/>
      <c r="Q1398" s="27"/>
    </row>
    <row r="1399" spans="10:17">
      <c r="J1399" s="27"/>
      <c r="L1399" s="39"/>
      <c r="M1399" s="46"/>
      <c r="Q1399" s="27"/>
    </row>
    <row r="1400" spans="10:17">
      <c r="J1400" s="27"/>
      <c r="L1400" s="39"/>
      <c r="M1400" s="46"/>
      <c r="Q1400" s="27"/>
    </row>
    <row r="1401" spans="10:17">
      <c r="J1401" s="27"/>
      <c r="L1401" s="39"/>
      <c r="M1401" s="46"/>
      <c r="Q1401" s="27"/>
    </row>
    <row r="1402" spans="10:17">
      <c r="J1402" s="27"/>
      <c r="L1402" s="39"/>
      <c r="M1402" s="46"/>
      <c r="Q1402" s="27"/>
    </row>
    <row r="1403" spans="10:17">
      <c r="J1403" s="27"/>
      <c r="L1403" s="39"/>
      <c r="M1403" s="46"/>
      <c r="Q1403" s="27"/>
    </row>
    <row r="1404" spans="10:17">
      <c r="J1404" s="27"/>
      <c r="L1404" s="39"/>
      <c r="M1404" s="46"/>
      <c r="Q1404" s="27"/>
    </row>
    <row r="1405" spans="10:17">
      <c r="J1405" s="27"/>
      <c r="L1405" s="39"/>
      <c r="M1405" s="46"/>
      <c r="Q1405" s="27"/>
    </row>
    <row r="1406" spans="10:17">
      <c r="J1406" s="27"/>
      <c r="L1406" s="39"/>
      <c r="M1406" s="46"/>
      <c r="Q1406" s="27"/>
    </row>
    <row r="1407" spans="10:17">
      <c r="J1407" s="27"/>
      <c r="L1407" s="39"/>
      <c r="M1407" s="46"/>
      <c r="Q1407" s="27"/>
    </row>
    <row r="1408" spans="10:17">
      <c r="J1408" s="27"/>
      <c r="L1408" s="39"/>
      <c r="M1408" s="46"/>
      <c r="Q1408" s="27"/>
    </row>
    <row r="1409" spans="10:17">
      <c r="J1409" s="27"/>
      <c r="L1409" s="39"/>
      <c r="M1409" s="46"/>
      <c r="Q1409" s="27"/>
    </row>
    <row r="1410" spans="10:17">
      <c r="J1410" s="27"/>
      <c r="L1410" s="39"/>
      <c r="M1410" s="46"/>
      <c r="Q1410" s="27"/>
    </row>
    <row r="1411" spans="10:17">
      <c r="J1411" s="27"/>
      <c r="L1411" s="39"/>
      <c r="M1411" s="46"/>
      <c r="Q1411" s="27"/>
    </row>
    <row r="1412" spans="10:17">
      <c r="J1412" s="27"/>
      <c r="L1412" s="39"/>
      <c r="M1412" s="46"/>
      <c r="Q1412" s="27"/>
    </row>
    <row r="1413" spans="10:17">
      <c r="J1413" s="27"/>
      <c r="L1413" s="39"/>
      <c r="M1413" s="46"/>
      <c r="Q1413" s="27"/>
    </row>
    <row r="1414" spans="10:17">
      <c r="J1414" s="27"/>
      <c r="L1414" s="39"/>
      <c r="M1414" s="46"/>
      <c r="Q1414" s="27"/>
    </row>
    <row r="1415" spans="10:17">
      <c r="J1415" s="27"/>
      <c r="L1415" s="39"/>
      <c r="M1415" s="46"/>
      <c r="Q1415" s="27"/>
    </row>
    <row r="1416" spans="10:17">
      <c r="J1416" s="27"/>
      <c r="L1416" s="39"/>
      <c r="M1416" s="46"/>
      <c r="Q1416" s="27"/>
    </row>
    <row r="1417" spans="10:17">
      <c r="J1417" s="27"/>
      <c r="L1417" s="39"/>
      <c r="M1417" s="46"/>
      <c r="Q1417" s="27"/>
    </row>
    <row r="1418" spans="10:17">
      <c r="J1418" s="27"/>
      <c r="L1418" s="39"/>
      <c r="M1418" s="46"/>
      <c r="Q1418" s="27"/>
    </row>
    <row r="1419" spans="10:17">
      <c r="J1419" s="27"/>
      <c r="L1419" s="39"/>
      <c r="M1419" s="46"/>
      <c r="Q1419" s="27"/>
    </row>
    <row r="1420" spans="10:17">
      <c r="J1420" s="27"/>
      <c r="L1420" s="39"/>
      <c r="M1420" s="46"/>
      <c r="Q1420" s="27"/>
    </row>
    <row r="1421" spans="10:17">
      <c r="J1421" s="27"/>
      <c r="L1421" s="39"/>
      <c r="M1421" s="46"/>
      <c r="Q1421" s="27"/>
    </row>
    <row r="1422" spans="10:17">
      <c r="J1422" s="27"/>
      <c r="L1422" s="39"/>
      <c r="M1422" s="46"/>
      <c r="Q1422" s="27"/>
    </row>
    <row r="1423" spans="10:17">
      <c r="J1423" s="27"/>
      <c r="L1423" s="39"/>
      <c r="M1423" s="46"/>
      <c r="Q1423" s="27"/>
    </row>
    <row r="1424" spans="10:17">
      <c r="J1424" s="27"/>
      <c r="L1424" s="39"/>
      <c r="M1424" s="46"/>
      <c r="Q1424" s="27"/>
    </row>
    <row r="1425" spans="10:17">
      <c r="J1425" s="27"/>
      <c r="L1425" s="39"/>
      <c r="M1425" s="46"/>
      <c r="Q1425" s="27"/>
    </row>
    <row r="1426" spans="10:17">
      <c r="J1426" s="27"/>
      <c r="L1426" s="39"/>
      <c r="M1426" s="46"/>
      <c r="Q1426" s="27"/>
    </row>
    <row r="1427" spans="10:17">
      <c r="J1427" s="27"/>
      <c r="L1427" s="39"/>
      <c r="M1427" s="46"/>
      <c r="Q1427" s="27"/>
    </row>
    <row r="1428" spans="10:17">
      <c r="J1428" s="27"/>
      <c r="L1428" s="39"/>
      <c r="M1428" s="46"/>
      <c r="Q1428" s="27"/>
    </row>
    <row r="1429" spans="10:17">
      <c r="J1429" s="27"/>
      <c r="L1429" s="39"/>
      <c r="M1429" s="46"/>
      <c r="Q1429" s="27"/>
    </row>
    <row r="1430" spans="10:17">
      <c r="J1430" s="27"/>
      <c r="L1430" s="39"/>
      <c r="M1430" s="46"/>
      <c r="Q1430" s="27"/>
    </row>
    <row r="1431" spans="10:17">
      <c r="J1431" s="27"/>
      <c r="L1431" s="39"/>
      <c r="M1431" s="46"/>
      <c r="Q1431" s="27"/>
    </row>
    <row r="1432" spans="10:17">
      <c r="J1432" s="27"/>
      <c r="L1432" s="39"/>
      <c r="M1432" s="46"/>
      <c r="Q1432" s="27"/>
    </row>
    <row r="1433" spans="10:17">
      <c r="J1433" s="27"/>
      <c r="L1433" s="39"/>
      <c r="M1433" s="46"/>
      <c r="Q1433" s="27"/>
    </row>
    <row r="1434" spans="10:17">
      <c r="J1434" s="27"/>
      <c r="L1434" s="39"/>
      <c r="M1434" s="46"/>
      <c r="Q1434" s="27"/>
    </row>
    <row r="1435" spans="10:17">
      <c r="J1435" s="27"/>
      <c r="L1435" s="39"/>
      <c r="M1435" s="46"/>
      <c r="Q1435" s="27"/>
    </row>
    <row r="1436" spans="10:17">
      <c r="J1436" s="27"/>
      <c r="L1436" s="39"/>
      <c r="M1436" s="46"/>
      <c r="Q1436" s="27"/>
    </row>
    <row r="1437" spans="10:17">
      <c r="J1437" s="27"/>
      <c r="L1437" s="39"/>
      <c r="M1437" s="46"/>
      <c r="Q1437" s="27"/>
    </row>
    <row r="1438" spans="10:17">
      <c r="J1438" s="27"/>
      <c r="L1438" s="39"/>
      <c r="M1438" s="46"/>
      <c r="Q1438" s="27"/>
    </row>
    <row r="1439" spans="10:17">
      <c r="J1439" s="27"/>
      <c r="L1439" s="39"/>
      <c r="M1439" s="46"/>
      <c r="Q1439" s="27"/>
    </row>
    <row r="1440" spans="10:17">
      <c r="J1440" s="27"/>
      <c r="L1440" s="39"/>
      <c r="M1440" s="46"/>
      <c r="Q1440" s="27"/>
    </row>
    <row r="1441" spans="10:17">
      <c r="J1441" s="27"/>
      <c r="L1441" s="39"/>
      <c r="M1441" s="46"/>
      <c r="Q1441" s="27"/>
    </row>
    <row r="1442" spans="10:17">
      <c r="J1442" s="27"/>
      <c r="L1442" s="39"/>
      <c r="M1442" s="46"/>
      <c r="Q1442" s="27"/>
    </row>
    <row r="1443" spans="10:17">
      <c r="J1443" s="27"/>
      <c r="L1443" s="39"/>
      <c r="M1443" s="46"/>
      <c r="Q1443" s="27"/>
    </row>
    <row r="1444" spans="10:17">
      <c r="J1444" s="27"/>
      <c r="L1444" s="39"/>
      <c r="M1444" s="46"/>
      <c r="Q1444" s="27"/>
    </row>
    <row r="1445" spans="10:17">
      <c r="J1445" s="27"/>
      <c r="L1445" s="39"/>
      <c r="M1445" s="46"/>
      <c r="Q1445" s="27"/>
    </row>
    <row r="1446" spans="10:17">
      <c r="J1446" s="27"/>
      <c r="L1446" s="39"/>
      <c r="M1446" s="46"/>
      <c r="Q1446" s="27"/>
    </row>
    <row r="1447" spans="10:17">
      <c r="J1447" s="27"/>
      <c r="L1447" s="39"/>
      <c r="M1447" s="46"/>
      <c r="Q1447" s="27"/>
    </row>
    <row r="1448" spans="10:17">
      <c r="J1448" s="27"/>
      <c r="L1448" s="39"/>
      <c r="M1448" s="46"/>
      <c r="Q1448" s="27"/>
    </row>
    <row r="1449" spans="10:17">
      <c r="J1449" s="27"/>
      <c r="L1449" s="39"/>
      <c r="M1449" s="46"/>
      <c r="Q1449" s="27"/>
    </row>
    <row r="1450" spans="10:17">
      <c r="J1450" s="27"/>
      <c r="L1450" s="39"/>
      <c r="M1450" s="46"/>
      <c r="Q1450" s="27"/>
    </row>
    <row r="1451" spans="10:17">
      <c r="J1451" s="27"/>
      <c r="L1451" s="39"/>
      <c r="M1451" s="46"/>
      <c r="Q1451" s="27"/>
    </row>
    <row r="1452" spans="10:17">
      <c r="J1452" s="27"/>
      <c r="L1452" s="39"/>
      <c r="M1452" s="46"/>
      <c r="Q1452" s="27"/>
    </row>
    <row r="1453" spans="10:17">
      <c r="J1453" s="27"/>
      <c r="L1453" s="39"/>
      <c r="M1453" s="46"/>
      <c r="Q1453" s="27"/>
    </row>
    <row r="1454" spans="10:17">
      <c r="J1454" s="27"/>
      <c r="L1454" s="39"/>
      <c r="M1454" s="46"/>
      <c r="Q1454" s="27"/>
    </row>
    <row r="1455" spans="10:17">
      <c r="J1455" s="27"/>
      <c r="L1455" s="39"/>
      <c r="M1455" s="46"/>
      <c r="Q1455" s="27"/>
    </row>
    <row r="1456" spans="10:17">
      <c r="J1456" s="27"/>
      <c r="L1456" s="39"/>
      <c r="M1456" s="46"/>
      <c r="Q1456" s="27"/>
    </row>
    <row r="1457" spans="10:17">
      <c r="J1457" s="27"/>
      <c r="L1457" s="39"/>
      <c r="M1457" s="46"/>
      <c r="Q1457" s="27"/>
    </row>
    <row r="1458" spans="10:17">
      <c r="J1458" s="27"/>
      <c r="L1458" s="39"/>
      <c r="M1458" s="46"/>
      <c r="Q1458" s="27"/>
    </row>
    <row r="1459" spans="10:17">
      <c r="J1459" s="27"/>
      <c r="L1459" s="39"/>
      <c r="M1459" s="46"/>
      <c r="Q1459" s="27"/>
    </row>
    <row r="1460" spans="10:17">
      <c r="J1460" s="27"/>
      <c r="L1460" s="39"/>
      <c r="M1460" s="46"/>
      <c r="Q1460" s="27"/>
    </row>
    <row r="1461" spans="10:17">
      <c r="J1461" s="27"/>
      <c r="L1461" s="39"/>
      <c r="M1461" s="46"/>
      <c r="Q1461" s="27"/>
    </row>
    <row r="1462" spans="10:17">
      <c r="J1462" s="27"/>
      <c r="L1462" s="39"/>
      <c r="M1462" s="46"/>
      <c r="Q1462" s="27"/>
    </row>
    <row r="1463" spans="10:17">
      <c r="J1463" s="27"/>
      <c r="L1463" s="39"/>
      <c r="M1463" s="46"/>
      <c r="Q1463" s="27"/>
    </row>
    <row r="1464" spans="10:17">
      <c r="J1464" s="27"/>
      <c r="L1464" s="39"/>
      <c r="M1464" s="46"/>
      <c r="Q1464" s="27"/>
    </row>
    <row r="1465" spans="10:17">
      <c r="J1465" s="27"/>
      <c r="L1465" s="39"/>
      <c r="M1465" s="46"/>
      <c r="Q1465" s="27"/>
    </row>
    <row r="1466" spans="10:17">
      <c r="J1466" s="27"/>
      <c r="L1466" s="39"/>
      <c r="M1466" s="46"/>
      <c r="Q1466" s="27"/>
    </row>
    <row r="1467" spans="10:17">
      <c r="J1467" s="27"/>
      <c r="L1467" s="39"/>
      <c r="M1467" s="46"/>
      <c r="Q1467" s="27"/>
    </row>
    <row r="1468" spans="10:17">
      <c r="J1468" s="27"/>
      <c r="L1468" s="39"/>
      <c r="M1468" s="46"/>
      <c r="Q1468" s="27"/>
    </row>
    <row r="1469" spans="10:17">
      <c r="J1469" s="27"/>
      <c r="L1469" s="39"/>
      <c r="M1469" s="46"/>
      <c r="Q1469" s="27"/>
    </row>
    <row r="1470" spans="10:17">
      <c r="J1470" s="27"/>
      <c r="L1470" s="39"/>
      <c r="M1470" s="46"/>
      <c r="Q1470" s="27"/>
    </row>
    <row r="1471" spans="10:17">
      <c r="J1471" s="27"/>
      <c r="L1471" s="39"/>
      <c r="M1471" s="46"/>
      <c r="Q1471" s="27"/>
    </row>
    <row r="1472" spans="10:17">
      <c r="J1472" s="27"/>
      <c r="L1472" s="39"/>
      <c r="M1472" s="46"/>
      <c r="Q1472" s="27"/>
    </row>
    <row r="1473" spans="10:17">
      <c r="J1473" s="27"/>
      <c r="L1473" s="39"/>
      <c r="M1473" s="46"/>
      <c r="Q1473" s="27"/>
    </row>
    <row r="1474" spans="10:17">
      <c r="J1474" s="27"/>
      <c r="L1474" s="39"/>
      <c r="M1474" s="46"/>
      <c r="Q1474" s="27"/>
    </row>
    <row r="1475" spans="10:17">
      <c r="J1475" s="27"/>
      <c r="L1475" s="39"/>
      <c r="M1475" s="46"/>
      <c r="Q1475" s="27"/>
    </row>
    <row r="1476" spans="10:17">
      <c r="J1476" s="27"/>
      <c r="L1476" s="39"/>
      <c r="M1476" s="46"/>
      <c r="Q1476" s="27"/>
    </row>
    <row r="1477" spans="10:17">
      <c r="J1477" s="27"/>
      <c r="L1477" s="39"/>
      <c r="M1477" s="46"/>
      <c r="Q1477" s="27"/>
    </row>
    <row r="1478" spans="10:17">
      <c r="J1478" s="27"/>
      <c r="L1478" s="39"/>
      <c r="M1478" s="46"/>
      <c r="Q1478" s="27"/>
    </row>
    <row r="1479" spans="10:17">
      <c r="J1479" s="27"/>
      <c r="L1479" s="39"/>
      <c r="M1479" s="46"/>
      <c r="Q1479" s="27"/>
    </row>
    <row r="1480" spans="10:17">
      <c r="J1480" s="27"/>
      <c r="L1480" s="39"/>
      <c r="M1480" s="46"/>
      <c r="Q1480" s="27"/>
    </row>
    <row r="1481" spans="10:17">
      <c r="J1481" s="27"/>
      <c r="L1481" s="39"/>
      <c r="M1481" s="46"/>
      <c r="Q1481" s="27"/>
    </row>
    <row r="1482" spans="10:17">
      <c r="J1482" s="27"/>
      <c r="L1482" s="39"/>
      <c r="M1482" s="46"/>
      <c r="Q1482" s="27"/>
    </row>
    <row r="1483" spans="10:17">
      <c r="J1483" s="27"/>
      <c r="L1483" s="39"/>
      <c r="M1483" s="46"/>
      <c r="Q1483" s="27"/>
    </row>
    <row r="1484" spans="10:17">
      <c r="J1484" s="27"/>
      <c r="L1484" s="39"/>
      <c r="M1484" s="46"/>
      <c r="Q1484" s="27"/>
    </row>
    <row r="1485" spans="10:17">
      <c r="J1485" s="27"/>
      <c r="L1485" s="39"/>
      <c r="M1485" s="46"/>
      <c r="Q1485" s="27"/>
    </row>
    <row r="1486" spans="10:17">
      <c r="J1486" s="27"/>
      <c r="L1486" s="39"/>
      <c r="M1486" s="46"/>
      <c r="Q1486" s="27"/>
    </row>
    <row r="1487" spans="10:17">
      <c r="J1487" s="27"/>
      <c r="L1487" s="39"/>
      <c r="M1487" s="46"/>
      <c r="Q1487" s="27"/>
    </row>
    <row r="1488" spans="10:17">
      <c r="J1488" s="27"/>
      <c r="L1488" s="39"/>
      <c r="M1488" s="46"/>
      <c r="Q1488" s="27"/>
    </row>
    <row r="1489" spans="10:17">
      <c r="J1489" s="27"/>
      <c r="L1489" s="39"/>
      <c r="M1489" s="46"/>
      <c r="Q1489" s="27"/>
    </row>
    <row r="1490" spans="10:17">
      <c r="J1490" s="27"/>
      <c r="L1490" s="39"/>
      <c r="M1490" s="46"/>
      <c r="Q1490" s="27"/>
    </row>
    <row r="1491" spans="10:17">
      <c r="J1491" s="27"/>
      <c r="L1491" s="39"/>
      <c r="M1491" s="46"/>
      <c r="Q1491" s="27"/>
    </row>
    <row r="1492" spans="10:17">
      <c r="J1492" s="27"/>
      <c r="L1492" s="39"/>
      <c r="M1492" s="46"/>
      <c r="Q1492" s="27"/>
    </row>
    <row r="1493" spans="10:17">
      <c r="J1493" s="27"/>
      <c r="L1493" s="39"/>
      <c r="M1493" s="46"/>
      <c r="Q1493" s="27"/>
    </row>
    <row r="1494" spans="10:17">
      <c r="J1494" s="27"/>
      <c r="L1494" s="39"/>
      <c r="M1494" s="46"/>
      <c r="Q1494" s="27"/>
    </row>
    <row r="1495" spans="10:17">
      <c r="J1495" s="27"/>
      <c r="L1495" s="39"/>
      <c r="M1495" s="46"/>
      <c r="Q1495" s="27"/>
    </row>
    <row r="1496" spans="10:17">
      <c r="J1496" s="27"/>
      <c r="L1496" s="39"/>
      <c r="M1496" s="46"/>
      <c r="Q1496" s="27"/>
    </row>
    <row r="1497" spans="10:17">
      <c r="J1497" s="27"/>
      <c r="L1497" s="39"/>
      <c r="M1497" s="46"/>
      <c r="Q1497" s="27"/>
    </row>
    <row r="1498" spans="10:17">
      <c r="J1498" s="27"/>
      <c r="L1498" s="39"/>
      <c r="M1498" s="46"/>
      <c r="Q1498" s="27"/>
    </row>
    <row r="1499" spans="10:17">
      <c r="J1499" s="27"/>
      <c r="L1499" s="39"/>
      <c r="M1499" s="46"/>
      <c r="Q1499" s="27"/>
    </row>
    <row r="1500" spans="10:17">
      <c r="J1500" s="27"/>
      <c r="L1500" s="39"/>
      <c r="M1500" s="46"/>
      <c r="Q1500" s="27"/>
    </row>
    <row r="1501" spans="10:17">
      <c r="J1501" s="27"/>
      <c r="L1501" s="39"/>
      <c r="M1501" s="46"/>
      <c r="Q1501" s="27"/>
    </row>
    <row r="1502" spans="10:17">
      <c r="J1502" s="27"/>
      <c r="L1502" s="39"/>
      <c r="M1502" s="46"/>
      <c r="Q1502" s="27"/>
    </row>
    <row r="1503" spans="10:17">
      <c r="J1503" s="27"/>
      <c r="L1503" s="39"/>
      <c r="M1503" s="46"/>
      <c r="Q1503" s="27"/>
    </row>
    <row r="1504" spans="10:17">
      <c r="J1504" s="27"/>
      <c r="L1504" s="39"/>
      <c r="M1504" s="46"/>
      <c r="Q1504" s="27"/>
    </row>
    <row r="1505" spans="10:17">
      <c r="J1505" s="27"/>
      <c r="L1505" s="39"/>
      <c r="M1505" s="46"/>
      <c r="Q1505" s="27"/>
    </row>
    <row r="1506" spans="10:17">
      <c r="J1506" s="27"/>
      <c r="L1506" s="39"/>
      <c r="M1506" s="46"/>
      <c r="Q1506" s="27"/>
    </row>
    <row r="1507" spans="10:17">
      <c r="J1507" s="27"/>
      <c r="L1507" s="39"/>
      <c r="M1507" s="46"/>
      <c r="Q1507" s="27"/>
    </row>
    <row r="1508" spans="10:17">
      <c r="J1508" s="27"/>
      <c r="L1508" s="39"/>
      <c r="M1508" s="46"/>
      <c r="Q1508" s="27"/>
    </row>
    <row r="1509" spans="10:17">
      <c r="J1509" s="27"/>
      <c r="L1509" s="39"/>
      <c r="M1509" s="46"/>
      <c r="Q1509" s="27"/>
    </row>
    <row r="1510" spans="10:17">
      <c r="J1510" s="27"/>
      <c r="L1510" s="39"/>
      <c r="M1510" s="46"/>
      <c r="Q1510" s="27"/>
    </row>
    <row r="1511" spans="10:17">
      <c r="J1511" s="27"/>
      <c r="L1511" s="39"/>
      <c r="M1511" s="46"/>
      <c r="Q1511" s="27"/>
    </row>
    <row r="1512" spans="10:17">
      <c r="J1512" s="27"/>
      <c r="L1512" s="39"/>
      <c r="M1512" s="46"/>
      <c r="Q1512" s="27"/>
    </row>
    <row r="1513" spans="10:17">
      <c r="J1513" s="27"/>
      <c r="L1513" s="39"/>
      <c r="M1513" s="46"/>
      <c r="Q1513" s="27"/>
    </row>
    <row r="1514" spans="10:17">
      <c r="J1514" s="27"/>
      <c r="L1514" s="39"/>
      <c r="M1514" s="46"/>
      <c r="Q1514" s="27"/>
    </row>
    <row r="1515" spans="10:17">
      <c r="J1515" s="27"/>
      <c r="L1515" s="39"/>
      <c r="M1515" s="46"/>
      <c r="Q1515" s="27"/>
    </row>
    <row r="1516" spans="10:17">
      <c r="J1516" s="27"/>
      <c r="L1516" s="39"/>
      <c r="M1516" s="46"/>
      <c r="Q1516" s="27"/>
    </row>
    <row r="1517" spans="10:17">
      <c r="J1517" s="27"/>
      <c r="L1517" s="39"/>
      <c r="M1517" s="46"/>
      <c r="Q1517" s="27"/>
    </row>
    <row r="1518" spans="10:17">
      <c r="J1518" s="27"/>
      <c r="L1518" s="39"/>
      <c r="M1518" s="46"/>
      <c r="Q1518" s="27"/>
    </row>
    <row r="1519" spans="10:17">
      <c r="J1519" s="27"/>
      <c r="L1519" s="39"/>
      <c r="M1519" s="46"/>
      <c r="Q1519" s="27"/>
    </row>
    <row r="1520" spans="10:17">
      <c r="J1520" s="27"/>
      <c r="L1520" s="39"/>
      <c r="M1520" s="46"/>
      <c r="Q1520" s="27"/>
    </row>
    <row r="1521" spans="10:17">
      <c r="J1521" s="27"/>
      <c r="L1521" s="39"/>
      <c r="M1521" s="46"/>
      <c r="Q1521" s="27"/>
    </row>
    <row r="1522" spans="10:17">
      <c r="J1522" s="27"/>
      <c r="L1522" s="39"/>
      <c r="M1522" s="46"/>
      <c r="Q1522" s="27"/>
    </row>
    <row r="1523" spans="10:17">
      <c r="J1523" s="27"/>
      <c r="L1523" s="39"/>
      <c r="M1523" s="46"/>
      <c r="Q1523" s="27"/>
    </row>
    <row r="1524" spans="10:17">
      <c r="J1524" s="27"/>
      <c r="L1524" s="39"/>
      <c r="M1524" s="46"/>
      <c r="Q1524" s="27"/>
    </row>
    <row r="1525" spans="10:17">
      <c r="J1525" s="27"/>
      <c r="L1525" s="39"/>
      <c r="M1525" s="46"/>
      <c r="Q1525" s="27"/>
    </row>
    <row r="1526" spans="10:17">
      <c r="J1526" s="27"/>
      <c r="L1526" s="39"/>
      <c r="M1526" s="46"/>
      <c r="Q1526" s="27"/>
    </row>
    <row r="1527" spans="10:17">
      <c r="J1527" s="27"/>
      <c r="L1527" s="39"/>
      <c r="M1527" s="46"/>
      <c r="Q1527" s="27"/>
    </row>
    <row r="1528" spans="10:17">
      <c r="J1528" s="27"/>
      <c r="L1528" s="39"/>
      <c r="M1528" s="46"/>
      <c r="Q1528" s="27"/>
    </row>
    <row r="1529" spans="10:17">
      <c r="J1529" s="27"/>
      <c r="L1529" s="39"/>
      <c r="M1529" s="46"/>
      <c r="Q1529" s="27"/>
    </row>
    <row r="1530" spans="10:17">
      <c r="J1530" s="27"/>
      <c r="L1530" s="39"/>
      <c r="M1530" s="46"/>
      <c r="Q1530" s="27"/>
    </row>
    <row r="1531" spans="10:17">
      <c r="J1531" s="27"/>
      <c r="L1531" s="39"/>
      <c r="M1531" s="46"/>
      <c r="Q1531" s="27"/>
    </row>
    <row r="1532" spans="10:17">
      <c r="J1532" s="27"/>
      <c r="L1532" s="39"/>
      <c r="M1532" s="46"/>
      <c r="Q1532" s="27"/>
    </row>
    <row r="1533" spans="10:17">
      <c r="J1533" s="27"/>
      <c r="L1533" s="39"/>
      <c r="M1533" s="46"/>
      <c r="Q1533" s="27"/>
    </row>
    <row r="1534" spans="10:17">
      <c r="J1534" s="27"/>
      <c r="L1534" s="39"/>
      <c r="M1534" s="46"/>
      <c r="Q1534" s="27"/>
    </row>
    <row r="1535" spans="10:17">
      <c r="J1535" s="27"/>
      <c r="L1535" s="39"/>
      <c r="M1535" s="46"/>
      <c r="Q1535" s="27"/>
    </row>
    <row r="1536" spans="10:17">
      <c r="J1536" s="27"/>
      <c r="L1536" s="39"/>
      <c r="M1536" s="46"/>
      <c r="Q1536" s="27"/>
    </row>
    <row r="1537" spans="10:17">
      <c r="J1537" s="27"/>
      <c r="L1537" s="39"/>
      <c r="M1537" s="46"/>
      <c r="Q1537" s="27"/>
    </row>
    <row r="1538" spans="10:17">
      <c r="J1538" s="27"/>
      <c r="L1538" s="39"/>
      <c r="M1538" s="46"/>
      <c r="Q1538" s="27"/>
    </row>
    <row r="1539" spans="10:17">
      <c r="J1539" s="27"/>
      <c r="L1539" s="39"/>
      <c r="M1539" s="46"/>
      <c r="Q1539" s="27"/>
    </row>
    <row r="1540" spans="10:17">
      <c r="J1540" s="27"/>
      <c r="L1540" s="39"/>
      <c r="M1540" s="46"/>
      <c r="Q1540" s="27"/>
    </row>
    <row r="1541" spans="10:17">
      <c r="J1541" s="27"/>
      <c r="L1541" s="39"/>
      <c r="M1541" s="46"/>
      <c r="Q1541" s="27"/>
    </row>
    <row r="1542" spans="10:17">
      <c r="J1542" s="27"/>
      <c r="L1542" s="39"/>
      <c r="M1542" s="46"/>
      <c r="Q1542" s="27"/>
    </row>
    <row r="1543" spans="10:17">
      <c r="J1543" s="27"/>
      <c r="L1543" s="39"/>
      <c r="M1543" s="46"/>
      <c r="Q1543" s="27"/>
    </row>
    <row r="1544" spans="10:17">
      <c r="J1544" s="27"/>
      <c r="L1544" s="39"/>
      <c r="M1544" s="46"/>
      <c r="Q1544" s="27"/>
    </row>
    <row r="1545" spans="10:17">
      <c r="J1545" s="27"/>
      <c r="L1545" s="39"/>
      <c r="M1545" s="46"/>
      <c r="Q1545" s="27"/>
    </row>
    <row r="1546" spans="10:17">
      <c r="J1546" s="27"/>
      <c r="L1546" s="39"/>
      <c r="M1546" s="46"/>
      <c r="Q1546" s="27"/>
    </row>
    <row r="1547" spans="10:17">
      <c r="J1547" s="27"/>
      <c r="L1547" s="39"/>
      <c r="M1547" s="46"/>
      <c r="Q1547" s="27"/>
    </row>
    <row r="1548" spans="10:17">
      <c r="J1548" s="27"/>
      <c r="L1548" s="39"/>
      <c r="M1548" s="46"/>
      <c r="Q1548" s="27"/>
    </row>
    <row r="1549" spans="10:17">
      <c r="J1549" s="27"/>
      <c r="L1549" s="39"/>
      <c r="M1549" s="46"/>
      <c r="Q1549" s="27"/>
    </row>
    <row r="1550" spans="10:17">
      <c r="J1550" s="27"/>
      <c r="L1550" s="39"/>
      <c r="M1550" s="46"/>
      <c r="Q1550" s="27"/>
    </row>
    <row r="1551" spans="10:17">
      <c r="J1551" s="27"/>
      <c r="L1551" s="39"/>
      <c r="M1551" s="46"/>
      <c r="Q1551" s="27"/>
    </row>
    <row r="1552" spans="10:17">
      <c r="J1552" s="27"/>
      <c r="L1552" s="39"/>
      <c r="M1552" s="46"/>
      <c r="Q1552" s="27"/>
    </row>
    <row r="1553" spans="10:17">
      <c r="J1553" s="27"/>
      <c r="L1553" s="39"/>
      <c r="M1553" s="46"/>
      <c r="Q1553" s="27"/>
    </row>
    <row r="1554" spans="10:17">
      <c r="J1554" s="27"/>
      <c r="L1554" s="39"/>
      <c r="M1554" s="46"/>
      <c r="Q1554" s="27"/>
    </row>
    <row r="1555" spans="10:17">
      <c r="J1555" s="27"/>
      <c r="L1555" s="39"/>
      <c r="M1555" s="46"/>
      <c r="Q1555" s="27"/>
    </row>
    <row r="1556" spans="10:17">
      <c r="J1556" s="27"/>
      <c r="L1556" s="39"/>
      <c r="M1556" s="46"/>
      <c r="Q1556" s="27"/>
    </row>
    <row r="1557" spans="10:17">
      <c r="J1557" s="27"/>
      <c r="L1557" s="39"/>
      <c r="M1557" s="46"/>
      <c r="Q1557" s="27"/>
    </row>
    <row r="1558" spans="10:17">
      <c r="J1558" s="27"/>
      <c r="L1558" s="39"/>
      <c r="M1558" s="46"/>
      <c r="Q1558" s="27"/>
    </row>
    <row r="1559" spans="10:17">
      <c r="J1559" s="27"/>
      <c r="L1559" s="39"/>
      <c r="M1559" s="46"/>
      <c r="Q1559" s="27"/>
    </row>
    <row r="1560" spans="10:17">
      <c r="J1560" s="27"/>
      <c r="L1560" s="39"/>
      <c r="M1560" s="46"/>
      <c r="Q1560" s="27"/>
    </row>
    <row r="1561" spans="10:17">
      <c r="J1561" s="27"/>
      <c r="L1561" s="39"/>
      <c r="M1561" s="46"/>
      <c r="Q1561" s="27"/>
    </row>
    <row r="1562" spans="10:17">
      <c r="J1562" s="27"/>
      <c r="L1562" s="39"/>
      <c r="M1562" s="46"/>
      <c r="Q1562" s="27"/>
    </row>
    <row r="1563" spans="10:17">
      <c r="J1563" s="27"/>
      <c r="L1563" s="39"/>
      <c r="M1563" s="46"/>
      <c r="Q1563" s="27"/>
    </row>
    <row r="1564" spans="10:17">
      <c r="J1564" s="27"/>
      <c r="L1564" s="39"/>
      <c r="M1564" s="46"/>
      <c r="Q1564" s="27"/>
    </row>
    <row r="1565" spans="10:17">
      <c r="J1565" s="27"/>
      <c r="L1565" s="39"/>
      <c r="M1565" s="46"/>
      <c r="Q1565" s="27"/>
    </row>
    <row r="1566" spans="10:17">
      <c r="J1566" s="27"/>
      <c r="L1566" s="39"/>
      <c r="M1566" s="46"/>
      <c r="Q1566" s="27"/>
    </row>
    <row r="1567" spans="10:17">
      <c r="J1567" s="27"/>
      <c r="L1567" s="39"/>
      <c r="M1567" s="46"/>
      <c r="Q1567" s="27"/>
    </row>
    <row r="1568" spans="10:17">
      <c r="J1568" s="27"/>
      <c r="L1568" s="39"/>
      <c r="M1568" s="46"/>
      <c r="Q1568" s="27"/>
    </row>
    <row r="1569" spans="10:17">
      <c r="J1569" s="27"/>
      <c r="L1569" s="39"/>
      <c r="M1569" s="46"/>
      <c r="Q1569" s="27"/>
    </row>
    <row r="1570" spans="10:17">
      <c r="J1570" s="27"/>
      <c r="L1570" s="39"/>
      <c r="M1570" s="46"/>
      <c r="Q1570" s="27"/>
    </row>
    <row r="1571" spans="10:17">
      <c r="J1571" s="27"/>
      <c r="L1571" s="39"/>
      <c r="M1571" s="46"/>
      <c r="Q1571" s="27"/>
    </row>
    <row r="1572" spans="10:17">
      <c r="J1572" s="27"/>
      <c r="L1572" s="39"/>
      <c r="M1572" s="46"/>
      <c r="Q1572" s="27"/>
    </row>
    <row r="1573" spans="10:17">
      <c r="J1573" s="27"/>
      <c r="L1573" s="39"/>
      <c r="M1573" s="46"/>
      <c r="Q1573" s="27"/>
    </row>
    <row r="1574" spans="10:17">
      <c r="J1574" s="27"/>
      <c r="L1574" s="39"/>
      <c r="M1574" s="46"/>
      <c r="Q1574" s="27"/>
    </row>
    <row r="1575" spans="10:17">
      <c r="J1575" s="27"/>
      <c r="L1575" s="39"/>
      <c r="M1575" s="46"/>
      <c r="Q1575" s="27"/>
    </row>
    <row r="1576" spans="10:17">
      <c r="J1576" s="27"/>
      <c r="L1576" s="39"/>
      <c r="M1576" s="46"/>
      <c r="Q1576" s="27"/>
    </row>
    <row r="1577" spans="10:17">
      <c r="J1577" s="27"/>
      <c r="L1577" s="39"/>
      <c r="M1577" s="46"/>
      <c r="Q1577" s="27"/>
    </row>
    <row r="1578" spans="10:17">
      <c r="J1578" s="27"/>
      <c r="L1578" s="39"/>
      <c r="M1578" s="46"/>
      <c r="Q1578" s="27"/>
    </row>
    <row r="1579" spans="10:17">
      <c r="J1579" s="27"/>
      <c r="L1579" s="39"/>
      <c r="M1579" s="46"/>
      <c r="Q1579" s="27"/>
    </row>
    <row r="1580" spans="10:17">
      <c r="J1580" s="27"/>
      <c r="L1580" s="39"/>
      <c r="M1580" s="46"/>
      <c r="Q1580" s="27"/>
    </row>
    <row r="1581" spans="10:17">
      <c r="J1581" s="27"/>
      <c r="L1581" s="39"/>
      <c r="M1581" s="46"/>
      <c r="Q1581" s="27"/>
    </row>
    <row r="1582" spans="10:17">
      <c r="J1582" s="27"/>
      <c r="L1582" s="39"/>
      <c r="M1582" s="46"/>
      <c r="Q1582" s="27"/>
    </row>
    <row r="1583" spans="10:17">
      <c r="J1583" s="27"/>
      <c r="L1583" s="39"/>
      <c r="M1583" s="46"/>
      <c r="Q1583" s="27"/>
    </row>
    <row r="1584" spans="10:17">
      <c r="J1584" s="27"/>
      <c r="L1584" s="39"/>
      <c r="M1584" s="46"/>
      <c r="Q1584" s="27"/>
    </row>
    <row r="1585" spans="10:17">
      <c r="J1585" s="27"/>
      <c r="L1585" s="39"/>
      <c r="M1585" s="46"/>
      <c r="Q1585" s="27"/>
    </row>
    <row r="1586" spans="10:17">
      <c r="J1586" s="27"/>
      <c r="L1586" s="39"/>
      <c r="M1586" s="46"/>
      <c r="Q1586" s="27"/>
    </row>
    <row r="1587" spans="10:17">
      <c r="J1587" s="27"/>
      <c r="L1587" s="39"/>
      <c r="M1587" s="46"/>
      <c r="Q1587" s="27"/>
    </row>
    <row r="1588" spans="10:17">
      <c r="J1588" s="27"/>
      <c r="L1588" s="39"/>
      <c r="M1588" s="46"/>
      <c r="Q1588" s="27"/>
    </row>
    <row r="1589" spans="10:17">
      <c r="J1589" s="27"/>
      <c r="L1589" s="39"/>
      <c r="M1589" s="46"/>
      <c r="Q1589" s="27"/>
    </row>
    <row r="1590" spans="10:17">
      <c r="J1590" s="27"/>
      <c r="L1590" s="39"/>
      <c r="M1590" s="46"/>
      <c r="Q1590" s="27"/>
    </row>
    <row r="1591" spans="10:17">
      <c r="J1591" s="27"/>
      <c r="L1591" s="39"/>
      <c r="M1591" s="46"/>
      <c r="Q1591" s="27"/>
    </row>
    <row r="1592" spans="10:17">
      <c r="J1592" s="27"/>
      <c r="L1592" s="39"/>
      <c r="M1592" s="46"/>
      <c r="Q1592" s="27"/>
    </row>
    <row r="1593" spans="10:17">
      <c r="J1593" s="27"/>
      <c r="L1593" s="39"/>
      <c r="M1593" s="46"/>
      <c r="Q1593" s="27"/>
    </row>
    <row r="1594" spans="10:17">
      <c r="J1594" s="27"/>
      <c r="L1594" s="39"/>
      <c r="M1594" s="46"/>
      <c r="Q1594" s="27"/>
    </row>
    <row r="1595" spans="10:17">
      <c r="J1595" s="27"/>
      <c r="L1595" s="39"/>
      <c r="M1595" s="46"/>
      <c r="Q1595" s="27"/>
    </row>
    <row r="1596" spans="10:17">
      <c r="J1596" s="27"/>
      <c r="L1596" s="39"/>
      <c r="M1596" s="46"/>
      <c r="Q1596" s="27"/>
    </row>
    <row r="1597" spans="10:17">
      <c r="J1597" s="27"/>
      <c r="L1597" s="39"/>
      <c r="M1597" s="46"/>
      <c r="Q1597" s="27"/>
    </row>
    <row r="1598" spans="10:17">
      <c r="J1598" s="27"/>
      <c r="L1598" s="39"/>
      <c r="M1598" s="46"/>
      <c r="Q1598" s="27"/>
    </row>
    <row r="1599" spans="10:17">
      <c r="J1599" s="27"/>
      <c r="L1599" s="39"/>
      <c r="M1599" s="46"/>
      <c r="Q1599" s="27"/>
    </row>
    <row r="1600" spans="10:17">
      <c r="J1600" s="27"/>
      <c r="L1600" s="39"/>
      <c r="M1600" s="46"/>
      <c r="Q1600" s="27"/>
    </row>
    <row r="1601" spans="10:17">
      <c r="J1601" s="27"/>
      <c r="L1601" s="39"/>
      <c r="M1601" s="46"/>
      <c r="Q1601" s="27"/>
    </row>
    <row r="1602" spans="10:17">
      <c r="J1602" s="27"/>
      <c r="L1602" s="39"/>
      <c r="M1602" s="46"/>
      <c r="Q1602" s="27"/>
    </row>
    <row r="1603" spans="10:17">
      <c r="J1603" s="27"/>
      <c r="L1603" s="39"/>
      <c r="M1603" s="46"/>
      <c r="Q1603" s="27"/>
    </row>
    <row r="1604" spans="10:17">
      <c r="J1604" s="27"/>
      <c r="L1604" s="39"/>
      <c r="M1604" s="46"/>
      <c r="Q1604" s="27"/>
    </row>
    <row r="1605" spans="10:17">
      <c r="J1605" s="27"/>
      <c r="L1605" s="39"/>
      <c r="M1605" s="46"/>
      <c r="Q1605" s="27"/>
    </row>
    <row r="1606" spans="10:17">
      <c r="J1606" s="27"/>
      <c r="L1606" s="39"/>
      <c r="M1606" s="46"/>
      <c r="Q1606" s="27"/>
    </row>
    <row r="1607" spans="10:17">
      <c r="J1607" s="27"/>
      <c r="L1607" s="39"/>
      <c r="M1607" s="46"/>
      <c r="Q1607" s="27"/>
    </row>
    <row r="1608" spans="10:17">
      <c r="J1608" s="27"/>
      <c r="L1608" s="39"/>
      <c r="M1608" s="46"/>
      <c r="Q1608" s="27"/>
    </row>
    <row r="1609" spans="10:17">
      <c r="J1609" s="27"/>
      <c r="L1609" s="39"/>
      <c r="M1609" s="46"/>
      <c r="Q1609" s="27"/>
    </row>
    <row r="1610" spans="10:17">
      <c r="J1610" s="27"/>
      <c r="L1610" s="39"/>
      <c r="M1610" s="46"/>
      <c r="Q1610" s="27"/>
    </row>
    <row r="1611" spans="10:17">
      <c r="J1611" s="27"/>
      <c r="L1611" s="39"/>
      <c r="M1611" s="46"/>
      <c r="Q1611" s="27"/>
    </row>
    <row r="1612" spans="10:17">
      <c r="J1612" s="27"/>
      <c r="L1612" s="39"/>
      <c r="M1612" s="46"/>
      <c r="Q1612" s="27"/>
    </row>
    <row r="1613" spans="10:17">
      <c r="J1613" s="27"/>
      <c r="L1613" s="39"/>
      <c r="M1613" s="46"/>
      <c r="Q1613" s="27"/>
    </row>
    <row r="1614" spans="10:17">
      <c r="J1614" s="27"/>
      <c r="L1614" s="39"/>
      <c r="M1614" s="46"/>
      <c r="Q1614" s="27"/>
    </row>
    <row r="1615" spans="10:17">
      <c r="J1615" s="27"/>
      <c r="L1615" s="39"/>
      <c r="M1615" s="46"/>
      <c r="Q1615" s="27"/>
    </row>
    <row r="1616" spans="10:17">
      <c r="J1616" s="27"/>
      <c r="L1616" s="39"/>
      <c r="M1616" s="46"/>
      <c r="Q1616" s="27"/>
    </row>
    <row r="1617" spans="10:17">
      <c r="J1617" s="27"/>
      <c r="L1617" s="39"/>
      <c r="M1617" s="46"/>
      <c r="Q1617" s="27"/>
    </row>
    <row r="1618" spans="10:17">
      <c r="J1618" s="27"/>
      <c r="L1618" s="39"/>
      <c r="M1618" s="46"/>
      <c r="Q1618" s="27"/>
    </row>
    <row r="1619" spans="10:17">
      <c r="J1619" s="27"/>
      <c r="L1619" s="39"/>
      <c r="M1619" s="46"/>
      <c r="Q1619" s="27"/>
    </row>
    <row r="1620" spans="10:17">
      <c r="J1620" s="27"/>
      <c r="L1620" s="39"/>
      <c r="M1620" s="46"/>
      <c r="Q1620" s="27"/>
    </row>
    <row r="1621" spans="10:17">
      <c r="J1621" s="27"/>
      <c r="L1621" s="39"/>
      <c r="M1621" s="46"/>
      <c r="Q1621" s="27"/>
    </row>
    <row r="1622" spans="10:17">
      <c r="J1622" s="27"/>
      <c r="L1622" s="39"/>
      <c r="M1622" s="46"/>
      <c r="Q1622" s="27"/>
    </row>
    <row r="1623" spans="10:17">
      <c r="J1623" s="27"/>
      <c r="L1623" s="39"/>
      <c r="M1623" s="46"/>
      <c r="Q1623" s="27"/>
    </row>
    <row r="1624" spans="10:17">
      <c r="J1624" s="27"/>
      <c r="L1624" s="39"/>
      <c r="M1624" s="46"/>
      <c r="Q1624" s="27"/>
    </row>
    <row r="1625" spans="10:17">
      <c r="J1625" s="27"/>
      <c r="L1625" s="39"/>
      <c r="M1625" s="46"/>
      <c r="Q1625" s="27"/>
    </row>
    <row r="1626" spans="10:17">
      <c r="J1626" s="27"/>
      <c r="L1626" s="39"/>
      <c r="M1626" s="46"/>
      <c r="Q1626" s="27"/>
    </row>
    <row r="1627" spans="10:17">
      <c r="J1627" s="27"/>
      <c r="L1627" s="39"/>
      <c r="M1627" s="46"/>
      <c r="Q1627" s="27"/>
    </row>
    <row r="1628" spans="10:17">
      <c r="J1628" s="27"/>
      <c r="L1628" s="39"/>
      <c r="M1628" s="46"/>
      <c r="Q1628" s="27"/>
    </row>
    <row r="1629" spans="10:17">
      <c r="J1629" s="27"/>
      <c r="L1629" s="39"/>
      <c r="M1629" s="46"/>
      <c r="Q1629" s="27"/>
    </row>
    <row r="1630" spans="10:17">
      <c r="J1630" s="27"/>
      <c r="L1630" s="39"/>
      <c r="M1630" s="46"/>
      <c r="Q1630" s="27"/>
    </row>
    <row r="1631" spans="10:17">
      <c r="J1631" s="27"/>
      <c r="L1631" s="39"/>
      <c r="M1631" s="46"/>
      <c r="Q1631" s="27"/>
    </row>
    <row r="1632" spans="10:17">
      <c r="J1632" s="27"/>
      <c r="L1632" s="39"/>
      <c r="M1632" s="46"/>
      <c r="Q1632" s="27"/>
    </row>
    <row r="1633" spans="10:17">
      <c r="J1633" s="27"/>
      <c r="L1633" s="39"/>
      <c r="M1633" s="46"/>
      <c r="Q1633" s="27"/>
    </row>
    <row r="1634" spans="10:17">
      <c r="J1634" s="27"/>
      <c r="L1634" s="39"/>
      <c r="M1634" s="46"/>
      <c r="Q1634" s="27"/>
    </row>
    <row r="1635" spans="10:17">
      <c r="J1635" s="27"/>
      <c r="L1635" s="39"/>
      <c r="M1635" s="46"/>
      <c r="Q1635" s="27"/>
    </row>
    <row r="1636" spans="10:17">
      <c r="J1636" s="27"/>
      <c r="L1636" s="39"/>
      <c r="M1636" s="46"/>
      <c r="Q1636" s="27"/>
    </row>
    <row r="1637" spans="10:17">
      <c r="J1637" s="27"/>
      <c r="L1637" s="39"/>
      <c r="M1637" s="46"/>
      <c r="Q1637" s="27"/>
    </row>
    <row r="1638" spans="10:17">
      <c r="J1638" s="27"/>
      <c r="L1638" s="39"/>
      <c r="M1638" s="46"/>
      <c r="Q1638" s="27"/>
    </row>
    <row r="1639" spans="10:17">
      <c r="J1639" s="27"/>
      <c r="L1639" s="39"/>
      <c r="M1639" s="46"/>
      <c r="Q1639" s="27"/>
    </row>
    <row r="1640" spans="10:17">
      <c r="J1640" s="27"/>
      <c r="L1640" s="39"/>
      <c r="M1640" s="46"/>
      <c r="Q1640" s="27"/>
    </row>
    <row r="1641" spans="10:17">
      <c r="J1641" s="27"/>
      <c r="L1641" s="39"/>
      <c r="M1641" s="46"/>
      <c r="Q1641" s="27"/>
    </row>
    <row r="1642" spans="10:17">
      <c r="J1642" s="27"/>
      <c r="L1642" s="39"/>
      <c r="M1642" s="46"/>
      <c r="Q1642" s="27"/>
    </row>
    <row r="1643" spans="10:17">
      <c r="J1643" s="27"/>
      <c r="L1643" s="39"/>
      <c r="M1643" s="46"/>
      <c r="Q1643" s="27"/>
    </row>
    <row r="1644" spans="10:17">
      <c r="J1644" s="27"/>
      <c r="L1644" s="39"/>
      <c r="M1644" s="46"/>
      <c r="Q1644" s="27"/>
    </row>
    <row r="1645" spans="10:17">
      <c r="J1645" s="27"/>
      <c r="L1645" s="39"/>
      <c r="M1645" s="46"/>
      <c r="Q1645" s="27"/>
    </row>
    <row r="1646" spans="10:17">
      <c r="J1646" s="27"/>
      <c r="L1646" s="39"/>
      <c r="M1646" s="46"/>
      <c r="Q1646" s="27"/>
    </row>
    <row r="1647" spans="10:17">
      <c r="J1647" s="27"/>
      <c r="L1647" s="39"/>
      <c r="M1647" s="46"/>
      <c r="Q1647" s="27"/>
    </row>
    <row r="1648" spans="10:17">
      <c r="J1648" s="27"/>
      <c r="L1648" s="39"/>
      <c r="M1648" s="46"/>
      <c r="Q1648" s="27"/>
    </row>
    <row r="1649" spans="10:17">
      <c r="J1649" s="27"/>
      <c r="L1649" s="39"/>
      <c r="M1649" s="46"/>
      <c r="Q1649" s="27"/>
    </row>
    <row r="1650" spans="10:17">
      <c r="J1650" s="27"/>
      <c r="L1650" s="39"/>
      <c r="M1650" s="46"/>
      <c r="Q1650" s="27"/>
    </row>
    <row r="1651" spans="10:17">
      <c r="J1651" s="27"/>
      <c r="L1651" s="39"/>
      <c r="M1651" s="46"/>
      <c r="Q1651" s="27"/>
    </row>
    <row r="1652" spans="10:17">
      <c r="J1652" s="27"/>
      <c r="L1652" s="39"/>
      <c r="M1652" s="46"/>
      <c r="Q1652" s="27"/>
    </row>
    <row r="1653" spans="10:17">
      <c r="J1653" s="27"/>
      <c r="L1653" s="39"/>
      <c r="M1653" s="46"/>
      <c r="Q1653" s="27"/>
    </row>
    <row r="1654" spans="10:17">
      <c r="J1654" s="27"/>
      <c r="L1654" s="39"/>
      <c r="M1654" s="46"/>
      <c r="Q1654" s="27"/>
    </row>
    <row r="1655" spans="10:17">
      <c r="J1655" s="27"/>
      <c r="L1655" s="39"/>
      <c r="M1655" s="46"/>
      <c r="Q1655" s="27"/>
    </row>
    <row r="1656" spans="10:17">
      <c r="J1656" s="27"/>
      <c r="L1656" s="39"/>
      <c r="M1656" s="46"/>
      <c r="Q1656" s="27"/>
    </row>
    <row r="1657" spans="10:17">
      <c r="J1657" s="27"/>
      <c r="L1657" s="39"/>
      <c r="M1657" s="46"/>
      <c r="Q1657" s="27"/>
    </row>
    <row r="1658" spans="10:17">
      <c r="J1658" s="27"/>
      <c r="L1658" s="39"/>
      <c r="M1658" s="46"/>
      <c r="Q1658" s="27"/>
    </row>
    <row r="1659" spans="10:17">
      <c r="J1659" s="27"/>
      <c r="L1659" s="39"/>
      <c r="M1659" s="46"/>
      <c r="Q1659" s="27"/>
    </row>
    <row r="1660" spans="10:17">
      <c r="J1660" s="27"/>
      <c r="L1660" s="39"/>
      <c r="M1660" s="46"/>
      <c r="Q1660" s="27"/>
    </row>
    <row r="1661" spans="10:17">
      <c r="J1661" s="27"/>
      <c r="L1661" s="39"/>
      <c r="M1661" s="46"/>
      <c r="Q1661" s="27"/>
    </row>
    <row r="1662" spans="10:17">
      <c r="J1662" s="27"/>
      <c r="L1662" s="39"/>
      <c r="M1662" s="46"/>
      <c r="Q1662" s="27"/>
    </row>
    <row r="1663" spans="10:17">
      <c r="J1663" s="27"/>
      <c r="L1663" s="39"/>
      <c r="M1663" s="46"/>
      <c r="Q1663" s="27"/>
    </row>
    <row r="1664" spans="10:17">
      <c r="J1664" s="27"/>
      <c r="L1664" s="39"/>
      <c r="M1664" s="46"/>
      <c r="Q1664" s="27"/>
    </row>
    <row r="1665" spans="10:17">
      <c r="J1665" s="27"/>
      <c r="L1665" s="39"/>
      <c r="M1665" s="46"/>
      <c r="Q1665" s="27"/>
    </row>
    <row r="1666" spans="10:17">
      <c r="J1666" s="27"/>
      <c r="L1666" s="39"/>
      <c r="M1666" s="46"/>
      <c r="Q1666" s="27"/>
    </row>
    <row r="1667" spans="10:17">
      <c r="J1667" s="27"/>
      <c r="L1667" s="39"/>
      <c r="M1667" s="46"/>
      <c r="Q1667" s="27"/>
    </row>
    <row r="1668" spans="10:17">
      <c r="J1668" s="27"/>
      <c r="L1668" s="39"/>
      <c r="M1668" s="46"/>
      <c r="Q1668" s="27"/>
    </row>
    <row r="1669" spans="10:17">
      <c r="J1669" s="27"/>
      <c r="L1669" s="39"/>
      <c r="M1669" s="46"/>
      <c r="Q1669" s="27"/>
    </row>
    <row r="1670" spans="10:17">
      <c r="J1670" s="27"/>
      <c r="L1670" s="39"/>
      <c r="M1670" s="46"/>
      <c r="Q1670" s="27"/>
    </row>
    <row r="1671" spans="10:17">
      <c r="J1671" s="27"/>
      <c r="L1671" s="39"/>
      <c r="M1671" s="46"/>
      <c r="Q1671" s="27"/>
    </row>
    <row r="1672" spans="10:17">
      <c r="J1672" s="27"/>
      <c r="L1672" s="39"/>
      <c r="M1672" s="46"/>
      <c r="Q1672" s="27"/>
    </row>
    <row r="1673" spans="10:17">
      <c r="J1673" s="27"/>
      <c r="L1673" s="39"/>
      <c r="M1673" s="46"/>
      <c r="Q1673" s="27"/>
    </row>
    <row r="1674" spans="10:17">
      <c r="J1674" s="27"/>
      <c r="L1674" s="39"/>
      <c r="M1674" s="46"/>
      <c r="Q1674" s="27"/>
    </row>
    <row r="1675" spans="10:17">
      <c r="J1675" s="27"/>
      <c r="L1675" s="39"/>
      <c r="M1675" s="46"/>
      <c r="Q1675" s="27"/>
    </row>
    <row r="1676" spans="10:17">
      <c r="J1676" s="27"/>
      <c r="L1676" s="39"/>
      <c r="M1676" s="46"/>
      <c r="Q1676" s="27"/>
    </row>
    <row r="1677" spans="10:17">
      <c r="J1677" s="27"/>
      <c r="L1677" s="39"/>
      <c r="M1677" s="46"/>
      <c r="Q1677" s="27"/>
    </row>
    <row r="1678" spans="10:17">
      <c r="J1678" s="27"/>
      <c r="L1678" s="39"/>
      <c r="M1678" s="46"/>
      <c r="Q1678" s="27"/>
    </row>
    <row r="1679" spans="10:17">
      <c r="J1679" s="27"/>
      <c r="L1679" s="39"/>
      <c r="M1679" s="46"/>
      <c r="Q1679" s="27"/>
    </row>
    <row r="1680" spans="10:17">
      <c r="J1680" s="27"/>
      <c r="L1680" s="39"/>
      <c r="M1680" s="46"/>
      <c r="Q1680" s="27"/>
    </row>
    <row r="1681" spans="10:17">
      <c r="J1681" s="27"/>
      <c r="L1681" s="39"/>
      <c r="M1681" s="46"/>
      <c r="Q1681" s="27"/>
    </row>
    <row r="1682" spans="10:17">
      <c r="J1682" s="27"/>
      <c r="L1682" s="39"/>
      <c r="M1682" s="46"/>
      <c r="Q1682" s="27"/>
    </row>
    <row r="1683" spans="10:17">
      <c r="J1683" s="27"/>
      <c r="L1683" s="39"/>
      <c r="M1683" s="46"/>
      <c r="Q1683" s="27"/>
    </row>
    <row r="1684" spans="10:17">
      <c r="J1684" s="27"/>
      <c r="L1684" s="39"/>
      <c r="M1684" s="46"/>
      <c r="Q1684" s="27"/>
    </row>
    <row r="1685" spans="10:17">
      <c r="J1685" s="27"/>
      <c r="L1685" s="39"/>
      <c r="M1685" s="46"/>
      <c r="Q1685" s="27"/>
    </row>
    <row r="1686" spans="10:17">
      <c r="J1686" s="27"/>
      <c r="L1686" s="39"/>
      <c r="M1686" s="46"/>
      <c r="Q1686" s="27"/>
    </row>
    <row r="1687" spans="10:17">
      <c r="J1687" s="27"/>
      <c r="L1687" s="39"/>
      <c r="M1687" s="46"/>
      <c r="Q1687" s="27"/>
    </row>
    <row r="1688" spans="10:17">
      <c r="J1688" s="27"/>
      <c r="L1688" s="39"/>
      <c r="M1688" s="46"/>
      <c r="Q1688" s="27"/>
    </row>
    <row r="1689" spans="10:17">
      <c r="J1689" s="27"/>
      <c r="L1689" s="39"/>
      <c r="M1689" s="46"/>
      <c r="Q1689" s="27"/>
    </row>
    <row r="1690" spans="10:17">
      <c r="J1690" s="27"/>
      <c r="L1690" s="39"/>
      <c r="M1690" s="46"/>
      <c r="Q1690" s="27"/>
    </row>
    <row r="1691" spans="10:17">
      <c r="J1691" s="27"/>
      <c r="L1691" s="39"/>
      <c r="M1691" s="46"/>
      <c r="Q1691" s="27"/>
    </row>
    <row r="1692" spans="10:17">
      <c r="J1692" s="27"/>
      <c r="L1692" s="39"/>
      <c r="M1692" s="46"/>
      <c r="Q1692" s="27"/>
    </row>
    <row r="1693" spans="10:17">
      <c r="J1693" s="27"/>
      <c r="L1693" s="39"/>
      <c r="M1693" s="46"/>
      <c r="Q1693" s="27"/>
    </row>
    <row r="1694" spans="10:17">
      <c r="J1694" s="27"/>
      <c r="L1694" s="39"/>
      <c r="M1694" s="46"/>
      <c r="Q1694" s="27"/>
    </row>
  </sheetData>
  <sheetProtection algorithmName="SHA-512" hashValue="B49m00Cungy4SQp+7le37CKTtcJtQOLtVjp3lccEv5tRoydJ7CV+UZ9SQE/TymFCePj6r8cl6MH9mHK7wZTaEw==" saltValue="6WCS+6uH83urrZ8zBA7ahg==" spinCount="100000" sheet="1" formatColumns="0" formatRows="0" sort="0" autoFilter="0" pivotTables="0"/>
  <sortState xmlns:xlrd2="http://schemas.microsoft.com/office/spreadsheetml/2017/richdata2" ref="A2:AH60">
    <sortCondition ref="M2:M60"/>
  </sortState>
  <customSheetViews>
    <customSheetView guid="{9F7B834F-C985-49F4-BD6A-53F2321627DF}" scale="80" showPageBreaks="1" hiddenColumns="1">
      <selection activeCell="AE5" sqref="AE5"/>
      <pageMargins left="0" right="0" top="0" bottom="0" header="0" footer="0"/>
      <pageSetup orientation="portrait" r:id="rId1"/>
    </customSheetView>
  </customSheetViews>
  <phoneticPr fontId="8" type="noConversion"/>
  <conditionalFormatting sqref="AC2:AG694">
    <cfRule type="cellIs" dxfId="175" priority="63" operator="equal">
      <formula>"v"</formula>
    </cfRule>
    <cfRule type="cellIs" dxfId="174" priority="64" operator="equal">
      <formula>"y"</formula>
    </cfRule>
    <cfRule type="cellIs" dxfId="173" priority="65" operator="equal">
      <formula>"w"</formula>
    </cfRule>
    <cfRule type="cellIs" dxfId="172" priority="66" operator="equal">
      <formula>"t"</formula>
    </cfRule>
    <cfRule type="cellIs" dxfId="171" priority="67" operator="equal">
      <formula>"s"</formula>
    </cfRule>
    <cfRule type="cellIs" dxfId="170" priority="68" operator="equal">
      <formula>"p"</formula>
    </cfRule>
    <cfRule type="cellIs" dxfId="169" priority="69" operator="equal">
      <formula>"f"</formula>
    </cfRule>
    <cfRule type="cellIs" dxfId="168" priority="70" operator="equal">
      <formula>"m"</formula>
    </cfRule>
    <cfRule type="cellIs" dxfId="167" priority="71" operator="equal">
      <formula>"k"</formula>
    </cfRule>
    <cfRule type="cellIs" dxfId="166" priority="72" operator="equal">
      <formula>"l"</formula>
    </cfRule>
    <cfRule type="cellIs" dxfId="165" priority="73" operator="equal">
      <formula>"i"</formula>
    </cfRule>
    <cfRule type="cellIs" dxfId="164" priority="74" operator="equal">
      <formula>"h"</formula>
    </cfRule>
    <cfRule type="cellIs" dxfId="163" priority="75" operator="equal">
      <formula>"g"</formula>
    </cfRule>
    <cfRule type="cellIs" dxfId="162" priority="76" operator="equal">
      <formula>"e"</formula>
    </cfRule>
    <cfRule type="cellIs" dxfId="161" priority="77" operator="equal">
      <formula>"q"</formula>
    </cfRule>
    <cfRule type="cellIs" dxfId="160" priority="78" operator="equal">
      <formula>"c"</formula>
    </cfRule>
    <cfRule type="cellIs" dxfId="159" priority="79" operator="equal">
      <formula>"d"</formula>
    </cfRule>
    <cfRule type="cellIs" dxfId="158" priority="80" operator="equal">
      <formula>"n"</formula>
    </cfRule>
    <cfRule type="cellIs" dxfId="157" priority="81" operator="equal">
      <formula>"r"</formula>
    </cfRule>
    <cfRule type="cellIs" dxfId="156" priority="82" operator="equal">
      <formula>"a"</formula>
    </cfRule>
  </conditionalFormatting>
  <conditionalFormatting sqref="AH2:AH694">
    <cfRule type="cellIs" dxfId="155" priority="1" operator="equal">
      <formula>"v"</formula>
    </cfRule>
    <cfRule type="cellIs" dxfId="154" priority="2" operator="equal">
      <formula>"v"</formula>
    </cfRule>
    <cfRule type="cellIs" dxfId="153" priority="3" operator="equal">
      <formula>"v"</formula>
    </cfRule>
    <cfRule type="cellIs" dxfId="152" priority="4" operator="equal">
      <formula>"y"</formula>
    </cfRule>
    <cfRule type="cellIs" dxfId="151" priority="5" operator="equal">
      <formula>"w"</formula>
    </cfRule>
    <cfRule type="cellIs" dxfId="150" priority="6" operator="equal">
      <formula>"t"</formula>
    </cfRule>
    <cfRule type="cellIs" dxfId="149" priority="7" operator="equal">
      <formula>"s"</formula>
    </cfRule>
    <cfRule type="cellIs" dxfId="148" priority="8" operator="equal">
      <formula>"p"</formula>
    </cfRule>
    <cfRule type="cellIs" dxfId="147" priority="9" operator="equal">
      <formula>"f"</formula>
    </cfRule>
    <cfRule type="cellIs" dxfId="146" priority="10" operator="equal">
      <formula>"m"</formula>
    </cfRule>
    <cfRule type="cellIs" dxfId="145" priority="11" operator="equal">
      <formula>"k"</formula>
    </cfRule>
    <cfRule type="cellIs" dxfId="144" priority="12" operator="equal">
      <formula>"l"</formula>
    </cfRule>
    <cfRule type="cellIs" dxfId="143" priority="13" operator="equal">
      <formula>"i"</formula>
    </cfRule>
    <cfRule type="cellIs" dxfId="142" priority="14" operator="equal">
      <formula>"h"</formula>
    </cfRule>
    <cfRule type="cellIs" dxfId="141" priority="15" operator="equal">
      <formula>"g"</formula>
    </cfRule>
    <cfRule type="cellIs" dxfId="140" priority="16" operator="equal">
      <formula>"e"</formula>
    </cfRule>
    <cfRule type="cellIs" dxfId="139" priority="17" operator="equal">
      <formula>"q"</formula>
    </cfRule>
    <cfRule type="cellIs" dxfId="138" priority="18" operator="equal">
      <formula>"c"</formula>
    </cfRule>
    <cfRule type="cellIs" dxfId="137" priority="19" operator="equal">
      <formula>"d"</formula>
    </cfRule>
    <cfRule type="cellIs" dxfId="136" priority="20" operator="equal">
      <formula>"n"</formula>
    </cfRule>
    <cfRule type="cellIs" dxfId="135" priority="21" operator="equal">
      <formula>"r"</formula>
    </cfRule>
    <cfRule type="cellIs" dxfId="134" priority="22" operator="equal">
      <formula>"a"</formula>
    </cfRule>
  </conditionalFormatting>
  <dataValidations disablePrompts="1" count="2">
    <dataValidation allowBlank="1" showInputMessage="1" showErrorMessage="1" sqref="F9" xr:uid="{5AE27B12-0DEA-4185-AA96-075BAF0FFFEC}"/>
    <dataValidation type="list" allowBlank="1" showInputMessage="1" showErrorMessage="1" sqref="F2:F8" xr:uid="{27B5F228-442C-467F-A198-6601305CD1C4}">
      <formula1>"none, SDM, 2SDM, 3SDM, 4SDM, SSM, 2SSM, 3SSM"</formula1>
    </dataValidation>
  </dataValidations>
  <pageMargins left="0.7" right="0.7" top="0.75" bottom="0.75" header="0.3" footer="0.3"/>
  <pageSetup orientation="portrait" r:id="rId2"/>
  <legacyDrawing r:id="rId3"/>
  <tableParts count="1">
    <tablePart r:id="rId4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BA1BF-4A71-466C-AC3A-D3B54EBE85B6}">
  <sheetPr>
    <tabColor rgb="FFFFFFCC"/>
  </sheetPr>
  <dimension ref="A1:H71"/>
  <sheetViews>
    <sheetView topLeftCell="A33" zoomScale="94" zoomScaleNormal="94" workbookViewId="0">
      <selection activeCell="J44" sqref="J44"/>
    </sheetView>
  </sheetViews>
  <sheetFormatPr defaultColWidth="8.6640625" defaultRowHeight="14.25"/>
  <cols>
    <col min="1" max="1" width="8.46484375" style="47" customWidth="1"/>
    <col min="2" max="2" width="22.33203125" style="27" customWidth="1"/>
    <col min="3" max="5" width="15.1328125" style="27" customWidth="1"/>
    <col min="6" max="6" width="17.46484375" style="27" customWidth="1"/>
    <col min="7" max="8" width="15.1328125" style="27" customWidth="1"/>
    <col min="9" max="16384" width="8.6640625" style="27"/>
  </cols>
  <sheetData>
    <row r="1" spans="1:8">
      <c r="B1" s="27" t="s">
        <v>176</v>
      </c>
    </row>
    <row r="2" spans="1:8" ht="80.75" customHeight="1">
      <c r="A2" s="130" t="s">
        <v>177</v>
      </c>
      <c r="B2" s="78" t="s">
        <v>178</v>
      </c>
      <c r="C2" s="78" t="s">
        <v>179</v>
      </c>
      <c r="D2" s="78" t="s">
        <v>180</v>
      </c>
      <c r="E2" s="78" t="s">
        <v>181</v>
      </c>
      <c r="F2" s="78" t="s">
        <v>182</v>
      </c>
      <c r="G2" s="78" t="s">
        <v>183</v>
      </c>
      <c r="H2" s="78" t="s">
        <v>184</v>
      </c>
    </row>
    <row r="3" spans="1:8" ht="15" customHeight="1">
      <c r="A3" s="86" t="s">
        <v>185</v>
      </c>
      <c r="B3" s="87" t="s">
        <v>39</v>
      </c>
      <c r="C3" s="136"/>
      <c r="D3" s="136"/>
      <c r="E3" s="81"/>
      <c r="F3" s="112" t="s">
        <v>186</v>
      </c>
      <c r="G3" s="112"/>
      <c r="H3" s="112"/>
    </row>
    <row r="4" spans="1:8" ht="15" customHeight="1">
      <c r="A4" s="86" t="s">
        <v>187</v>
      </c>
      <c r="B4" s="87" t="s">
        <v>38</v>
      </c>
      <c r="C4" s="137" t="s">
        <v>188</v>
      </c>
      <c r="D4" s="137" t="s">
        <v>189</v>
      </c>
      <c r="E4" s="79"/>
      <c r="F4" s="86" t="s">
        <v>186</v>
      </c>
      <c r="G4" s="86" t="s">
        <v>190</v>
      </c>
      <c r="H4" s="86" t="s">
        <v>191</v>
      </c>
    </row>
    <row r="5" spans="1:8" ht="15" customHeight="1">
      <c r="A5" s="86" t="s">
        <v>192</v>
      </c>
      <c r="B5" s="87" t="s">
        <v>42</v>
      </c>
      <c r="C5" s="136" t="s">
        <v>188</v>
      </c>
      <c r="D5" s="136" t="s">
        <v>189</v>
      </c>
      <c r="E5" s="81"/>
      <c r="F5" s="112" t="s">
        <v>186</v>
      </c>
      <c r="G5" s="112" t="s">
        <v>190</v>
      </c>
      <c r="H5" s="112" t="s">
        <v>191</v>
      </c>
    </row>
    <row r="6" spans="1:8" ht="15" customHeight="1">
      <c r="A6" s="86" t="s">
        <v>193</v>
      </c>
      <c r="B6" s="87" t="s">
        <v>82</v>
      </c>
      <c r="C6" s="137" t="s">
        <v>188</v>
      </c>
      <c r="D6" s="137" t="s">
        <v>189</v>
      </c>
      <c r="E6" s="79"/>
      <c r="F6" s="86" t="s">
        <v>86</v>
      </c>
      <c r="G6" s="86" t="s">
        <v>190</v>
      </c>
      <c r="H6" s="86"/>
    </row>
    <row r="7" spans="1:8" ht="15" customHeight="1">
      <c r="A7" s="86" t="s">
        <v>194</v>
      </c>
      <c r="B7" s="87" t="s">
        <v>44</v>
      </c>
      <c r="C7" s="136" t="s">
        <v>188</v>
      </c>
      <c r="D7" s="138" t="s">
        <v>189</v>
      </c>
      <c r="E7" s="81"/>
      <c r="F7" s="112" t="s">
        <v>113</v>
      </c>
      <c r="G7" s="112" t="s">
        <v>190</v>
      </c>
      <c r="H7" s="112"/>
    </row>
    <row r="8" spans="1:8" ht="15" customHeight="1">
      <c r="A8" s="86" t="s">
        <v>195</v>
      </c>
      <c r="B8" s="87" t="s">
        <v>66</v>
      </c>
      <c r="C8" s="137" t="s">
        <v>188</v>
      </c>
      <c r="D8" s="137" t="s">
        <v>189</v>
      </c>
      <c r="E8" s="79"/>
      <c r="F8" s="86" t="s">
        <v>196</v>
      </c>
      <c r="G8" s="86" t="s">
        <v>190</v>
      </c>
      <c r="H8" s="86"/>
    </row>
    <row r="9" spans="1:8" ht="15" customHeight="1">
      <c r="A9" s="86" t="s">
        <v>197</v>
      </c>
      <c r="B9" s="87" t="s">
        <v>69</v>
      </c>
      <c r="C9" s="136" t="s">
        <v>188</v>
      </c>
      <c r="D9" s="136" t="s">
        <v>189</v>
      </c>
      <c r="E9" s="81"/>
      <c r="F9" s="112" t="s">
        <v>113</v>
      </c>
      <c r="G9" s="112" t="s">
        <v>198</v>
      </c>
      <c r="H9" s="112"/>
    </row>
    <row r="10" spans="1:8" ht="15" customHeight="1">
      <c r="A10" s="86" t="s">
        <v>199</v>
      </c>
      <c r="B10" s="87" t="s">
        <v>59</v>
      </c>
      <c r="C10" s="139"/>
      <c r="D10" s="139"/>
      <c r="E10" s="79"/>
      <c r="F10" s="86" t="s">
        <v>115</v>
      </c>
      <c r="G10" s="86"/>
      <c r="H10" s="86"/>
    </row>
    <row r="11" spans="1:8" ht="15" customHeight="1">
      <c r="A11" s="86" t="s">
        <v>200</v>
      </c>
      <c r="B11" s="87" t="s">
        <v>75</v>
      </c>
      <c r="C11" s="140"/>
      <c r="D11" s="138" t="s">
        <v>189</v>
      </c>
      <c r="E11" s="81"/>
      <c r="F11" s="112" t="s">
        <v>115</v>
      </c>
      <c r="G11" s="112" t="s">
        <v>201</v>
      </c>
      <c r="H11" s="112"/>
    </row>
    <row r="12" spans="1:8" ht="15" customHeight="1">
      <c r="A12" s="86" t="s">
        <v>202</v>
      </c>
      <c r="B12" s="87" t="s">
        <v>70</v>
      </c>
      <c r="C12" s="141"/>
      <c r="D12" s="137" t="s">
        <v>189</v>
      </c>
      <c r="E12" s="79"/>
      <c r="F12" s="86" t="s">
        <v>115</v>
      </c>
      <c r="G12" s="86" t="s">
        <v>201</v>
      </c>
      <c r="H12" s="86"/>
    </row>
    <row r="13" spans="1:8" ht="15" customHeight="1">
      <c r="A13" s="86" t="s">
        <v>203</v>
      </c>
      <c r="B13" s="88" t="s">
        <v>35</v>
      </c>
      <c r="C13" s="112"/>
      <c r="D13" s="136" t="s">
        <v>204</v>
      </c>
      <c r="E13" s="81"/>
      <c r="F13" s="112" t="s">
        <v>115</v>
      </c>
      <c r="G13" s="112" t="s">
        <v>201</v>
      </c>
      <c r="H13" s="112"/>
    </row>
    <row r="14" spans="1:8" ht="15" customHeight="1">
      <c r="A14" s="86" t="s">
        <v>205</v>
      </c>
      <c r="B14" s="88" t="s">
        <v>54</v>
      </c>
      <c r="C14" s="86"/>
      <c r="D14" s="137" t="s">
        <v>189</v>
      </c>
      <c r="E14" s="79"/>
      <c r="F14" s="86" t="s">
        <v>113</v>
      </c>
      <c r="G14" s="86" t="s">
        <v>198</v>
      </c>
      <c r="H14" s="86"/>
    </row>
    <row r="15" spans="1:8" ht="15" customHeight="1">
      <c r="A15" s="86" t="s">
        <v>206</v>
      </c>
      <c r="B15" s="88" t="s">
        <v>74</v>
      </c>
      <c r="C15" s="136" t="s">
        <v>188</v>
      </c>
      <c r="D15" s="136" t="s">
        <v>189</v>
      </c>
      <c r="E15" s="81"/>
      <c r="F15" s="112" t="s">
        <v>115</v>
      </c>
      <c r="G15" s="112" t="s">
        <v>201</v>
      </c>
      <c r="H15" s="112"/>
    </row>
    <row r="16" spans="1:8" ht="15" customHeight="1">
      <c r="A16" s="86" t="s">
        <v>207</v>
      </c>
      <c r="B16" s="88" t="s">
        <v>77</v>
      </c>
      <c r="C16" s="137"/>
      <c r="D16" s="137" t="s">
        <v>189</v>
      </c>
      <c r="E16" s="79"/>
      <c r="F16" s="86" t="s">
        <v>115</v>
      </c>
      <c r="G16" s="86" t="s">
        <v>201</v>
      </c>
      <c r="H16" s="86" t="s">
        <v>191</v>
      </c>
    </row>
    <row r="17" spans="1:8" ht="15" customHeight="1">
      <c r="A17" s="86" t="s">
        <v>208</v>
      </c>
      <c r="B17" s="87" t="s">
        <v>72</v>
      </c>
      <c r="C17" s="112"/>
      <c r="D17" s="112"/>
      <c r="E17" s="81"/>
      <c r="F17" s="112" t="s">
        <v>122</v>
      </c>
      <c r="G17" s="112" t="s">
        <v>209</v>
      </c>
      <c r="H17" s="112"/>
    </row>
    <row r="18" spans="1:8" ht="15" customHeight="1">
      <c r="A18" s="86" t="s">
        <v>210</v>
      </c>
      <c r="B18" s="87" t="s">
        <v>80</v>
      </c>
      <c r="C18" s="137" t="s">
        <v>188</v>
      </c>
      <c r="D18" s="137" t="s">
        <v>189</v>
      </c>
      <c r="E18" s="79"/>
      <c r="F18" s="86" t="s">
        <v>122</v>
      </c>
      <c r="G18" s="86" t="s">
        <v>209</v>
      </c>
      <c r="H18" s="86"/>
    </row>
    <row r="19" spans="1:8" ht="15" customHeight="1">
      <c r="A19" s="86" t="s">
        <v>211</v>
      </c>
      <c r="B19" s="87" t="s">
        <v>60</v>
      </c>
      <c r="C19" s="136" t="s">
        <v>188</v>
      </c>
      <c r="D19" s="136" t="s">
        <v>189</v>
      </c>
      <c r="E19" s="81"/>
      <c r="F19" s="112" t="s">
        <v>122</v>
      </c>
      <c r="G19" s="112" t="s">
        <v>209</v>
      </c>
      <c r="H19" s="112"/>
    </row>
    <row r="20" spans="1:8" ht="15" customHeight="1">
      <c r="A20" s="86" t="s">
        <v>212</v>
      </c>
      <c r="B20" s="87" t="s">
        <v>37</v>
      </c>
      <c r="C20" s="141" t="s">
        <v>188</v>
      </c>
      <c r="D20" s="142" t="s">
        <v>189</v>
      </c>
      <c r="E20" s="79"/>
      <c r="F20" s="86" t="s">
        <v>113</v>
      </c>
      <c r="G20" s="86" t="s">
        <v>190</v>
      </c>
      <c r="H20" s="86"/>
    </row>
    <row r="21" spans="1:8" ht="15" customHeight="1">
      <c r="A21" s="86" t="s">
        <v>213</v>
      </c>
      <c r="B21" s="87" t="s">
        <v>53</v>
      </c>
      <c r="C21" s="140" t="s">
        <v>188</v>
      </c>
      <c r="D21" s="136" t="s">
        <v>189</v>
      </c>
      <c r="E21" s="81"/>
      <c r="F21" s="112" t="s">
        <v>122</v>
      </c>
      <c r="G21" s="112" t="s">
        <v>209</v>
      </c>
      <c r="H21" s="112"/>
    </row>
    <row r="22" spans="1:8" ht="15" customHeight="1">
      <c r="A22" s="86" t="s">
        <v>214</v>
      </c>
      <c r="B22" s="87" t="s">
        <v>57</v>
      </c>
      <c r="C22" s="137" t="s">
        <v>188</v>
      </c>
      <c r="D22" s="137" t="s">
        <v>189</v>
      </c>
      <c r="E22" s="79"/>
      <c r="F22" s="86" t="s">
        <v>122</v>
      </c>
      <c r="G22" s="86" t="s">
        <v>209</v>
      </c>
      <c r="H22" s="86"/>
    </row>
    <row r="23" spans="1:8" ht="15" customHeight="1">
      <c r="A23" s="86" t="s">
        <v>215</v>
      </c>
      <c r="B23" s="87" t="s">
        <v>40</v>
      </c>
      <c r="C23" s="136" t="s">
        <v>188</v>
      </c>
      <c r="D23" s="136" t="s">
        <v>189</v>
      </c>
      <c r="E23" s="81"/>
      <c r="F23" s="112" t="s">
        <v>122</v>
      </c>
      <c r="G23" s="112" t="s">
        <v>209</v>
      </c>
      <c r="H23" s="112"/>
    </row>
    <row r="24" spans="1:8" ht="15" customHeight="1">
      <c r="A24" s="86" t="s">
        <v>216</v>
      </c>
      <c r="B24" s="87" t="s">
        <v>79</v>
      </c>
      <c r="C24" s="137" t="s">
        <v>188</v>
      </c>
      <c r="D24" s="137" t="s">
        <v>189</v>
      </c>
      <c r="E24" s="79"/>
      <c r="F24" s="86" t="s">
        <v>122</v>
      </c>
      <c r="G24" s="86" t="s">
        <v>209</v>
      </c>
      <c r="H24" s="86"/>
    </row>
    <row r="25" spans="1:8" ht="15" customHeight="1">
      <c r="A25" s="86" t="s">
        <v>217</v>
      </c>
      <c r="B25" s="87" t="s">
        <v>50</v>
      </c>
      <c r="C25" s="140" t="s">
        <v>188</v>
      </c>
      <c r="D25" s="138" t="s">
        <v>189</v>
      </c>
      <c r="E25" s="81"/>
      <c r="F25" s="112" t="s">
        <v>113</v>
      </c>
      <c r="G25" s="112" t="s">
        <v>190</v>
      </c>
      <c r="H25" s="112"/>
    </row>
    <row r="26" spans="1:8" ht="15" customHeight="1">
      <c r="A26" s="86" t="s">
        <v>218</v>
      </c>
      <c r="B26" s="87" t="s">
        <v>64</v>
      </c>
      <c r="C26" s="141" t="s">
        <v>188</v>
      </c>
      <c r="D26" s="137" t="s">
        <v>189</v>
      </c>
      <c r="E26" s="79"/>
      <c r="F26" s="86" t="s">
        <v>122</v>
      </c>
      <c r="G26" s="86" t="s">
        <v>209</v>
      </c>
      <c r="H26" s="86"/>
    </row>
    <row r="27" spans="1:8" ht="15" customHeight="1">
      <c r="A27" s="86" t="s">
        <v>219</v>
      </c>
      <c r="B27" s="87" t="s">
        <v>58</v>
      </c>
      <c r="C27" s="112"/>
      <c r="D27" s="136" t="s">
        <v>189</v>
      </c>
      <c r="E27" s="81"/>
      <c r="F27" s="112" t="s">
        <v>122</v>
      </c>
      <c r="G27" s="112" t="s">
        <v>209</v>
      </c>
      <c r="H27" s="112"/>
    </row>
    <row r="28" spans="1:8" ht="15" customHeight="1">
      <c r="A28" s="86" t="s">
        <v>220</v>
      </c>
      <c r="B28" s="87" t="s">
        <v>41</v>
      </c>
      <c r="C28" s="137" t="s">
        <v>188</v>
      </c>
      <c r="D28" s="137" t="s">
        <v>189</v>
      </c>
      <c r="E28" s="79"/>
      <c r="F28" s="86" t="s">
        <v>122</v>
      </c>
      <c r="G28" s="86" t="s">
        <v>209</v>
      </c>
      <c r="H28" s="86"/>
    </row>
    <row r="29" spans="1:8" ht="15" customHeight="1">
      <c r="A29" s="86" t="s">
        <v>221</v>
      </c>
      <c r="B29" s="87" t="s">
        <v>43</v>
      </c>
      <c r="C29" s="136" t="s">
        <v>188</v>
      </c>
      <c r="D29" s="136" t="s">
        <v>189</v>
      </c>
      <c r="E29" s="81"/>
      <c r="F29" s="112" t="s">
        <v>222</v>
      </c>
      <c r="G29" s="112" t="s">
        <v>209</v>
      </c>
      <c r="H29" s="112"/>
    </row>
    <row r="30" spans="1:8" ht="15" customHeight="1">
      <c r="A30" s="86" t="s">
        <v>223</v>
      </c>
      <c r="B30" s="87" t="s">
        <v>55</v>
      </c>
      <c r="C30" s="137" t="s">
        <v>188</v>
      </c>
      <c r="D30" s="137" t="s">
        <v>189</v>
      </c>
      <c r="E30" s="79"/>
      <c r="F30" s="86" t="s">
        <v>122</v>
      </c>
      <c r="G30" s="86" t="s">
        <v>209</v>
      </c>
      <c r="H30" s="86"/>
    </row>
    <row r="31" spans="1:8" ht="15" customHeight="1">
      <c r="A31" s="86" t="s">
        <v>224</v>
      </c>
      <c r="B31" s="87" t="s">
        <v>56</v>
      </c>
      <c r="C31" s="136" t="s">
        <v>188</v>
      </c>
      <c r="D31" s="136" t="s">
        <v>189</v>
      </c>
      <c r="E31" s="81"/>
      <c r="F31" s="112" t="s">
        <v>122</v>
      </c>
      <c r="G31" s="112" t="s">
        <v>209</v>
      </c>
      <c r="H31" s="112"/>
    </row>
    <row r="32" spans="1:8" ht="15" customHeight="1">
      <c r="A32" s="86" t="s">
        <v>225</v>
      </c>
      <c r="B32" s="87" t="s">
        <v>73</v>
      </c>
      <c r="C32" s="86"/>
      <c r="D32" s="86"/>
      <c r="E32" s="79"/>
      <c r="F32" s="86" t="s">
        <v>122</v>
      </c>
      <c r="G32" s="86" t="s">
        <v>209</v>
      </c>
      <c r="H32" s="86"/>
    </row>
    <row r="33" spans="1:8" ht="15" customHeight="1">
      <c r="A33" s="86" t="s">
        <v>226</v>
      </c>
      <c r="B33" s="87" t="s">
        <v>65</v>
      </c>
      <c r="C33" s="136" t="s">
        <v>188</v>
      </c>
      <c r="D33" s="136" t="s">
        <v>189</v>
      </c>
      <c r="E33" s="81"/>
      <c r="F33" s="112" t="s">
        <v>122</v>
      </c>
      <c r="G33" s="112" t="s">
        <v>209</v>
      </c>
      <c r="H33" s="112"/>
    </row>
    <row r="34" spans="1:8" ht="15" customHeight="1">
      <c r="A34" s="86" t="s">
        <v>227</v>
      </c>
      <c r="B34" s="87" t="s">
        <v>36</v>
      </c>
      <c r="C34" s="86"/>
      <c r="D34" s="86"/>
      <c r="E34" s="79"/>
      <c r="F34" s="86" t="s">
        <v>115</v>
      </c>
      <c r="G34" s="86" t="s">
        <v>209</v>
      </c>
      <c r="H34" s="86"/>
    </row>
    <row r="35" spans="1:8" ht="15" customHeight="1">
      <c r="A35" s="86" t="s">
        <v>228</v>
      </c>
      <c r="B35" s="87" t="s">
        <v>81</v>
      </c>
      <c r="C35" s="136" t="s">
        <v>188</v>
      </c>
      <c r="D35" s="136" t="s">
        <v>189</v>
      </c>
      <c r="E35" s="81"/>
      <c r="F35" s="112" t="s">
        <v>196</v>
      </c>
      <c r="G35" s="112" t="s">
        <v>191</v>
      </c>
      <c r="H35" s="112"/>
    </row>
    <row r="36" spans="1:8" ht="15" customHeight="1">
      <c r="A36" s="86" t="s">
        <v>229</v>
      </c>
      <c r="B36" s="87" t="s">
        <v>52</v>
      </c>
      <c r="C36" s="141" t="s">
        <v>188</v>
      </c>
      <c r="D36" s="142" t="s">
        <v>189</v>
      </c>
      <c r="E36" s="79"/>
      <c r="F36" s="86" t="s">
        <v>113</v>
      </c>
      <c r="G36" s="86" t="s">
        <v>198</v>
      </c>
      <c r="H36" s="86"/>
    </row>
    <row r="37" spans="1:8" ht="15" customHeight="1">
      <c r="A37" s="86" t="s">
        <v>230</v>
      </c>
      <c r="B37" s="87" t="s">
        <v>51</v>
      </c>
      <c r="C37" s="140" t="s">
        <v>188</v>
      </c>
      <c r="D37" s="136" t="s">
        <v>189</v>
      </c>
      <c r="E37" s="81"/>
      <c r="F37" s="112" t="s">
        <v>122</v>
      </c>
      <c r="G37" s="112" t="s">
        <v>198</v>
      </c>
      <c r="H37" s="112"/>
    </row>
    <row r="38" spans="1:8" ht="15" customHeight="1">
      <c r="A38" s="86" t="s">
        <v>231</v>
      </c>
      <c r="B38" s="87" t="s">
        <v>68</v>
      </c>
      <c r="C38" s="137" t="s">
        <v>188</v>
      </c>
      <c r="D38" s="137" t="s">
        <v>189</v>
      </c>
      <c r="E38" s="79"/>
      <c r="F38" s="86" t="s">
        <v>113</v>
      </c>
      <c r="G38" s="86" t="s">
        <v>198</v>
      </c>
      <c r="H38" s="86"/>
    </row>
    <row r="39" spans="1:8" ht="15" customHeight="1">
      <c r="A39" s="86" t="s">
        <v>232</v>
      </c>
      <c r="B39" s="87" t="s">
        <v>83</v>
      </c>
      <c r="C39" s="112"/>
      <c r="D39" s="136" t="s">
        <v>189</v>
      </c>
      <c r="E39" s="81"/>
      <c r="F39" s="112" t="s">
        <v>113</v>
      </c>
      <c r="G39" s="112" t="s">
        <v>198</v>
      </c>
      <c r="H39" s="112"/>
    </row>
    <row r="40" spans="1:8" ht="15" customHeight="1">
      <c r="A40" s="86" t="s">
        <v>233</v>
      </c>
      <c r="B40" s="87" t="s">
        <v>67</v>
      </c>
      <c r="C40" s="86"/>
      <c r="D40" s="137" t="s">
        <v>189</v>
      </c>
      <c r="E40" s="79"/>
      <c r="F40" s="86" t="s">
        <v>222</v>
      </c>
      <c r="G40" s="86" t="s">
        <v>198</v>
      </c>
      <c r="H40" s="86"/>
    </row>
    <row r="41" spans="1:8" ht="15" customHeight="1">
      <c r="A41" s="86" t="s">
        <v>234</v>
      </c>
      <c r="B41" s="87" t="s">
        <v>61</v>
      </c>
      <c r="C41" s="112"/>
      <c r="D41" s="112"/>
      <c r="E41" s="81"/>
      <c r="F41" s="112" t="s">
        <v>235</v>
      </c>
      <c r="G41" s="112" t="s">
        <v>198</v>
      </c>
      <c r="H41" s="112"/>
    </row>
    <row r="42" spans="1:8" ht="15" customHeight="1">
      <c r="A42" s="86" t="s">
        <v>236</v>
      </c>
      <c r="B42" s="87" t="s">
        <v>78</v>
      </c>
      <c r="C42" s="137" t="s">
        <v>188</v>
      </c>
      <c r="D42" s="137" t="s">
        <v>189</v>
      </c>
      <c r="E42" s="79"/>
      <c r="F42" s="86" t="s">
        <v>113</v>
      </c>
      <c r="G42" s="86" t="s">
        <v>198</v>
      </c>
      <c r="H42" s="86"/>
    </row>
    <row r="43" spans="1:8" ht="15" customHeight="1">
      <c r="A43" s="86" t="s">
        <v>237</v>
      </c>
      <c r="B43" s="87" t="s">
        <v>49</v>
      </c>
      <c r="C43" s="112"/>
      <c r="D43" s="112"/>
      <c r="E43" s="81"/>
      <c r="F43" s="112" t="s">
        <v>238</v>
      </c>
      <c r="G43" s="112" t="s">
        <v>190</v>
      </c>
      <c r="H43" s="112"/>
    </row>
    <row r="44" spans="1:8" ht="15" customHeight="1">
      <c r="A44" s="86" t="s">
        <v>239</v>
      </c>
      <c r="B44" s="87" t="s">
        <v>45</v>
      </c>
      <c r="C44" s="86"/>
      <c r="D44" s="86"/>
      <c r="E44" s="79"/>
      <c r="F44" s="86" t="s">
        <v>238</v>
      </c>
      <c r="G44" s="86" t="s">
        <v>190</v>
      </c>
      <c r="H44" s="86"/>
    </row>
    <row r="45" spans="1:8" ht="15" customHeight="1">
      <c r="A45" s="86" t="s">
        <v>240</v>
      </c>
      <c r="B45" s="87" t="s">
        <v>46</v>
      </c>
      <c r="C45" s="112"/>
      <c r="D45" s="138" t="s">
        <v>189</v>
      </c>
      <c r="E45" s="81"/>
      <c r="F45" s="112" t="s">
        <v>113</v>
      </c>
      <c r="G45" s="112" t="s">
        <v>190</v>
      </c>
      <c r="H45" s="112"/>
    </row>
    <row r="46" spans="1:8" ht="15" customHeight="1">
      <c r="A46" s="86" t="s">
        <v>241</v>
      </c>
      <c r="B46" s="87" t="s">
        <v>48</v>
      </c>
      <c r="C46" s="86"/>
      <c r="D46" s="86"/>
      <c r="E46" s="79"/>
      <c r="F46" s="86" t="s">
        <v>238</v>
      </c>
      <c r="G46" s="86" t="s">
        <v>190</v>
      </c>
      <c r="H46" s="86"/>
    </row>
    <row r="47" spans="1:8" ht="15" customHeight="1">
      <c r="A47" s="86" t="s">
        <v>242</v>
      </c>
      <c r="B47" s="87" t="s">
        <v>47</v>
      </c>
      <c r="C47" s="112"/>
      <c r="D47" s="138" t="s">
        <v>189</v>
      </c>
      <c r="E47" s="81"/>
      <c r="F47" s="112" t="s">
        <v>113</v>
      </c>
      <c r="G47" s="112" t="s">
        <v>190</v>
      </c>
      <c r="H47" s="112"/>
    </row>
    <row r="48" spans="1:8" ht="15" customHeight="1">
      <c r="A48" s="86" t="s">
        <v>243</v>
      </c>
      <c r="B48" s="87" t="s">
        <v>63</v>
      </c>
      <c r="C48" s="82"/>
      <c r="D48" s="82"/>
      <c r="E48" s="79"/>
      <c r="F48" s="86" t="s">
        <v>115</v>
      </c>
      <c r="G48" s="86" t="s">
        <v>201</v>
      </c>
      <c r="H48" s="86" t="s">
        <v>191</v>
      </c>
    </row>
    <row r="49" spans="1:8" ht="15" customHeight="1">
      <c r="A49" s="86" t="s">
        <v>244</v>
      </c>
      <c r="B49" s="87" t="s">
        <v>71</v>
      </c>
      <c r="C49" s="80"/>
      <c r="D49" s="80"/>
      <c r="E49" s="81"/>
      <c r="F49" s="112" t="s">
        <v>122</v>
      </c>
      <c r="G49" s="112" t="s">
        <v>209</v>
      </c>
      <c r="H49" s="112"/>
    </row>
    <row r="50" spans="1:8" ht="15" customHeight="1">
      <c r="A50" s="86" t="s">
        <v>245</v>
      </c>
      <c r="B50" s="87" t="s">
        <v>76</v>
      </c>
      <c r="C50" s="79"/>
      <c r="D50" s="79"/>
      <c r="E50" s="79"/>
      <c r="F50" s="86" t="s">
        <v>122</v>
      </c>
      <c r="G50" s="86" t="s">
        <v>209</v>
      </c>
      <c r="H50" s="86"/>
    </row>
    <row r="51" spans="1:8" ht="15" customHeight="1">
      <c r="A51" s="86" t="s">
        <v>246</v>
      </c>
      <c r="B51" s="87" t="s">
        <v>418</v>
      </c>
      <c r="C51" s="81"/>
      <c r="D51" s="80" t="str">
        <f>HYPERLINK("https://pubchem.ncbi.nlm.nih.gov/compound/ondansetron","Pubchem")</f>
        <v>Pubchem</v>
      </c>
      <c r="E51" s="81"/>
      <c r="F51" s="112" t="s">
        <v>248</v>
      </c>
      <c r="G51" s="112"/>
      <c r="H51" s="112"/>
    </row>
    <row r="52" spans="1:8" ht="15" customHeight="1">
      <c r="A52" s="86" t="s">
        <v>249</v>
      </c>
      <c r="B52" s="87" t="s">
        <v>62</v>
      </c>
      <c r="C52" s="79"/>
      <c r="D52" s="79"/>
      <c r="E52" s="79"/>
      <c r="F52" s="86" t="s">
        <v>250</v>
      </c>
      <c r="G52" s="86"/>
      <c r="H52" s="86"/>
    </row>
    <row r="53" spans="1:8" ht="15" customHeight="1">
      <c r="A53" s="86" t="s">
        <v>251</v>
      </c>
      <c r="B53" s="87" t="s">
        <v>419</v>
      </c>
      <c r="C53" s="81"/>
      <c r="D53" s="80" t="str">
        <f>HYPERLINK("https://pubchem.ncbi.nlm.nih.gov/compound/tropisetron","Pubchem")</f>
        <v>Pubchem</v>
      </c>
      <c r="E53" s="81"/>
      <c r="F53" s="112" t="s">
        <v>248</v>
      </c>
      <c r="G53" s="112"/>
      <c r="H53" s="112"/>
    </row>
    <row r="54" spans="1:8" ht="15" customHeight="1">
      <c r="A54" s="86" t="s">
        <v>252</v>
      </c>
      <c r="B54" s="77" t="s">
        <v>420</v>
      </c>
      <c r="C54" s="79"/>
      <c r="D54" s="154" t="str">
        <f>HYPERLINK("https://pubchem.ncbi.nlm.nih.gov/compound/Palonosetron","Pubchem")</f>
        <v>Pubchem</v>
      </c>
      <c r="E54" s="79"/>
      <c r="F54" s="86" t="s">
        <v>248</v>
      </c>
      <c r="G54" s="86"/>
      <c r="H54" s="86"/>
    </row>
    <row r="55" spans="1:8">
      <c r="A55" s="86" t="s">
        <v>253</v>
      </c>
      <c r="B55" s="77" t="s">
        <v>254</v>
      </c>
      <c r="C55" s="80"/>
      <c r="D55" s="80" t="str">
        <f>HYPERLINK("https://pubchem.ncbi.nlm.nih.gov/compound/11179267","Pubchem")</f>
        <v>Pubchem</v>
      </c>
      <c r="E55" s="81"/>
      <c r="F55" s="112" t="s">
        <v>248</v>
      </c>
      <c r="G55" s="112"/>
      <c r="H55" s="112"/>
    </row>
    <row r="56" spans="1:8">
      <c r="A56" s="86" t="s">
        <v>255</v>
      </c>
      <c r="B56" s="77" t="s">
        <v>256</v>
      </c>
      <c r="C56" s="79"/>
      <c r="D56" s="82" t="str">
        <f>HYPERLINK("https://pubchem.ncbi.nlm.nih.gov/compound/46912919","Pubchem")</f>
        <v>Pubchem</v>
      </c>
      <c r="E56" s="79"/>
      <c r="F56" s="79" t="s">
        <v>248</v>
      </c>
      <c r="G56" s="86"/>
      <c r="H56" s="86"/>
    </row>
    <row r="57" spans="1:8">
      <c r="A57" s="86" t="s">
        <v>257</v>
      </c>
      <c r="B57" s="77" t="s">
        <v>258</v>
      </c>
      <c r="C57" s="80"/>
      <c r="D57" s="80" t="str">
        <f>HYPERLINK("https://pubchem.ncbi.nlm.nih.gov/compound/11037861","Pubchem")</f>
        <v>Pubchem</v>
      </c>
      <c r="E57" s="81"/>
      <c r="F57" s="112" t="s">
        <v>248</v>
      </c>
      <c r="G57" s="112"/>
      <c r="H57" s="112"/>
    </row>
    <row r="58" spans="1:8">
      <c r="A58" s="86" t="s">
        <v>259</v>
      </c>
      <c r="B58" s="77" t="s">
        <v>260</v>
      </c>
      <c r="C58" s="84"/>
      <c r="D58" s="85" t="str">
        <f>HYPERLINK("https://pubchem.ncbi.nlm.nih.gov/compound/104850","Pubchem")</f>
        <v>Pubchem</v>
      </c>
      <c r="E58" s="79"/>
      <c r="F58" s="79" t="s">
        <v>248</v>
      </c>
      <c r="G58" s="86"/>
      <c r="H58" s="86"/>
    </row>
    <row r="59" spans="1:8">
      <c r="A59" s="86" t="s">
        <v>261</v>
      </c>
      <c r="B59" s="77" t="s">
        <v>262</v>
      </c>
      <c r="C59" s="83"/>
      <c r="D59" s="151" t="str">
        <f>HYPERLINK("https://pubchem.ncbi.nlm.nih.gov/compound/5311501","Pubchem")</f>
        <v>Pubchem</v>
      </c>
      <c r="E59" s="81"/>
      <c r="F59" s="112" t="s">
        <v>248</v>
      </c>
      <c r="G59" s="112"/>
      <c r="H59" s="112"/>
    </row>
    <row r="60" spans="1:8">
      <c r="A60" s="86" t="s">
        <v>263</v>
      </c>
      <c r="B60" s="77" t="s">
        <v>264</v>
      </c>
      <c r="C60" s="82"/>
      <c r="D60" s="82" t="str">
        <f>HYPERLINK("https://pubchem.ncbi.nlm.nih.gov/compound/6604176#section=2D-Structure","Pubchem")</f>
        <v>Pubchem</v>
      </c>
      <c r="E60" s="79"/>
      <c r="F60" s="79" t="s">
        <v>248</v>
      </c>
      <c r="G60" s="86"/>
      <c r="H60" s="86"/>
    </row>
    <row r="61" spans="1:8">
      <c r="A61" s="86" t="s">
        <v>265</v>
      </c>
      <c r="B61" s="77" t="s">
        <v>266</v>
      </c>
      <c r="C61" s="81"/>
      <c r="D61" s="80"/>
      <c r="E61" s="81"/>
      <c r="F61" s="112"/>
      <c r="G61" s="112"/>
      <c r="H61" s="112"/>
    </row>
    <row r="62" spans="1:8">
      <c r="A62" s="86" t="s">
        <v>267</v>
      </c>
      <c r="B62" s="77" t="s">
        <v>268</v>
      </c>
      <c r="C62" s="79"/>
      <c r="D62" s="82"/>
      <c r="E62" s="79"/>
      <c r="F62" s="86"/>
      <c r="G62" s="86"/>
      <c r="H62" s="86"/>
    </row>
    <row r="63" spans="1:8">
      <c r="A63" s="86" t="s">
        <v>269</v>
      </c>
      <c r="B63" s="77" t="s">
        <v>270</v>
      </c>
      <c r="C63" s="81"/>
      <c r="D63" s="81"/>
      <c r="E63" s="81"/>
      <c r="F63" s="112"/>
      <c r="G63" s="112"/>
      <c r="H63" s="112"/>
    </row>
    <row r="64" spans="1:8">
      <c r="A64" s="86" t="s">
        <v>271</v>
      </c>
      <c r="B64" s="77" t="s">
        <v>272</v>
      </c>
      <c r="C64" s="82"/>
      <c r="D64" s="82"/>
      <c r="E64" s="79"/>
      <c r="F64" s="86"/>
      <c r="G64" s="86"/>
      <c r="H64" s="86"/>
    </row>
    <row r="65" spans="1:8">
      <c r="A65" s="86" t="s">
        <v>273</v>
      </c>
      <c r="B65" s="77" t="s">
        <v>274</v>
      </c>
      <c r="C65" s="81"/>
      <c r="D65" s="81"/>
      <c r="E65" s="81"/>
      <c r="F65" s="112"/>
      <c r="G65" s="112"/>
      <c r="H65" s="112"/>
    </row>
    <row r="66" spans="1:8">
      <c r="A66" s="27"/>
    </row>
    <row r="67" spans="1:8">
      <c r="A67" s="27"/>
    </row>
    <row r="68" spans="1:8">
      <c r="A68" s="27"/>
    </row>
    <row r="69" spans="1:8">
      <c r="A69" s="27"/>
    </row>
    <row r="70" spans="1:8">
      <c r="A70" s="27"/>
    </row>
    <row r="71" spans="1:8">
      <c r="A71" s="27"/>
    </row>
  </sheetData>
  <sheetProtection algorithmName="SHA-512" hashValue="y7qSPvde/r1Nqkp6tObHnvjrOJsbd5OdK5SCBVfG5f0yL9dXMLhnW2z2xjrjYPjs18yY/JfMiyqqU7BAD/HBwQ==" saltValue="lZNyIphg22Pp+5yaW0ad2w==" spinCount="100000" sheet="1" formatColumns="0" sort="0" autoFilter="0" pivotTables="0"/>
  <phoneticPr fontId="8" type="noConversion"/>
  <hyperlinks>
    <hyperlink ref="D7" r:id="rId1" xr:uid="{58D17DC7-8890-4223-8981-DD8EED1760DC}"/>
    <hyperlink ref="D11" r:id="rId2" xr:uid="{25B83B9C-BFF9-47F7-8137-5E5909268331}"/>
    <hyperlink ref="C20" r:id="rId3" display="http://zinc15.docking.org/substances/ZINC000003829025/" xr:uid="{9BBB36C5-6918-4F7A-AB34-FE1757EFE2A0}"/>
    <hyperlink ref="D20" r:id="rId4" xr:uid="{800F7C73-AE70-4FF0-BD10-D4F549B0CE05}"/>
    <hyperlink ref="C25" r:id="rId5" display="http://zinc15.docking.org/substances/ZINC000003966685/" xr:uid="{5C66C2FA-E79C-459C-9AE8-EEE5BA1977B3}"/>
    <hyperlink ref="D25" r:id="rId6" xr:uid="{DBDF74B9-7159-4DF4-980E-67DAFA85357E}"/>
    <hyperlink ref="C36" r:id="rId7" display="http://zinc15.docking.org/substances/ZINC000003800706/" xr:uid="{10F17C6A-F5E0-4F7D-A007-BF7906931242}"/>
    <hyperlink ref="D36" r:id="rId8" xr:uid="{2D4CE8B5-0B48-4C08-B024-6DDED833585A}"/>
    <hyperlink ref="D45" r:id="rId9" xr:uid="{E9F29383-2434-4475-ADE8-5E73D184D3C9}"/>
    <hyperlink ref="D47" r:id="rId10" xr:uid="{B5BD0E4D-0BBE-461F-9772-5535D8E08B16}"/>
    <hyperlink ref="D4" r:id="rId11" xr:uid="{1B727A1E-30FD-477A-ACA5-DA01D53DF06D}"/>
    <hyperlink ref="C4" r:id="rId12" xr:uid="{02CE865C-9BCE-463A-AF75-CC68811B1422}"/>
    <hyperlink ref="D5" r:id="rId13" xr:uid="{3EED4D6B-9484-4264-A440-9349D498039D}"/>
    <hyperlink ref="C5" r:id="rId14" xr:uid="{B0D30A9F-27B3-44BC-9FA1-7C3AA0426526}"/>
    <hyperlink ref="D6" r:id="rId15" xr:uid="{BD36E170-F587-40DD-AFF1-EB955B32C770}"/>
    <hyperlink ref="C6" r:id="rId16" xr:uid="{42ABA823-D3E8-4A36-BC9A-551E3A79DB5A}"/>
    <hyperlink ref="C7" r:id="rId17" xr:uid="{55134BF0-6EE0-47BD-9814-49A0AFD99EB0}"/>
    <hyperlink ref="D8" r:id="rId18" xr:uid="{2641B1DD-BA7E-471C-ADED-7CADA5DC0402}"/>
    <hyperlink ref="C8" r:id="rId19" xr:uid="{8DB64100-5D2A-41B4-9A08-AB47E9C73D1C}"/>
    <hyperlink ref="D9" r:id="rId20" xr:uid="{4EFA1A39-1336-4943-AAB2-D89B0341054D}"/>
    <hyperlink ref="C9" r:id="rId21" xr:uid="{74C3DEE1-9E98-4593-97BC-F498BF59746C}"/>
    <hyperlink ref="D12" r:id="rId22" xr:uid="{1301B8CF-560C-47E7-AD84-1CAF61B3B0EC}"/>
    <hyperlink ref="D13" r:id="rId23" xr:uid="{FD843300-E03C-4CA8-9CE0-D8E53AE650E4}"/>
    <hyperlink ref="D14" r:id="rId24" xr:uid="{D9EBD4AE-5DAF-4189-8A74-A4B7807A2F89}"/>
    <hyperlink ref="D15" r:id="rId25" xr:uid="{99321428-F617-403F-A832-67F31D4CB21C}"/>
    <hyperlink ref="D16" r:id="rId26" xr:uid="{646CE39F-BC44-4371-8B69-BD2C1AD2E696}"/>
    <hyperlink ref="D18" r:id="rId27" xr:uid="{F811973F-7A4F-43D0-B715-838970CCBBFC}"/>
    <hyperlink ref="C18" r:id="rId28" xr:uid="{72096AC6-D585-4CC3-A6EB-A0467093E927}"/>
    <hyperlink ref="D19" r:id="rId29" xr:uid="{27C5B7F4-87C5-4D03-A176-CF322629604E}"/>
    <hyperlink ref="C19" r:id="rId30" xr:uid="{21EB164D-2DA3-474B-928B-6E5420B7CEC4}"/>
    <hyperlink ref="D21" r:id="rId31" xr:uid="{8372DC88-FAD8-463F-BCB7-757947160B1E}"/>
    <hyperlink ref="C21" r:id="rId32" xr:uid="{CD297D5A-4DD3-4696-B8E6-A10A3B3B0BA6}"/>
    <hyperlink ref="D22" r:id="rId33" xr:uid="{3AC50DCC-EBCC-40C7-93FB-A8E30B95778C}"/>
    <hyperlink ref="C22" r:id="rId34" xr:uid="{829B5B46-6D67-4041-B452-F60340740DAD}"/>
    <hyperlink ref="D23" r:id="rId35" xr:uid="{934D9871-5400-4C66-B95F-E5026A0CFE1F}"/>
    <hyperlink ref="C23" r:id="rId36" xr:uid="{BECC92DB-C45C-43AA-AB2C-DF0A4DF343B7}"/>
    <hyperlink ref="D24" r:id="rId37" xr:uid="{3F81A968-A5FE-4704-8EC3-969B0F222B93}"/>
    <hyperlink ref="C24" r:id="rId38" xr:uid="{7DBBA0FD-71FC-4504-842F-61984463E4F5}"/>
    <hyperlink ref="D26" r:id="rId39" xr:uid="{7391B444-0195-4E0A-BF2F-9821811B3B96}"/>
    <hyperlink ref="C26" r:id="rId40" xr:uid="{C9DC691D-5B97-4B52-ADB7-8FBE6AC40105}"/>
    <hyperlink ref="D27" r:id="rId41" xr:uid="{BE253D2A-69F8-4BCC-9C11-703E702F00DC}"/>
    <hyperlink ref="D28" r:id="rId42" xr:uid="{224473C7-2933-48E5-8BC0-46683D117A14}"/>
    <hyperlink ref="C28" r:id="rId43" xr:uid="{5E5417B4-86FB-4572-A09C-A0457120E579}"/>
    <hyperlink ref="D29" r:id="rId44" xr:uid="{9D4A7248-ABE6-43AD-8DE6-F25F15D1E901}"/>
    <hyperlink ref="C29" r:id="rId45" xr:uid="{05A4648D-CEF5-4514-B1DD-EBE6687B682F}"/>
    <hyperlink ref="D30" r:id="rId46" xr:uid="{B724BF14-CCDE-401F-B967-F9D2746FD314}"/>
    <hyperlink ref="C30" r:id="rId47" xr:uid="{7292CABA-97A4-4591-A0E8-B5C9F90DD772}"/>
    <hyperlink ref="D31" r:id="rId48" xr:uid="{F272FDD0-95CC-4497-A0F2-8200BC7DA2EF}"/>
    <hyperlink ref="C31" r:id="rId49" xr:uid="{60E4A115-5844-486A-803C-079544802C7F}"/>
    <hyperlink ref="D33" r:id="rId50" xr:uid="{48F14AAB-37C6-4549-88E7-48C90FF9A576}"/>
    <hyperlink ref="C33" r:id="rId51" xr:uid="{ABA5DBAF-7528-4CA2-A943-D6C8DA6D40C9}"/>
    <hyperlink ref="D35" r:id="rId52" xr:uid="{8E00C8F9-1717-400F-B7A8-082BADD74467}"/>
    <hyperlink ref="C35" r:id="rId53" xr:uid="{CD0D1E71-FE33-4900-818D-86CB3C5CE074}"/>
    <hyperlink ref="D37" r:id="rId54" xr:uid="{88BCD6DE-9F87-4746-900B-C4B73A490CF6}"/>
    <hyperlink ref="C37" r:id="rId55" xr:uid="{B5508B9D-8E1B-4452-8A35-FEA72F5CD5CB}"/>
    <hyperlink ref="D38" r:id="rId56" xr:uid="{600E144D-121F-4449-81ED-2C3D0E75297F}"/>
    <hyperlink ref="C38" r:id="rId57" xr:uid="{6FD21C08-30BB-4B52-BE1B-DCB00E1F33BE}"/>
    <hyperlink ref="D39" r:id="rId58" xr:uid="{C8E55A37-A0E5-46E0-81CD-2D50D2137E6E}"/>
    <hyperlink ref="D40" r:id="rId59" xr:uid="{68258985-71E1-412F-9773-755C1A0210CA}"/>
    <hyperlink ref="D42" r:id="rId60" xr:uid="{0B9A916F-D36D-4ABD-ADB1-5B31509E9347}"/>
    <hyperlink ref="C42" r:id="rId61" xr:uid="{5E4F6377-4AC8-4CB2-A1F2-64A95A780075}"/>
    <hyperlink ref="C15" r:id="rId62" xr:uid="{485255F0-47ED-49A3-ACD7-D3E1E8F714BC}"/>
  </hyperlinks>
  <pageMargins left="0.7" right="0.7" top="0.75" bottom="0.75" header="0.3" footer="0.3"/>
  <pageSetup orientation="portrait" r:id="rId63"/>
  <tableParts count="1">
    <tablePart r:id="rId64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A890AF-6C67-4298-AB7A-EB50DAFA639E}">
  <sheetPr>
    <tabColor rgb="FF99FF99"/>
  </sheetPr>
  <dimension ref="A1:KC581"/>
  <sheetViews>
    <sheetView showZeros="0" zoomScale="65" zoomScaleNormal="65" workbookViewId="0">
      <pane ySplit="1" topLeftCell="A56" activePane="bottomLeft" state="frozen"/>
      <selection pane="bottomLeft" activeCell="I15" sqref="I15"/>
    </sheetView>
  </sheetViews>
  <sheetFormatPr defaultColWidth="8.6640625" defaultRowHeight="14.25"/>
  <cols>
    <col min="1" max="1" width="8.46484375" style="107" bestFit="1" customWidth="1"/>
    <col min="2" max="2" width="19.46484375" style="110" bestFit="1" customWidth="1"/>
    <col min="3" max="3" width="18.33203125" style="111" bestFit="1" customWidth="1"/>
    <col min="4" max="4" width="8.46484375" style="27" bestFit="1" customWidth="1"/>
    <col min="5" max="5" width="19.6640625" style="109" bestFit="1" customWidth="1"/>
    <col min="6" max="8" width="9.33203125" style="47" bestFit="1" customWidth="1"/>
    <col min="9" max="9" width="18.46484375" style="51" bestFit="1" customWidth="1"/>
    <col min="10" max="13" width="9.33203125" style="27" bestFit="1" customWidth="1"/>
    <col min="14" max="14" width="9.33203125" style="63" bestFit="1" customWidth="1"/>
    <col min="15" max="15" width="9.33203125" style="27" bestFit="1" customWidth="1"/>
    <col min="16" max="16" width="9.33203125" style="47" bestFit="1" customWidth="1"/>
    <col min="17" max="28" width="8.6640625" style="27" customWidth="1"/>
    <col min="29" max="29" width="8.6640625" style="63" customWidth="1"/>
    <col min="30" max="38" width="8.6640625" style="27" customWidth="1"/>
    <col min="39" max="39" width="8.6640625" style="63" customWidth="1"/>
    <col min="40" max="42" width="8.6640625" style="27" customWidth="1"/>
    <col min="43" max="46" width="8.6640625" style="27"/>
    <col min="47" max="47" width="8.6640625" style="63"/>
    <col min="48" max="16384" width="8.6640625" style="27"/>
  </cols>
  <sheetData>
    <row r="1" spans="1:47" s="47" customFormat="1" ht="161.75" customHeight="1">
      <c r="A1" s="89" t="s">
        <v>0</v>
      </c>
      <c r="B1" s="90" t="s">
        <v>275</v>
      </c>
      <c r="C1" s="91" t="s">
        <v>276</v>
      </c>
      <c r="D1" s="92" t="s">
        <v>177</v>
      </c>
      <c r="E1" s="93" t="s">
        <v>277</v>
      </c>
      <c r="F1" s="94" t="s">
        <v>278</v>
      </c>
      <c r="G1" s="94" t="s">
        <v>279</v>
      </c>
      <c r="H1" s="95" t="s">
        <v>280</v>
      </c>
      <c r="I1" s="95" t="s">
        <v>281</v>
      </c>
      <c r="J1" s="95" t="s">
        <v>282</v>
      </c>
      <c r="K1" s="95" t="s">
        <v>283</v>
      </c>
      <c r="L1" s="95" t="s">
        <v>284</v>
      </c>
      <c r="M1" s="95" t="s">
        <v>285</v>
      </c>
      <c r="N1" s="96" t="s">
        <v>286</v>
      </c>
      <c r="O1" s="94" t="s">
        <v>287</v>
      </c>
      <c r="P1" s="94" t="s">
        <v>288</v>
      </c>
      <c r="Q1" s="95" t="s">
        <v>289</v>
      </c>
      <c r="R1" s="95" t="s">
        <v>290</v>
      </c>
      <c r="S1" s="95" t="s">
        <v>291</v>
      </c>
      <c r="T1" s="95" t="s">
        <v>292</v>
      </c>
      <c r="U1" s="97" t="s">
        <v>293</v>
      </c>
      <c r="V1" s="97" t="s">
        <v>294</v>
      </c>
      <c r="W1" s="97" t="s">
        <v>295</v>
      </c>
      <c r="X1" s="95" t="s">
        <v>296</v>
      </c>
      <c r="Y1" s="95" t="s">
        <v>297</v>
      </c>
      <c r="Z1" s="95" t="s">
        <v>298</v>
      </c>
      <c r="AA1" s="98" t="s">
        <v>299</v>
      </c>
      <c r="AB1" s="95" t="s">
        <v>300</v>
      </c>
      <c r="AC1" s="96" t="s">
        <v>301</v>
      </c>
      <c r="AD1" s="94" t="s">
        <v>302</v>
      </c>
      <c r="AE1" s="95" t="s">
        <v>303</v>
      </c>
      <c r="AF1" s="95" t="s">
        <v>304</v>
      </c>
      <c r="AG1" s="95" t="s">
        <v>305</v>
      </c>
      <c r="AH1" s="95" t="s">
        <v>306</v>
      </c>
      <c r="AI1" s="95" t="s">
        <v>307</v>
      </c>
      <c r="AJ1" s="98" t="s">
        <v>308</v>
      </c>
      <c r="AK1" s="95" t="s">
        <v>309</v>
      </c>
      <c r="AL1" s="95" t="s">
        <v>310</v>
      </c>
      <c r="AM1" s="96" t="s">
        <v>311</v>
      </c>
      <c r="AN1" s="94" t="s">
        <v>312</v>
      </c>
      <c r="AO1" s="95" t="s">
        <v>313</v>
      </c>
      <c r="AP1" s="95" t="s">
        <v>314</v>
      </c>
      <c r="AQ1" s="95" t="s">
        <v>315</v>
      </c>
      <c r="AR1" s="95" t="s">
        <v>316</v>
      </c>
      <c r="AS1" s="95" t="s">
        <v>317</v>
      </c>
      <c r="AT1" s="95" t="s">
        <v>318</v>
      </c>
      <c r="AU1" s="96" t="s">
        <v>319</v>
      </c>
    </row>
    <row r="2" spans="1:47">
      <c r="A2" s="99" t="s">
        <v>84</v>
      </c>
      <c r="B2" s="126" t="str" cm="1">
        <f t="array" ref="B2">IFERROR(INDEX(Sensors_OpuBC_cpXFP!$G$2:$G$694,MATCH($A2,Sensors_OpuBC_cpXFP!$A$2:$A$694,0),0),"")</f>
        <v xml:space="preserve">iNIcSnFR1 </v>
      </c>
      <c r="C2" s="127" t="str" cm="1">
        <f t="array" ref="C2">IFERROR(INDEX(Sensors_OpuBC_cpXFP!$H$2:$H$694,MATCH($A2,Sensors_OpuBC_cpXFP!$A$2:$A$694,0),0),"")</f>
        <v>V4.6, CC47</v>
      </c>
      <c r="D2" s="100" t="s">
        <v>185</v>
      </c>
      <c r="E2" s="129" t="str" cm="1">
        <f t="array" ref="E2">IFERROR(INDEX(Ligands_names_and_links!$B$3:$B$111,MATCH($D2,Ligands_names_and_links!$A$3:$A$111,0),0)," ")</f>
        <v>APO</v>
      </c>
      <c r="F2" s="47" t="s">
        <v>320</v>
      </c>
      <c r="H2" s="47" t="s">
        <v>321</v>
      </c>
      <c r="I2" s="51" t="s">
        <v>322</v>
      </c>
      <c r="J2" s="27">
        <v>0</v>
      </c>
      <c r="K2" s="27">
        <v>0</v>
      </c>
      <c r="L2" s="27">
        <v>0</v>
      </c>
      <c r="M2" s="27">
        <v>0</v>
      </c>
      <c r="N2" s="63">
        <v>0</v>
      </c>
      <c r="O2" s="27">
        <v>0</v>
      </c>
      <c r="Q2" s="27">
        <v>0</v>
      </c>
      <c r="R2" s="101"/>
      <c r="S2" s="102"/>
      <c r="T2" s="102"/>
      <c r="U2" s="103"/>
      <c r="V2" s="102"/>
      <c r="W2" s="102"/>
      <c r="X2" s="102"/>
      <c r="Y2" s="102"/>
      <c r="Z2" s="102"/>
      <c r="AA2" s="103"/>
      <c r="AJ2" s="104"/>
      <c r="AK2" s="104"/>
      <c r="AU2" s="63">
        <v>0</v>
      </c>
    </row>
    <row r="3" spans="1:47">
      <c r="A3" s="99" t="s">
        <v>84</v>
      </c>
      <c r="B3" s="126" t="str" cm="1">
        <f t="array" ref="B3">IFERROR(INDEX(Sensors_OpuBC_cpXFP!$G$2:$G$694,MATCH($A3,Sensors_OpuBC_cpXFP!$A$2:$A$694,0),0),"")</f>
        <v xml:space="preserve">iNIcSnFR1 </v>
      </c>
      <c r="C3" s="127" t="str" cm="1">
        <f t="array" ref="C3">IFERROR(INDEX(Sensors_OpuBC_cpXFP!$H$2:$H$694,MATCH($A3,Sensors_OpuBC_cpXFP!$A$2:$A$694,0),0),"")</f>
        <v>V4.6, CC47</v>
      </c>
      <c r="D3" s="100" t="s">
        <v>253</v>
      </c>
      <c r="E3" s="150" t="str" cm="1">
        <f t="array" ref="E3">IFERROR(INDEX(Ligands_names_and_links!$B$3:$B$111,MATCH($D3,Ligands_names_and_links!$A$3:$A$111,0),0)," ")</f>
        <v>SLV 319 (+/-)</v>
      </c>
      <c r="L3" s="152" t="s">
        <v>324</v>
      </c>
      <c r="M3" s="27">
        <v>1.5</v>
      </c>
      <c r="R3" s="106"/>
      <c r="U3" s="104"/>
      <c r="AA3" s="104"/>
      <c r="AJ3" s="104"/>
      <c r="AK3" s="104"/>
    </row>
    <row r="4" spans="1:47">
      <c r="A4" s="99" t="s">
        <v>84</v>
      </c>
      <c r="B4" s="126" t="str" cm="1">
        <f t="array" ref="B4">IFERROR(INDEX(Sensors_OpuBC_cpXFP!$G$2:$G$694,MATCH($A4,Sensors_OpuBC_cpXFP!$A$2:$A$694,0),0),"")</f>
        <v xml:space="preserve">iNIcSnFR1 </v>
      </c>
      <c r="C4" s="127" t="str" cm="1">
        <f t="array" ref="C4">IFERROR(INDEX(Sensors_OpuBC_cpXFP!$H$2:$H$694,MATCH($A4,Sensors_OpuBC_cpXFP!$A$2:$A$694,0),0),"")</f>
        <v>V4.6, CC47</v>
      </c>
      <c r="D4" s="100" t="s">
        <v>255</v>
      </c>
      <c r="E4" s="150" t="str" cm="1">
        <f t="array" ref="E4">IFERROR(INDEX(Ligands_names_and_links!$B$3:$B$111,MATCH($D4,Ligands_names_and_links!$A$3:$A$111,0),0)," ")</f>
        <v>AM 6545</v>
      </c>
      <c r="L4" s="152" t="s">
        <v>324</v>
      </c>
      <c r="M4" s="27">
        <v>1.9</v>
      </c>
      <c r="R4" s="106">
        <v>1.27</v>
      </c>
      <c r="U4" s="104">
        <v>31.5</v>
      </c>
      <c r="AA4" s="31">
        <v>1.4999999999999999E-2</v>
      </c>
      <c r="AJ4" s="104"/>
      <c r="AK4" s="104"/>
    </row>
    <row r="5" spans="1:47">
      <c r="A5" s="99" t="s">
        <v>84</v>
      </c>
      <c r="B5" s="126" t="str" cm="1">
        <f t="array" ref="B5">IFERROR(INDEX(Sensors_OpuBC_cpXFP!$G$2:$G$694,MATCH($A5,Sensors_OpuBC_cpXFP!$A$2:$A$694,0),0),"")</f>
        <v xml:space="preserve">iNIcSnFR1 </v>
      </c>
      <c r="C5" s="127" t="str" cm="1">
        <f t="array" ref="C5">IFERROR(INDEX(Sensors_OpuBC_cpXFP!$H$2:$H$694,MATCH($A5,Sensors_OpuBC_cpXFP!$A$2:$A$694,0),0),"")</f>
        <v>V4.6, CC47</v>
      </c>
      <c r="D5" s="100" t="s">
        <v>257</v>
      </c>
      <c r="E5" s="150" t="str" cm="1">
        <f t="array" ref="E5">IFERROR(INDEX(Ligands_names_and_links!$B$3:$B$111,MATCH($D5,Ligands_names_and_links!$A$3:$A$111,0),0)," ")</f>
        <v>NIDA-41020</v>
      </c>
      <c r="L5" s="152" t="s">
        <v>324</v>
      </c>
      <c r="M5" s="27">
        <v>1.5</v>
      </c>
      <c r="R5" s="106"/>
      <c r="U5" s="104"/>
      <c r="AA5" s="104"/>
      <c r="AJ5" s="104"/>
      <c r="AK5" s="104"/>
    </row>
    <row r="6" spans="1:47">
      <c r="A6" s="99" t="s">
        <v>84</v>
      </c>
      <c r="B6" s="126" t="str" cm="1">
        <f t="array" ref="B6">IFERROR(INDEX(Sensors_OpuBC_cpXFP!$G$2:$G$694,MATCH($A6,Sensors_OpuBC_cpXFP!$A$2:$A$694,0),0),"")</f>
        <v xml:space="preserve">iNIcSnFR1 </v>
      </c>
      <c r="C6" s="127" t="str" cm="1">
        <f t="array" ref="C6">IFERROR(INDEX(Sensors_OpuBC_cpXFP!$H$2:$H$694,MATCH($A6,Sensors_OpuBC_cpXFP!$A$2:$A$694,0),0),"")</f>
        <v>V4.6, CC47</v>
      </c>
      <c r="D6" s="100" t="s">
        <v>259</v>
      </c>
      <c r="E6" s="150" t="str" cm="1">
        <f t="array" ref="E6">IFERROR(INDEX(Ligands_names_and_links!$B$3:$B$111,MATCH($D6,Ligands_names_and_links!$A$3:$A$111,0),0)," ")</f>
        <v>Rimonabant</v>
      </c>
      <c r="L6" s="152" t="s">
        <v>324</v>
      </c>
      <c r="M6" s="27">
        <v>1.7</v>
      </c>
      <c r="R6" s="106"/>
      <c r="U6" s="104"/>
      <c r="AA6" s="104"/>
      <c r="AJ6" s="104"/>
      <c r="AK6" s="104"/>
    </row>
    <row r="7" spans="1:47">
      <c r="A7" s="99" t="s">
        <v>84</v>
      </c>
      <c r="B7" s="126" t="str" cm="1">
        <f t="array" ref="B7">IFERROR(INDEX(Sensors_OpuBC_cpXFP!$G$2:$G$694,MATCH($A7,Sensors_OpuBC_cpXFP!$A$2:$A$694,0),0),"")</f>
        <v xml:space="preserve">iNIcSnFR1 </v>
      </c>
      <c r="C7" s="127" t="str" cm="1">
        <f t="array" ref="C7">IFERROR(INDEX(Sensors_OpuBC_cpXFP!$H$2:$H$694,MATCH($A7,Sensors_OpuBC_cpXFP!$A$2:$A$694,0),0),"")</f>
        <v>V4.6, CC47</v>
      </c>
      <c r="D7" s="100" t="s">
        <v>261</v>
      </c>
      <c r="E7" s="150" t="str" cm="1">
        <f t="array" ref="E7">IFERROR(INDEX(Ligands_names_and_links!$B$3:$B$111,MATCH($D7,Ligands_names_and_links!$A$3:$A$111,0),0)," ")</f>
        <v>Win 55,212-2</v>
      </c>
      <c r="L7" s="152" t="s">
        <v>324</v>
      </c>
      <c r="M7" s="27">
        <v>1.3</v>
      </c>
      <c r="R7" s="106"/>
      <c r="U7" s="104"/>
      <c r="AA7" s="104"/>
      <c r="AJ7" s="104"/>
      <c r="AK7" s="104"/>
    </row>
    <row r="8" spans="1:47">
      <c r="A8" s="99" t="s">
        <v>84</v>
      </c>
      <c r="B8" s="126" t="str" cm="1">
        <f t="array" ref="B8">IFERROR(INDEX(Sensors_OpuBC_cpXFP!$G$2:$G$694,MATCH($A8,Sensors_OpuBC_cpXFP!$A$2:$A$694,0),0),"")</f>
        <v xml:space="preserve">iNIcSnFR1 </v>
      </c>
      <c r="C8" s="127" t="str" cm="1">
        <f t="array" ref="C8">IFERROR(INDEX(Sensors_OpuBC_cpXFP!$H$2:$H$694,MATCH($A8,Sensors_OpuBC_cpXFP!$A$2:$A$694,0),0),"")</f>
        <v>V4.6, CC47</v>
      </c>
      <c r="D8" s="100" t="s">
        <v>263</v>
      </c>
      <c r="E8" s="150" t="str" cm="1">
        <f t="array" ref="E8">IFERROR(INDEX(Ligands_names_and_links!$B$3:$B$111,MATCH($D8,Ligands_names_and_links!$A$3:$A$111,0),0)," ")</f>
        <v>PSNCBAM-1</v>
      </c>
      <c r="L8" s="152" t="s">
        <v>324</v>
      </c>
      <c r="M8" s="27">
        <v>2.1</v>
      </c>
      <c r="R8" s="106">
        <v>3.3</v>
      </c>
      <c r="U8" s="104">
        <v>94.2</v>
      </c>
      <c r="AA8" s="31">
        <v>0.03</v>
      </c>
      <c r="AJ8" s="104"/>
      <c r="AK8" s="104"/>
    </row>
    <row r="9" spans="1:47">
      <c r="A9" s="99" t="s">
        <v>92</v>
      </c>
      <c r="B9" s="126" cm="1">
        <f t="array" ref="B9">IFERROR(INDEX(Sensors_OpuBC_cpXFP!$G$2:$G$694,MATCH($A9,Sensors_OpuBC_cpXFP!$A$2:$A$694,0),0),"")</f>
        <v>0</v>
      </c>
      <c r="C9" s="127" t="str" cm="1">
        <f t="array" ref="C9">IFERROR(INDEX(Sensors_OpuBC_cpXFP!$H$2:$H$694,MATCH($A9,Sensors_OpuBC_cpXFP!$A$2:$A$694,0),0),"")</f>
        <v>V6</v>
      </c>
      <c r="D9" s="100" t="s">
        <v>187</v>
      </c>
      <c r="E9" s="129" t="str" cm="1">
        <f t="array" ref="E9">IFERROR(INDEX(Ligands_names_and_links!$B$3:$B$111,MATCH($D9,Ligands_names_and_links!$A$3:$A$111,0),0)," ")</f>
        <v>ACh</v>
      </c>
      <c r="F9" s="47">
        <v>0</v>
      </c>
      <c r="H9" s="47">
        <v>0</v>
      </c>
      <c r="J9" s="27">
        <v>0</v>
      </c>
      <c r="K9" s="27">
        <v>0</v>
      </c>
      <c r="L9" s="27">
        <v>0</v>
      </c>
      <c r="M9" s="27">
        <v>0</v>
      </c>
      <c r="N9" s="63">
        <v>0</v>
      </c>
      <c r="O9" s="27">
        <v>0</v>
      </c>
      <c r="P9" s="47" t="s">
        <v>325</v>
      </c>
      <c r="Q9" s="27">
        <v>0</v>
      </c>
      <c r="R9" s="106">
        <v>24</v>
      </c>
      <c r="S9" s="27">
        <v>0</v>
      </c>
      <c r="T9" s="27">
        <v>0</v>
      </c>
      <c r="U9" s="104">
        <v>22</v>
      </c>
      <c r="V9" s="27">
        <v>0</v>
      </c>
      <c r="W9" s="27">
        <v>0</v>
      </c>
      <c r="X9" s="27">
        <v>0</v>
      </c>
      <c r="Y9" s="27">
        <v>0</v>
      </c>
      <c r="Z9" s="27">
        <v>0</v>
      </c>
      <c r="AA9" s="128">
        <f t="shared" ref="AA9" si="0">IFERROR(R9/U9," ")</f>
        <v>1.0909090909090908</v>
      </c>
      <c r="AB9" s="27">
        <v>0</v>
      </c>
      <c r="AC9" s="63">
        <v>0</v>
      </c>
      <c r="AD9" s="27">
        <v>0</v>
      </c>
      <c r="AE9" s="27">
        <v>0</v>
      </c>
      <c r="AG9" s="27">
        <v>0</v>
      </c>
      <c r="AH9" s="27">
        <v>0</v>
      </c>
      <c r="AI9" s="27">
        <v>0</v>
      </c>
      <c r="AJ9" s="104" t="s">
        <v>326</v>
      </c>
      <c r="AK9" s="104" t="s">
        <v>326</v>
      </c>
      <c r="AL9" s="27">
        <v>0</v>
      </c>
      <c r="AM9" s="63">
        <v>0</v>
      </c>
      <c r="AN9" s="27">
        <v>0</v>
      </c>
      <c r="AO9" s="27">
        <v>0</v>
      </c>
      <c r="AP9" s="27">
        <v>0</v>
      </c>
      <c r="AQ9" s="27">
        <v>0</v>
      </c>
      <c r="AR9" s="27">
        <v>0</v>
      </c>
      <c r="AS9" s="27">
        <v>0</v>
      </c>
      <c r="AT9" s="27">
        <v>0</v>
      </c>
      <c r="AU9" s="63">
        <v>0</v>
      </c>
    </row>
    <row r="10" spans="1:47">
      <c r="A10" s="99" t="s">
        <v>95</v>
      </c>
      <c r="B10" s="126" t="str" cm="1">
        <f t="array" ref="B10">IFERROR(INDEX(Sensors_OpuBC_cpXFP!$G$2:$G$694,MATCH($A10,Sensors_OpuBC_cpXFP!$A$2:$A$694,0),0),"")</f>
        <v>iNicSnFR2</v>
      </c>
      <c r="C10" s="127" t="str" cm="1">
        <f t="array" ref="C10">IFERROR(INDEX(Sensors_OpuBC_cpXFP!$H$2:$H$694,MATCH($A10,Sensors_OpuBC_cpXFP!$A$2:$A$694,0),0),"")</f>
        <v>CC90</v>
      </c>
      <c r="D10" s="100" t="s">
        <v>251</v>
      </c>
      <c r="E10" s="150" t="str" cm="1">
        <f t="array" ref="E10">IFERROR(INDEX(Ligands_names_and_links!$B$3:$B$111,MATCH($D10,Ligands_names_and_links!$A$3:$A$111,0),0)," ")</f>
        <v>Tropisetron</v>
      </c>
      <c r="L10" s="152" t="s">
        <v>324</v>
      </c>
      <c r="M10" s="27">
        <v>1.2</v>
      </c>
      <c r="R10" s="106"/>
      <c r="U10" s="104"/>
      <c r="AA10" s="104"/>
      <c r="AJ10" s="104"/>
      <c r="AK10" s="104"/>
    </row>
    <row r="11" spans="1:47">
      <c r="A11" s="99" t="s">
        <v>95</v>
      </c>
      <c r="B11" s="126" t="str" cm="1">
        <f t="array" ref="B11">IFERROR(INDEX(Sensors_OpuBC_cpXFP!$G$2:$G$694,MATCH($A11,Sensors_OpuBC_cpXFP!$A$2:$A$694,0),0),"")</f>
        <v>iNicSnFR2</v>
      </c>
      <c r="C11" s="127" t="str" cm="1">
        <f t="array" ref="C11">IFERROR(INDEX(Sensors_OpuBC_cpXFP!$H$2:$H$694,MATCH($A11,Sensors_OpuBC_cpXFP!$A$2:$A$694,0),0),"")</f>
        <v>CC90</v>
      </c>
      <c r="D11" s="100" t="s">
        <v>252</v>
      </c>
      <c r="E11" s="150" t="str" cm="1">
        <f t="array" ref="E11">IFERROR(INDEX(Ligands_names_and_links!$B$3:$B$111,MATCH($D11,Ligands_names_and_links!$A$3:$A$111,0),0)," ")</f>
        <v>Palanosetron</v>
      </c>
      <c r="L11" s="152" t="s">
        <v>324</v>
      </c>
      <c r="M11" s="27">
        <v>1.1000000000000001</v>
      </c>
      <c r="R11" s="106"/>
      <c r="U11" s="104"/>
      <c r="AA11" s="104"/>
      <c r="AJ11" s="104"/>
      <c r="AK11" s="104"/>
    </row>
    <row r="12" spans="1:47">
      <c r="A12" s="99" t="s">
        <v>99</v>
      </c>
      <c r="B12" s="126" t="str" cm="1">
        <f t="array" ref="B12">IFERROR(INDEX(Sensors_OpuBC_cpXFP!$G$2:$G$694,MATCH($A12,Sensors_OpuBC_cpXFP!$A$2:$A$694,0),0),"")</f>
        <v>iNicSnFR3a</v>
      </c>
      <c r="C12" s="127" t="str" cm="1">
        <f t="array" ref="C12">IFERROR(INDEX(Sensors_OpuBC_cpXFP!$H$2:$H$694,MATCH($A12,Sensors_OpuBC_cpXFP!$A$2:$A$694,0),0),"")</f>
        <v>CC93</v>
      </c>
      <c r="D12" s="100" t="s">
        <v>193</v>
      </c>
      <c r="E12" s="129" t="str" cm="1">
        <f t="array" ref="E12">IFERROR(INDEX(Ligands_names_and_links!$B$3:$B$111,MATCH($D12,Ligands_names_and_links!$A$3:$A$111,0),0)," ")</f>
        <v>Varenicline</v>
      </c>
      <c r="F12" s="47" t="s">
        <v>328</v>
      </c>
      <c r="H12" s="47" t="s">
        <v>321</v>
      </c>
      <c r="I12" s="51" t="s">
        <v>323</v>
      </c>
      <c r="J12" s="27">
        <v>0</v>
      </c>
      <c r="K12" s="27">
        <v>0</v>
      </c>
      <c r="L12" s="27">
        <v>0</v>
      </c>
      <c r="M12" s="27">
        <v>0</v>
      </c>
      <c r="N12" s="63">
        <v>0</v>
      </c>
      <c r="O12" s="27">
        <v>0</v>
      </c>
      <c r="P12" s="47" t="s">
        <v>325</v>
      </c>
      <c r="Q12" s="27">
        <v>0</v>
      </c>
      <c r="R12" s="106">
        <v>12</v>
      </c>
      <c r="S12" s="27">
        <v>0</v>
      </c>
      <c r="T12" s="27">
        <v>0</v>
      </c>
      <c r="U12" s="104">
        <v>3</v>
      </c>
      <c r="V12" s="27">
        <v>0</v>
      </c>
      <c r="W12" s="27">
        <v>0</v>
      </c>
      <c r="X12" s="27">
        <v>0</v>
      </c>
      <c r="Y12" s="27">
        <v>0</v>
      </c>
      <c r="Z12" s="27">
        <v>0</v>
      </c>
      <c r="AA12" s="128">
        <f t="shared" ref="AA12" si="1">IFERROR(R12/U12," ")</f>
        <v>4</v>
      </c>
      <c r="AB12" s="27">
        <v>0</v>
      </c>
      <c r="AC12" s="63">
        <v>0</v>
      </c>
      <c r="AD12" s="27">
        <v>0</v>
      </c>
      <c r="AE12" s="27">
        <v>0</v>
      </c>
      <c r="AF12" s="27">
        <v>0</v>
      </c>
      <c r="AG12" s="27">
        <v>0</v>
      </c>
      <c r="AH12" s="27">
        <v>0</v>
      </c>
      <c r="AI12" s="27">
        <v>0</v>
      </c>
      <c r="AJ12" s="104">
        <v>0</v>
      </c>
      <c r="AK12" s="104">
        <v>0</v>
      </c>
      <c r="AL12" s="27">
        <v>0</v>
      </c>
      <c r="AM12" s="63">
        <v>0</v>
      </c>
      <c r="AN12" s="27">
        <v>0</v>
      </c>
      <c r="AO12" s="27">
        <v>0</v>
      </c>
      <c r="AP12" s="27">
        <v>0</v>
      </c>
      <c r="AQ12" s="27">
        <v>0</v>
      </c>
      <c r="AR12" s="27">
        <v>0</v>
      </c>
      <c r="AS12" s="27">
        <v>0</v>
      </c>
      <c r="AT12" s="27">
        <v>0</v>
      </c>
      <c r="AU12" s="63">
        <v>0</v>
      </c>
    </row>
    <row r="13" spans="1:47">
      <c r="A13" s="99" t="s">
        <v>99</v>
      </c>
      <c r="B13" s="126" t="str" cm="1">
        <f t="array" ref="B13">IFERROR(INDEX(Sensors_OpuBC_cpXFP!$G$2:$G$694,MATCH($A13,Sensors_OpuBC_cpXFP!$A$2:$A$694,0),0),"")</f>
        <v>iNicSnFR3a</v>
      </c>
      <c r="C13" s="127" t="str" cm="1">
        <f t="array" ref="C13">IFERROR(INDEX(Sensors_OpuBC_cpXFP!$H$2:$H$694,MATCH($A13,Sensors_OpuBC_cpXFP!$A$2:$A$694,0),0),"")</f>
        <v>CC93</v>
      </c>
      <c r="D13" s="100" t="s">
        <v>195</v>
      </c>
      <c r="E13" s="129" t="str" cm="1">
        <f t="array" ref="E13">IFERROR(INDEX(Ligands_names_and_links!$B$3:$B$111,MATCH($D13,Ligands_names_and_links!$A$3:$A$111,0),0)," ")</f>
        <v>Nicotine</v>
      </c>
      <c r="F13" s="47" t="s">
        <v>329</v>
      </c>
      <c r="H13" s="47" t="s">
        <v>321</v>
      </c>
      <c r="I13" s="51" t="s">
        <v>323</v>
      </c>
      <c r="J13" s="27">
        <v>0</v>
      </c>
      <c r="K13" s="27">
        <v>0</v>
      </c>
      <c r="L13" s="27">
        <v>0</v>
      </c>
      <c r="M13" s="27">
        <v>0</v>
      </c>
      <c r="N13" s="63">
        <v>0</v>
      </c>
      <c r="O13" s="27">
        <v>0</v>
      </c>
      <c r="P13" s="47" t="s">
        <v>325</v>
      </c>
      <c r="Q13" s="27">
        <v>0</v>
      </c>
      <c r="R13" s="106">
        <v>12</v>
      </c>
      <c r="S13" s="27">
        <v>0</v>
      </c>
      <c r="T13" s="27">
        <v>0</v>
      </c>
      <c r="U13" s="104">
        <v>20</v>
      </c>
      <c r="V13" s="27">
        <v>0</v>
      </c>
      <c r="W13" s="27">
        <v>0</v>
      </c>
      <c r="X13" s="27">
        <v>0</v>
      </c>
      <c r="Y13" s="27">
        <v>0</v>
      </c>
      <c r="Z13" s="27">
        <v>0</v>
      </c>
      <c r="AA13" s="128">
        <f t="shared" ref="AA13:AA14" si="2">IFERROR(R13/U13," ")</f>
        <v>0.6</v>
      </c>
      <c r="AB13" s="27">
        <v>0</v>
      </c>
      <c r="AC13" s="63">
        <v>0</v>
      </c>
      <c r="AD13" s="27">
        <v>0</v>
      </c>
      <c r="AE13" s="27">
        <v>0</v>
      </c>
      <c r="AF13" s="27">
        <v>0</v>
      </c>
      <c r="AG13" s="27">
        <v>0</v>
      </c>
      <c r="AH13" s="27">
        <v>0</v>
      </c>
      <c r="AI13" s="27">
        <v>0</v>
      </c>
      <c r="AJ13" s="104">
        <v>0</v>
      </c>
      <c r="AK13" s="104">
        <v>0</v>
      </c>
      <c r="AL13" s="27">
        <v>0</v>
      </c>
      <c r="AM13" s="63">
        <v>0</v>
      </c>
      <c r="AN13" s="27">
        <v>0</v>
      </c>
      <c r="AO13" s="27">
        <v>0</v>
      </c>
      <c r="AP13" s="27">
        <v>0</v>
      </c>
      <c r="AQ13" s="27">
        <v>0</v>
      </c>
      <c r="AR13" s="27">
        <v>0</v>
      </c>
      <c r="AS13" s="27">
        <v>0</v>
      </c>
      <c r="AT13" s="27">
        <v>0</v>
      </c>
      <c r="AU13" s="63">
        <v>0</v>
      </c>
    </row>
    <row r="14" spans="1:47">
      <c r="A14" s="99" t="s">
        <v>99</v>
      </c>
      <c r="B14" s="126" t="str" cm="1">
        <f t="array" ref="B14">IFERROR(INDEX(Sensors_OpuBC_cpXFP!$G$2:$G$694,MATCH($A14,Sensors_OpuBC_cpXFP!$A$2:$A$694,0),0),"")</f>
        <v>iNicSnFR3a</v>
      </c>
      <c r="C14" s="127" t="str" cm="1">
        <f t="array" ref="C14">IFERROR(INDEX(Sensors_OpuBC_cpXFP!$H$2:$H$694,MATCH($A14,Sensors_OpuBC_cpXFP!$A$2:$A$694,0),0),"")</f>
        <v>CC93</v>
      </c>
      <c r="D14" s="100" t="s">
        <v>197</v>
      </c>
      <c r="E14" s="129" t="str" cm="1">
        <f t="array" ref="E14">IFERROR(INDEX(Ligands_names_and_links!$B$3:$B$111,MATCH($D14,Ligands_names_and_links!$A$3:$A$111,0),0)," ")</f>
        <v>R_citalopram</v>
      </c>
      <c r="F14" s="47">
        <v>0</v>
      </c>
      <c r="H14" s="47">
        <v>0</v>
      </c>
      <c r="J14" s="27">
        <v>0</v>
      </c>
      <c r="K14" s="27">
        <v>0</v>
      </c>
      <c r="L14" s="27">
        <v>0</v>
      </c>
      <c r="M14" s="27">
        <v>0</v>
      </c>
      <c r="N14" s="63">
        <v>0</v>
      </c>
      <c r="O14" s="27">
        <v>0</v>
      </c>
      <c r="P14" s="47" t="s">
        <v>325</v>
      </c>
      <c r="Q14" s="27">
        <v>0</v>
      </c>
      <c r="R14" s="106">
        <v>4</v>
      </c>
      <c r="S14" s="27">
        <v>0</v>
      </c>
      <c r="T14" s="27">
        <v>0</v>
      </c>
      <c r="U14" s="104">
        <v>25</v>
      </c>
      <c r="V14" s="27">
        <v>0</v>
      </c>
      <c r="W14" s="27">
        <v>0</v>
      </c>
      <c r="X14" s="27">
        <v>0</v>
      </c>
      <c r="Y14" s="27">
        <v>0</v>
      </c>
      <c r="Z14" s="27">
        <v>0</v>
      </c>
      <c r="AA14" s="128">
        <f t="shared" si="2"/>
        <v>0.16</v>
      </c>
      <c r="AB14" s="27">
        <v>0</v>
      </c>
      <c r="AC14" s="63">
        <v>0</v>
      </c>
      <c r="AD14" s="27">
        <v>0</v>
      </c>
      <c r="AE14" s="27">
        <v>0</v>
      </c>
      <c r="AF14" s="27">
        <v>0</v>
      </c>
      <c r="AG14" s="27">
        <v>0</v>
      </c>
      <c r="AH14" s="27">
        <v>0</v>
      </c>
      <c r="AI14" s="27">
        <v>0</v>
      </c>
      <c r="AJ14" s="104">
        <v>0</v>
      </c>
      <c r="AK14" s="104">
        <v>0</v>
      </c>
      <c r="AL14" s="27">
        <v>0</v>
      </c>
      <c r="AM14" s="63">
        <v>0</v>
      </c>
      <c r="AN14" s="27">
        <v>0</v>
      </c>
      <c r="AO14" s="27">
        <v>0</v>
      </c>
      <c r="AP14" s="27">
        <v>0</v>
      </c>
      <c r="AQ14" s="27">
        <v>0</v>
      </c>
      <c r="AR14" s="27">
        <v>0</v>
      </c>
      <c r="AS14" s="27">
        <v>0</v>
      </c>
      <c r="AT14" s="27">
        <v>0</v>
      </c>
      <c r="AU14" s="63">
        <v>0</v>
      </c>
    </row>
    <row r="15" spans="1:47">
      <c r="A15" s="99" t="s">
        <v>99</v>
      </c>
      <c r="B15" s="126" t="str" cm="1">
        <f t="array" ref="B15">IFERROR(INDEX(Sensors_OpuBC_cpXFP!$G$2:$G$694,MATCH($A15,Sensors_OpuBC_cpXFP!$A$2:$A$694,0),0),"")</f>
        <v>iNicSnFR3a</v>
      </c>
      <c r="C15" s="127" t="str" cm="1">
        <f t="array" ref="C15">IFERROR(INDEX(Sensors_OpuBC_cpXFP!$H$2:$H$694,MATCH($A15,Sensors_OpuBC_cpXFP!$A$2:$A$694,0),0),"")</f>
        <v>CC93</v>
      </c>
      <c r="D15" s="100" t="s">
        <v>229</v>
      </c>
      <c r="E15" s="129" t="str" cm="1">
        <f t="array" ref="E15">IFERROR(INDEX(Ligands_names_and_links!$B$3:$B$111,MATCH($D15,Ligands_names_and_links!$A$3:$A$111,0),0)," ")</f>
        <v>Escitalopram</v>
      </c>
      <c r="F15" s="47">
        <v>0</v>
      </c>
      <c r="H15" s="47">
        <v>0</v>
      </c>
      <c r="J15" s="27">
        <v>0</v>
      </c>
      <c r="K15" s="27">
        <v>0</v>
      </c>
      <c r="L15" s="27">
        <v>0</v>
      </c>
      <c r="M15" s="27">
        <v>0</v>
      </c>
      <c r="N15" s="63">
        <v>0</v>
      </c>
      <c r="O15" s="27">
        <v>0</v>
      </c>
      <c r="P15" s="47" t="s">
        <v>325</v>
      </c>
      <c r="Q15" s="27">
        <v>0</v>
      </c>
      <c r="R15" s="106">
        <v>12</v>
      </c>
      <c r="S15" s="27">
        <v>0</v>
      </c>
      <c r="T15" s="27">
        <v>0</v>
      </c>
      <c r="U15" s="104">
        <v>8</v>
      </c>
      <c r="V15" s="27">
        <v>0</v>
      </c>
      <c r="W15" s="27">
        <v>0</v>
      </c>
      <c r="X15" s="27">
        <v>0</v>
      </c>
      <c r="Y15" s="27">
        <v>0</v>
      </c>
      <c r="Z15" s="27">
        <v>0</v>
      </c>
      <c r="AA15" s="128">
        <f t="shared" ref="AA15:AA16" si="3">IFERROR(R15/U15," ")</f>
        <v>1.5</v>
      </c>
      <c r="AB15" s="27">
        <v>0</v>
      </c>
      <c r="AC15" s="63">
        <v>0</v>
      </c>
      <c r="AD15" s="27">
        <v>0</v>
      </c>
      <c r="AE15" s="27">
        <v>0</v>
      </c>
      <c r="AF15" s="27">
        <v>0</v>
      </c>
      <c r="AG15" s="27">
        <v>0</v>
      </c>
      <c r="AH15" s="27">
        <v>0</v>
      </c>
      <c r="AI15" s="27">
        <v>0</v>
      </c>
      <c r="AJ15" s="104">
        <v>0</v>
      </c>
      <c r="AK15" s="104">
        <v>0</v>
      </c>
      <c r="AL15" s="27">
        <v>0</v>
      </c>
      <c r="AM15" s="63">
        <v>0</v>
      </c>
      <c r="AN15" s="27">
        <v>0</v>
      </c>
      <c r="AO15" s="27">
        <v>0</v>
      </c>
      <c r="AP15" s="27">
        <v>0</v>
      </c>
      <c r="AQ15" s="27">
        <v>0</v>
      </c>
      <c r="AR15" s="27">
        <v>0</v>
      </c>
      <c r="AS15" s="27">
        <v>0</v>
      </c>
      <c r="AT15" s="27">
        <v>0</v>
      </c>
      <c r="AU15" s="63">
        <v>0</v>
      </c>
    </row>
    <row r="16" spans="1:47">
      <c r="A16" s="99" t="s">
        <v>103</v>
      </c>
      <c r="B16" s="126" t="str" cm="1">
        <f t="array" ref="B16">IFERROR(INDEX(Sensors_OpuBC_cpXFP!$G$2:$G$694,MATCH($A16,Sensors_OpuBC_cpXFP!$A$2:$A$694,0),0),"")</f>
        <v>iNicSnFR3b</v>
      </c>
      <c r="C16" s="127" t="str" cm="1">
        <f t="array" ref="C16">IFERROR(INDEX(Sensors_OpuBC_cpXFP!$H$2:$H$694,MATCH($A16,Sensors_OpuBC_cpXFP!$A$2:$A$694,0),0),"")</f>
        <v>V7</v>
      </c>
      <c r="D16" s="100" t="s">
        <v>193</v>
      </c>
      <c r="E16" s="129" t="str" cm="1">
        <f t="array" ref="E16">IFERROR(INDEX(Ligands_names_and_links!$B$3:$B$111,MATCH($D16,Ligands_names_and_links!$A$3:$A$111,0),0)," ")</f>
        <v>Varenicline</v>
      </c>
      <c r="F16" s="47">
        <v>0</v>
      </c>
      <c r="H16" s="47">
        <v>0</v>
      </c>
      <c r="J16" s="27">
        <v>0</v>
      </c>
      <c r="K16" s="27">
        <v>0</v>
      </c>
      <c r="L16" s="27">
        <v>0</v>
      </c>
      <c r="M16" s="27">
        <v>0</v>
      </c>
      <c r="N16" s="63">
        <v>0</v>
      </c>
      <c r="O16" s="27">
        <v>0</v>
      </c>
      <c r="P16" s="47" t="s">
        <v>325</v>
      </c>
      <c r="Q16" s="27">
        <v>0</v>
      </c>
      <c r="R16" s="106">
        <v>12</v>
      </c>
      <c r="S16" s="27">
        <v>0</v>
      </c>
      <c r="T16" s="27">
        <v>0</v>
      </c>
      <c r="U16" s="104">
        <v>3</v>
      </c>
      <c r="V16" s="27">
        <v>0</v>
      </c>
      <c r="W16" s="27">
        <v>0</v>
      </c>
      <c r="X16" s="27">
        <v>0</v>
      </c>
      <c r="Y16" s="27">
        <v>0</v>
      </c>
      <c r="Z16" s="27">
        <v>0</v>
      </c>
      <c r="AA16" s="128">
        <f t="shared" si="3"/>
        <v>4</v>
      </c>
      <c r="AB16" s="27">
        <v>0</v>
      </c>
      <c r="AC16" s="63">
        <v>0</v>
      </c>
      <c r="AD16" s="27">
        <v>0</v>
      </c>
      <c r="AE16" s="27">
        <v>0</v>
      </c>
      <c r="AF16" s="27">
        <v>0</v>
      </c>
      <c r="AG16" s="27">
        <v>0</v>
      </c>
      <c r="AH16" s="27">
        <v>0</v>
      </c>
      <c r="AI16" s="27">
        <v>0</v>
      </c>
      <c r="AJ16" s="104">
        <v>0</v>
      </c>
      <c r="AK16" s="104">
        <v>0</v>
      </c>
      <c r="AL16" s="27">
        <v>0</v>
      </c>
      <c r="AM16" s="63">
        <v>0</v>
      </c>
      <c r="AN16" s="27">
        <v>0</v>
      </c>
      <c r="AO16" s="27">
        <v>0</v>
      </c>
      <c r="AP16" s="27">
        <v>0</v>
      </c>
      <c r="AQ16" s="27">
        <v>0</v>
      </c>
      <c r="AR16" s="27">
        <v>0</v>
      </c>
      <c r="AS16" s="27">
        <v>0</v>
      </c>
      <c r="AT16" s="27">
        <v>0</v>
      </c>
      <c r="AU16" s="63">
        <v>0</v>
      </c>
    </row>
    <row r="17" spans="1:289">
      <c r="A17" s="99" t="s">
        <v>103</v>
      </c>
      <c r="B17" s="126" t="str" cm="1">
        <f t="array" ref="B17">IFERROR(INDEX(Sensors_OpuBC_cpXFP!$G$2:$G$694,MATCH($A17,Sensors_OpuBC_cpXFP!$A$2:$A$694,0),0),"")</f>
        <v>iNicSnFR3b</v>
      </c>
      <c r="C17" s="127" t="str" cm="1">
        <f t="array" ref="C17">IFERROR(INDEX(Sensors_OpuBC_cpXFP!$H$2:$H$694,MATCH($A17,Sensors_OpuBC_cpXFP!$A$2:$A$694,0),0),"")</f>
        <v>V7</v>
      </c>
      <c r="D17" s="100" t="s">
        <v>195</v>
      </c>
      <c r="E17" s="129" t="str" cm="1">
        <f t="array" ref="E17">IFERROR(INDEX(Ligands_names_and_links!$B$3:$B$111,MATCH($D17,Ligands_names_and_links!$A$3:$A$111,0),0)," ")</f>
        <v>Nicotine</v>
      </c>
      <c r="F17" s="47">
        <v>0</v>
      </c>
      <c r="H17" s="47">
        <v>0</v>
      </c>
      <c r="J17" s="27">
        <v>0</v>
      </c>
      <c r="K17" s="27">
        <v>0</v>
      </c>
      <c r="L17" s="27">
        <v>0</v>
      </c>
      <c r="M17" s="27">
        <v>0</v>
      </c>
      <c r="N17" s="63">
        <v>0</v>
      </c>
      <c r="O17" s="27">
        <v>0</v>
      </c>
      <c r="P17" s="47" t="s">
        <v>325</v>
      </c>
      <c r="Q17" s="27">
        <v>0</v>
      </c>
      <c r="R17" s="106">
        <v>12</v>
      </c>
      <c r="S17" s="27">
        <v>0</v>
      </c>
      <c r="T17" s="27">
        <v>0</v>
      </c>
      <c r="U17" s="104">
        <v>20</v>
      </c>
      <c r="V17" s="27">
        <v>0</v>
      </c>
      <c r="W17" s="27">
        <v>0</v>
      </c>
      <c r="X17" s="27">
        <v>0</v>
      </c>
      <c r="Y17" s="27">
        <v>0</v>
      </c>
      <c r="Z17" s="27">
        <v>0</v>
      </c>
      <c r="AA17" s="128">
        <f>IFERROR(R17/U17," ")</f>
        <v>0.6</v>
      </c>
      <c r="AB17" s="27">
        <v>0</v>
      </c>
      <c r="AC17" s="63">
        <v>0</v>
      </c>
      <c r="AD17" s="27">
        <v>0</v>
      </c>
      <c r="AE17" s="27">
        <v>0</v>
      </c>
      <c r="AF17" s="27">
        <v>0</v>
      </c>
      <c r="AG17" s="27">
        <v>0</v>
      </c>
      <c r="AH17" s="27">
        <v>0</v>
      </c>
      <c r="AI17" s="27">
        <v>0</v>
      </c>
      <c r="AJ17" s="104">
        <v>0</v>
      </c>
      <c r="AK17" s="104">
        <v>0</v>
      </c>
      <c r="AL17" s="27">
        <v>0</v>
      </c>
      <c r="AM17" s="63">
        <v>0</v>
      </c>
      <c r="AN17" s="27">
        <v>0</v>
      </c>
      <c r="AO17" s="27">
        <v>0</v>
      </c>
      <c r="AP17" s="27">
        <v>0</v>
      </c>
      <c r="AQ17" s="27">
        <v>0</v>
      </c>
      <c r="AR17" s="27">
        <v>0</v>
      </c>
      <c r="AS17" s="27">
        <v>0</v>
      </c>
      <c r="AT17" s="27">
        <v>0</v>
      </c>
      <c r="AU17" s="63">
        <v>0</v>
      </c>
    </row>
    <row r="18" spans="1:289" s="105" customFormat="1">
      <c r="A18" s="99" t="s">
        <v>103</v>
      </c>
      <c r="B18" s="126" t="str" cm="1">
        <f t="array" ref="B18">IFERROR(INDEX(Sensors_OpuBC_cpXFP!$G$2:$G$694,MATCH($A18,Sensors_OpuBC_cpXFP!$A$2:$A$694,0),0),"")</f>
        <v>iNicSnFR3b</v>
      </c>
      <c r="C18" s="127" t="str" cm="1">
        <f t="array" ref="C18">IFERROR(INDEX(Sensors_OpuBC_cpXFP!$H$2:$H$694,MATCH($A18,Sensors_OpuBC_cpXFP!$A$2:$A$694,0),0),"")</f>
        <v>V7</v>
      </c>
      <c r="D18" s="100" t="s">
        <v>197</v>
      </c>
      <c r="E18" s="129" t="str" cm="1">
        <f t="array" ref="E18">IFERROR(INDEX(Ligands_names_and_links!$B$3:$B$111,MATCH($D18,Ligands_names_and_links!$A$3:$A$111,0),0)," ")</f>
        <v>R_citalopram</v>
      </c>
      <c r="F18" s="47">
        <v>0</v>
      </c>
      <c r="G18" s="47"/>
      <c r="H18" s="47">
        <v>0</v>
      </c>
      <c r="I18" s="51"/>
      <c r="J18" s="27">
        <v>0</v>
      </c>
      <c r="K18" s="27">
        <v>0</v>
      </c>
      <c r="L18" s="27">
        <v>0</v>
      </c>
      <c r="M18" s="27">
        <v>0</v>
      </c>
      <c r="N18" s="63">
        <v>0</v>
      </c>
      <c r="O18" s="27">
        <v>0</v>
      </c>
      <c r="P18" s="47" t="s">
        <v>325</v>
      </c>
      <c r="Q18" s="27">
        <v>0</v>
      </c>
      <c r="R18" s="106">
        <v>5</v>
      </c>
      <c r="S18" s="27">
        <v>0</v>
      </c>
      <c r="T18" s="27">
        <v>0</v>
      </c>
      <c r="U18" s="104">
        <v>23</v>
      </c>
      <c r="V18" s="27">
        <v>0</v>
      </c>
      <c r="W18" s="27">
        <v>0</v>
      </c>
      <c r="X18" s="27">
        <v>0</v>
      </c>
      <c r="Y18" s="27">
        <v>0</v>
      </c>
      <c r="Z18" s="27">
        <v>0</v>
      </c>
      <c r="AA18" s="128">
        <f>IFERROR(R18/U18," ")</f>
        <v>0.21739130434782608</v>
      </c>
      <c r="AB18" s="27">
        <v>0</v>
      </c>
      <c r="AC18" s="63">
        <v>0</v>
      </c>
      <c r="AD18" s="27">
        <v>0</v>
      </c>
      <c r="AE18" s="27">
        <v>0</v>
      </c>
      <c r="AF18" s="27">
        <v>0</v>
      </c>
      <c r="AG18" s="27">
        <v>0</v>
      </c>
      <c r="AH18" s="27">
        <v>0</v>
      </c>
      <c r="AI18" s="27">
        <v>0</v>
      </c>
      <c r="AJ18" s="104">
        <v>0</v>
      </c>
      <c r="AK18" s="104">
        <v>0</v>
      </c>
      <c r="AL18" s="27">
        <v>0</v>
      </c>
      <c r="AM18" s="63">
        <v>0</v>
      </c>
      <c r="AN18" s="27">
        <v>0</v>
      </c>
      <c r="AO18" s="27">
        <v>0</v>
      </c>
      <c r="AP18" s="27">
        <v>0</v>
      </c>
      <c r="AQ18" s="27">
        <v>0</v>
      </c>
      <c r="AR18" s="27">
        <v>0</v>
      </c>
      <c r="AS18" s="27">
        <v>0</v>
      </c>
      <c r="AT18" s="27">
        <v>0</v>
      </c>
      <c r="AU18" s="63">
        <v>0</v>
      </c>
      <c r="AV18" s="27"/>
      <c r="AW18" s="27"/>
      <c r="AX18" s="27"/>
      <c r="AY18" s="27"/>
      <c r="AZ18" s="27"/>
      <c r="BA18" s="27"/>
      <c r="BB18" s="27"/>
      <c r="BC18" s="27"/>
      <c r="BD18" s="27"/>
      <c r="BE18" s="27"/>
      <c r="BF18" s="27"/>
      <c r="BG18" s="27"/>
      <c r="BH18" s="27"/>
      <c r="BI18" s="27"/>
      <c r="BJ18" s="27"/>
      <c r="BK18" s="27"/>
      <c r="BL18" s="27"/>
      <c r="BM18" s="27"/>
      <c r="BN18" s="27"/>
      <c r="BO18" s="27"/>
      <c r="BP18" s="27"/>
      <c r="BQ18" s="27"/>
      <c r="BR18" s="27"/>
      <c r="BS18" s="27"/>
      <c r="BT18" s="27"/>
      <c r="BU18" s="27"/>
      <c r="BV18" s="27"/>
      <c r="BW18" s="27"/>
      <c r="BX18" s="27"/>
      <c r="BY18" s="27"/>
      <c r="BZ18" s="27"/>
      <c r="CA18" s="27"/>
      <c r="CB18" s="27"/>
      <c r="CC18" s="27"/>
      <c r="CD18" s="27"/>
      <c r="CE18" s="27"/>
      <c r="CF18" s="27"/>
      <c r="CG18" s="27"/>
      <c r="CH18" s="27"/>
      <c r="CI18" s="27"/>
      <c r="CJ18" s="27"/>
      <c r="CK18" s="27"/>
      <c r="CL18" s="27"/>
      <c r="CM18" s="27"/>
      <c r="CN18" s="27"/>
      <c r="CO18" s="27"/>
      <c r="CP18" s="27"/>
      <c r="CQ18" s="27"/>
      <c r="CR18" s="27"/>
      <c r="CS18" s="27"/>
      <c r="CT18" s="27"/>
      <c r="CU18" s="27"/>
      <c r="CV18" s="27"/>
      <c r="CW18" s="27"/>
      <c r="CX18" s="27"/>
      <c r="CY18" s="27"/>
      <c r="CZ18" s="27"/>
      <c r="DA18" s="27"/>
      <c r="DB18" s="27"/>
      <c r="DC18" s="27"/>
      <c r="DD18" s="27"/>
      <c r="DE18" s="27"/>
      <c r="DF18" s="27"/>
      <c r="DG18" s="27"/>
      <c r="DH18" s="27"/>
      <c r="DI18" s="27"/>
      <c r="DJ18" s="27"/>
      <c r="DK18" s="27"/>
      <c r="DL18" s="27"/>
      <c r="DM18" s="27"/>
      <c r="DN18" s="27"/>
      <c r="DO18" s="27"/>
      <c r="DP18" s="27"/>
      <c r="DQ18" s="27"/>
      <c r="DR18" s="27"/>
      <c r="DS18" s="27"/>
      <c r="DT18" s="27"/>
      <c r="DU18" s="27"/>
      <c r="DV18" s="27"/>
      <c r="DW18" s="27"/>
      <c r="DX18" s="27"/>
      <c r="DY18" s="27"/>
      <c r="DZ18" s="27"/>
      <c r="EA18" s="27"/>
      <c r="EB18" s="27"/>
      <c r="EC18" s="27"/>
      <c r="ED18" s="27"/>
      <c r="EE18" s="27"/>
      <c r="EF18" s="27"/>
      <c r="EG18" s="27"/>
      <c r="EH18" s="27"/>
      <c r="EI18" s="27"/>
      <c r="EJ18" s="27"/>
      <c r="EK18" s="27"/>
      <c r="EL18" s="27"/>
      <c r="EM18" s="27"/>
      <c r="EN18" s="27"/>
      <c r="EO18" s="27"/>
      <c r="EP18" s="27"/>
      <c r="EQ18" s="27"/>
      <c r="ER18" s="27"/>
      <c r="ES18" s="27"/>
      <c r="ET18" s="27"/>
      <c r="EU18" s="27"/>
      <c r="EV18" s="27"/>
      <c r="EW18" s="27"/>
      <c r="EX18" s="27"/>
      <c r="EY18" s="27"/>
      <c r="EZ18" s="27"/>
      <c r="FA18" s="27"/>
      <c r="FB18" s="27"/>
      <c r="FC18" s="27"/>
      <c r="FD18" s="27"/>
      <c r="FE18" s="27"/>
      <c r="FF18" s="27"/>
      <c r="FG18" s="27"/>
      <c r="FH18" s="27"/>
      <c r="FI18" s="27"/>
      <c r="FJ18" s="27"/>
      <c r="FK18" s="27"/>
      <c r="FL18" s="27"/>
      <c r="FM18" s="27"/>
      <c r="FN18" s="27"/>
      <c r="FO18" s="27"/>
      <c r="FP18" s="27"/>
      <c r="FQ18" s="27"/>
      <c r="FR18" s="27"/>
      <c r="FS18" s="27"/>
      <c r="FT18" s="27"/>
      <c r="FU18" s="27"/>
      <c r="FV18" s="27"/>
      <c r="FW18" s="27"/>
      <c r="FX18" s="27"/>
      <c r="FY18" s="27"/>
      <c r="FZ18" s="27"/>
      <c r="GA18" s="27"/>
      <c r="GB18" s="27"/>
      <c r="GC18" s="27"/>
      <c r="GD18" s="27"/>
      <c r="GE18" s="27"/>
      <c r="GF18" s="27"/>
      <c r="GG18" s="27"/>
      <c r="GH18" s="27"/>
      <c r="GI18" s="27"/>
      <c r="GJ18" s="27"/>
      <c r="GK18" s="27"/>
      <c r="GL18" s="27"/>
      <c r="GM18" s="27"/>
      <c r="GN18" s="27"/>
      <c r="GO18" s="27"/>
      <c r="GP18" s="27"/>
      <c r="GQ18" s="27"/>
      <c r="GR18" s="27"/>
      <c r="GS18" s="27"/>
      <c r="GT18" s="27"/>
      <c r="GU18" s="27"/>
      <c r="GV18" s="27"/>
      <c r="GW18" s="27"/>
      <c r="GX18" s="27"/>
      <c r="GY18" s="27"/>
      <c r="GZ18" s="27"/>
      <c r="HA18" s="27"/>
      <c r="HB18" s="27"/>
      <c r="HC18" s="27"/>
      <c r="HD18" s="27"/>
      <c r="HE18" s="27"/>
      <c r="HF18" s="27"/>
      <c r="HG18" s="27"/>
      <c r="HH18" s="27"/>
      <c r="HI18" s="27"/>
      <c r="HJ18" s="27"/>
      <c r="HK18" s="27"/>
      <c r="HL18" s="27"/>
      <c r="HM18" s="27"/>
      <c r="HN18" s="27"/>
      <c r="HO18" s="27"/>
      <c r="HP18" s="27"/>
      <c r="HQ18" s="27"/>
      <c r="HR18" s="27"/>
      <c r="HS18" s="27"/>
      <c r="HT18" s="27"/>
      <c r="HU18" s="27"/>
      <c r="HV18" s="27"/>
      <c r="HW18" s="27"/>
      <c r="HX18" s="27"/>
      <c r="HY18" s="27"/>
      <c r="HZ18" s="27"/>
      <c r="IA18" s="27"/>
      <c r="IB18" s="27"/>
      <c r="IC18" s="27"/>
      <c r="ID18" s="27"/>
      <c r="IE18" s="27"/>
      <c r="IF18" s="27"/>
      <c r="IG18" s="27"/>
      <c r="IH18" s="27"/>
      <c r="II18" s="27"/>
      <c r="IJ18" s="27"/>
      <c r="IK18" s="27"/>
      <c r="IL18" s="27"/>
      <c r="IM18" s="27"/>
      <c r="IN18" s="27"/>
      <c r="IO18" s="27"/>
      <c r="IP18" s="27"/>
      <c r="IQ18" s="27"/>
      <c r="IR18" s="27"/>
      <c r="IS18" s="27"/>
      <c r="IT18" s="27"/>
      <c r="IU18" s="27"/>
      <c r="IV18" s="27"/>
      <c r="IW18" s="27"/>
      <c r="IX18" s="27"/>
      <c r="IY18" s="27"/>
      <c r="IZ18" s="27"/>
      <c r="JA18" s="27"/>
      <c r="JB18" s="27"/>
      <c r="JC18" s="27"/>
      <c r="JD18" s="27"/>
      <c r="JE18" s="27"/>
      <c r="JF18" s="27"/>
      <c r="JG18" s="27"/>
      <c r="JH18" s="27"/>
      <c r="JI18" s="27"/>
      <c r="JJ18" s="27"/>
      <c r="JK18" s="27"/>
      <c r="JL18" s="27"/>
      <c r="JM18" s="27"/>
      <c r="JN18" s="27"/>
      <c r="JO18" s="27"/>
      <c r="JP18" s="27"/>
      <c r="JQ18" s="27"/>
      <c r="JR18" s="27"/>
      <c r="JS18" s="27"/>
      <c r="JT18" s="27"/>
      <c r="JU18" s="27"/>
      <c r="JV18" s="27"/>
      <c r="JW18" s="27"/>
      <c r="JX18" s="27"/>
      <c r="JY18" s="27"/>
      <c r="JZ18" s="27"/>
      <c r="KA18" s="27"/>
      <c r="KB18" s="27"/>
      <c r="KC18" s="27"/>
    </row>
    <row r="19" spans="1:289">
      <c r="A19" s="99" t="s">
        <v>103</v>
      </c>
      <c r="B19" s="126" t="str" cm="1">
        <f t="array" ref="B19">IFERROR(INDEX(Sensors_OpuBC_cpXFP!$G$2:$G$694,MATCH($A19,Sensors_OpuBC_cpXFP!$A$2:$A$694,0),0),"")</f>
        <v>iNicSnFR3b</v>
      </c>
      <c r="C19" s="127" t="str" cm="1">
        <f t="array" ref="C19">IFERROR(INDEX(Sensors_OpuBC_cpXFP!$H$2:$H$694,MATCH($A19,Sensors_OpuBC_cpXFP!$A$2:$A$694,0),0),"")</f>
        <v>V7</v>
      </c>
      <c r="D19" s="100" t="s">
        <v>229</v>
      </c>
      <c r="E19" s="129" t="str" cm="1">
        <f t="array" ref="E19">IFERROR(INDEX(Ligands_names_and_links!$B$3:$B$111,MATCH($D19,Ligands_names_and_links!$A$3:$A$111,0),0)," ")</f>
        <v>Escitalopram</v>
      </c>
      <c r="F19" s="47">
        <v>0</v>
      </c>
      <c r="H19" s="47">
        <v>0</v>
      </c>
      <c r="J19" s="27">
        <v>0</v>
      </c>
      <c r="K19" s="27">
        <v>0</v>
      </c>
      <c r="L19" s="27">
        <v>0</v>
      </c>
      <c r="M19" s="27">
        <v>0</v>
      </c>
      <c r="N19" s="63">
        <v>0</v>
      </c>
      <c r="O19" s="27">
        <v>0</v>
      </c>
      <c r="P19" s="47" t="s">
        <v>325</v>
      </c>
      <c r="Q19" s="27">
        <v>0</v>
      </c>
      <c r="R19" s="106">
        <v>12</v>
      </c>
      <c r="S19" s="27">
        <v>0</v>
      </c>
      <c r="T19" s="27">
        <v>0</v>
      </c>
      <c r="U19" s="104">
        <v>9</v>
      </c>
      <c r="V19" s="27">
        <v>0</v>
      </c>
      <c r="W19" s="27">
        <v>0</v>
      </c>
      <c r="X19" s="27">
        <v>0</v>
      </c>
      <c r="Y19" s="27">
        <v>0</v>
      </c>
      <c r="Z19" s="27">
        <v>0</v>
      </c>
      <c r="AA19" s="128">
        <f>IFERROR(R19/U19," ")</f>
        <v>1.3333333333333333</v>
      </c>
      <c r="AB19" s="27">
        <v>0</v>
      </c>
      <c r="AC19" s="63">
        <v>0</v>
      </c>
      <c r="AD19" s="27">
        <v>0</v>
      </c>
      <c r="AE19" s="27">
        <v>0</v>
      </c>
      <c r="AF19" s="27">
        <v>0</v>
      </c>
      <c r="AG19" s="27">
        <v>0</v>
      </c>
      <c r="AH19" s="27">
        <v>0</v>
      </c>
      <c r="AI19" s="27">
        <v>0</v>
      </c>
      <c r="AJ19" s="104">
        <v>0</v>
      </c>
      <c r="AK19" s="104">
        <v>0</v>
      </c>
      <c r="AL19" s="27">
        <v>0</v>
      </c>
      <c r="AM19" s="63">
        <v>0</v>
      </c>
      <c r="AN19" s="27">
        <v>0</v>
      </c>
      <c r="AO19" s="27">
        <v>0</v>
      </c>
      <c r="AP19" s="27">
        <v>0</v>
      </c>
      <c r="AQ19" s="27">
        <v>0</v>
      </c>
      <c r="AR19" s="27">
        <v>0</v>
      </c>
      <c r="AS19" s="27">
        <v>0</v>
      </c>
      <c r="AT19" s="27">
        <v>0</v>
      </c>
      <c r="AU19" s="63">
        <v>0</v>
      </c>
    </row>
    <row r="20" spans="1:289">
      <c r="A20" s="99" t="s">
        <v>103</v>
      </c>
      <c r="B20" s="126" t="str" cm="1">
        <f t="array" ref="B20">IFERROR(INDEX(Sensors_OpuBC_cpXFP!$G$2:$G$694,MATCH($A20,Sensors_OpuBC_cpXFP!$A$2:$A$694,0),0),"")</f>
        <v>iNicSnFR3b</v>
      </c>
      <c r="C20" s="127" t="str" cm="1">
        <f t="array" ref="C20">IFERROR(INDEX(Sensors_OpuBC_cpXFP!$H$2:$H$694,MATCH($A20,Sensors_OpuBC_cpXFP!$A$2:$A$694,0),0),"")</f>
        <v>V7</v>
      </c>
      <c r="D20" s="100" t="s">
        <v>251</v>
      </c>
      <c r="E20" s="150" t="str" cm="1">
        <f t="array" ref="E20">IFERROR(INDEX(Ligands_names_and_links!$B$3:$B$111,MATCH($D20,Ligands_names_and_links!$A$3:$A$111,0),0)," ")</f>
        <v>Tropisetron</v>
      </c>
      <c r="L20" s="152" t="s">
        <v>324</v>
      </c>
      <c r="M20" s="27">
        <v>2.2000000000000002</v>
      </c>
      <c r="R20" s="106"/>
      <c r="U20" s="104"/>
      <c r="AA20" s="104"/>
      <c r="AJ20" s="104"/>
      <c r="AK20" s="104"/>
    </row>
    <row r="21" spans="1:289">
      <c r="A21" s="99" t="s">
        <v>103</v>
      </c>
      <c r="B21" s="126" t="str" cm="1">
        <f t="array" ref="B21">IFERROR(INDEX(Sensors_OpuBC_cpXFP!$G$2:$G$694,MATCH($A21,Sensors_OpuBC_cpXFP!$A$2:$A$694,0),0),"")</f>
        <v>iNicSnFR3b</v>
      </c>
      <c r="C21" s="127" t="str" cm="1">
        <f t="array" ref="C21">IFERROR(INDEX(Sensors_OpuBC_cpXFP!$H$2:$H$694,MATCH($A21,Sensors_OpuBC_cpXFP!$A$2:$A$694,0),0),"")</f>
        <v>V7</v>
      </c>
      <c r="D21" s="100" t="s">
        <v>252</v>
      </c>
      <c r="E21" s="150" t="str" cm="1">
        <f t="array" ref="E21">IFERROR(INDEX(Ligands_names_and_links!$B$3:$B$111,MATCH($D21,Ligands_names_and_links!$A$3:$A$111,0),0)," ")</f>
        <v>Palanosetron</v>
      </c>
      <c r="L21" s="152" t="s">
        <v>324</v>
      </c>
      <c r="M21" s="27">
        <v>1.1000000000000001</v>
      </c>
      <c r="R21" s="106"/>
      <c r="U21" s="104"/>
      <c r="AA21" s="104"/>
      <c r="AJ21" s="104"/>
      <c r="AK21" s="104"/>
    </row>
    <row r="22" spans="1:289">
      <c r="A22" s="99" t="s">
        <v>107</v>
      </c>
      <c r="B22" s="126" t="str" cm="1">
        <f t="array" ref="B22">IFERROR(INDEX(Sensors_OpuBC_cpXFP!$G$2:$G$694,MATCH($A22,Sensors_OpuBC_cpXFP!$A$2:$A$694,0),0),"")</f>
        <v>iAChSnFR</v>
      </c>
      <c r="C22" s="127" t="str" cm="1">
        <f t="array" ref="C22">IFERROR(INDEX(Sensors_OpuBC_cpXFP!$H$2:$H$694,MATCH($A22,Sensors_OpuBC_cpXFP!$A$2:$A$694,0),0),"")</f>
        <v>V9, iNicSnFR5</v>
      </c>
      <c r="D22" s="100" t="s">
        <v>219</v>
      </c>
      <c r="E22" s="129" t="str" cm="1">
        <f t="array" ref="E22">IFERROR(INDEX(Ligands_names_and_links!$B$3:$B$111,MATCH($D22,Ligands_names_and_links!$A$3:$A$111,0),0)," ")</f>
        <v>Lofexidine</v>
      </c>
      <c r="L22" s="27">
        <v>0</v>
      </c>
      <c r="M22" s="27">
        <v>0</v>
      </c>
      <c r="N22" s="63">
        <v>0</v>
      </c>
      <c r="O22" s="27">
        <v>0</v>
      </c>
      <c r="P22" s="47" t="s">
        <v>325</v>
      </c>
      <c r="Q22" s="27">
        <v>0</v>
      </c>
      <c r="R22" s="106">
        <v>7.2</v>
      </c>
      <c r="S22" s="27">
        <v>0</v>
      </c>
      <c r="T22" s="27">
        <v>0</v>
      </c>
      <c r="U22" s="104">
        <v>50.4</v>
      </c>
      <c r="V22" s="27">
        <v>0</v>
      </c>
      <c r="W22" s="27">
        <v>0</v>
      </c>
      <c r="X22" s="27">
        <v>0</v>
      </c>
      <c r="Y22" s="27">
        <v>0</v>
      </c>
      <c r="Z22" s="27">
        <v>0</v>
      </c>
      <c r="AA22" s="128">
        <f t="shared" ref="AA22" si="4">IFERROR(R22/U22," ")</f>
        <v>0.14285714285714288</v>
      </c>
      <c r="AB22" s="27">
        <v>0</v>
      </c>
      <c r="AC22" s="63">
        <v>0</v>
      </c>
      <c r="AD22" s="27">
        <v>0</v>
      </c>
      <c r="AE22" s="27">
        <v>0</v>
      </c>
      <c r="AF22" s="27">
        <v>0</v>
      </c>
      <c r="AG22" s="27">
        <v>0</v>
      </c>
      <c r="AH22" s="27">
        <v>0</v>
      </c>
      <c r="AI22" s="27">
        <v>0</v>
      </c>
      <c r="AJ22" s="104">
        <v>0</v>
      </c>
      <c r="AK22" s="104">
        <v>0</v>
      </c>
      <c r="AL22" s="27">
        <v>0</v>
      </c>
      <c r="AM22" s="63">
        <v>0</v>
      </c>
      <c r="AN22" s="27">
        <v>0</v>
      </c>
      <c r="AO22" s="27">
        <v>0</v>
      </c>
      <c r="AP22" s="27">
        <v>0</v>
      </c>
      <c r="AQ22" s="27">
        <v>0</v>
      </c>
      <c r="AR22" s="27">
        <v>0</v>
      </c>
      <c r="AS22" s="27">
        <v>0</v>
      </c>
      <c r="AT22" s="27">
        <v>0</v>
      </c>
      <c r="AU22" s="63">
        <v>0</v>
      </c>
    </row>
    <row r="23" spans="1:289">
      <c r="A23" s="99" t="s">
        <v>124</v>
      </c>
      <c r="B23" s="126" cm="1">
        <f t="array" ref="B23">IFERROR(INDEX(Sensors_OpuBC_cpXFP!$G$2:$G$694,MATCH($A23,Sensors_OpuBC_cpXFP!$A$2:$A$694,0),0),"")</f>
        <v>0</v>
      </c>
      <c r="C23" s="127" t="str" cm="1">
        <f t="array" ref="C23">IFERROR(INDEX(Sensors_OpuBC_cpXFP!$H$2:$H$694,MATCH($A23,Sensors_OpuBC_cpXFP!$A$2:$A$694,0),0),"")</f>
        <v>v9 SH</v>
      </c>
      <c r="D23" s="100" t="s">
        <v>257</v>
      </c>
      <c r="E23" s="150" t="str" cm="1">
        <f t="array" ref="E23">IFERROR(INDEX(Ligands_names_and_links!$B$3:$B$111,MATCH($D23,Ligands_names_and_links!$A$3:$A$111,0),0)," ")</f>
        <v>NIDA-41020</v>
      </c>
      <c r="L23" s="152" t="s">
        <v>324</v>
      </c>
      <c r="M23" s="27">
        <v>1.1000000000000001</v>
      </c>
      <c r="R23" s="106"/>
      <c r="U23" s="104"/>
      <c r="AA23" s="104"/>
      <c r="AJ23" s="104"/>
      <c r="AK23" s="104"/>
    </row>
    <row r="24" spans="1:289">
      <c r="A24" s="99" t="s">
        <v>124</v>
      </c>
      <c r="B24" s="126" cm="1">
        <f t="array" ref="B24">IFERROR(INDEX(Sensors_OpuBC_cpXFP!$G$2:$G$694,MATCH($A24,Sensors_OpuBC_cpXFP!$A$2:$A$694,0),0),"")</f>
        <v>0</v>
      </c>
      <c r="C24" s="127" t="str" cm="1">
        <f t="array" ref="C24">IFERROR(INDEX(Sensors_OpuBC_cpXFP!$H$2:$H$694,MATCH($A24,Sensors_OpuBC_cpXFP!$A$2:$A$694,0),0),"")</f>
        <v>v9 SH</v>
      </c>
      <c r="D24" s="100" t="s">
        <v>261</v>
      </c>
      <c r="E24" s="150" t="str" cm="1">
        <f t="array" ref="E24">IFERROR(INDEX(Ligands_names_and_links!$B$3:$B$111,MATCH($D24,Ligands_names_and_links!$A$3:$A$111,0),0)," ")</f>
        <v>Win 55,212-2</v>
      </c>
      <c r="L24" s="152" t="s">
        <v>324</v>
      </c>
      <c r="M24" s="27">
        <v>1.1000000000000001</v>
      </c>
      <c r="R24" s="106"/>
      <c r="U24" s="104"/>
      <c r="AA24" s="104"/>
      <c r="AJ24" s="104"/>
      <c r="AK24" s="104"/>
    </row>
    <row r="25" spans="1:289">
      <c r="A25" s="99" t="s">
        <v>136</v>
      </c>
      <c r="B25" s="126" cm="1">
        <f t="array" ref="B25">IFERROR(INDEX(Sensors_OpuBC_cpXFP!$G$2:$G$694,MATCH($A25,Sensors_OpuBC_cpXFP!$A$2:$A$694,0),0),"")</f>
        <v>0</v>
      </c>
      <c r="C25" s="127" t="str" cm="1">
        <f t="array" ref="C25">IFERROR(INDEX(Sensors_OpuBC_cpXFP!$H$2:$H$694,MATCH($A25,Sensors_OpuBC_cpXFP!$A$2:$A$694,0),0),"")</f>
        <v>V7.1</v>
      </c>
      <c r="D25" s="100" t="s">
        <v>251</v>
      </c>
      <c r="E25" s="150" t="str" cm="1">
        <f t="array" ref="E25">IFERROR(INDEX(Ligands_names_and_links!$B$3:$B$111,MATCH($D25,Ligands_names_and_links!$A$3:$A$111,0),0)," ")</f>
        <v>Tropisetron</v>
      </c>
      <c r="L25" s="152" t="s">
        <v>324</v>
      </c>
      <c r="M25" s="27">
        <v>4.0999999999999996</v>
      </c>
      <c r="R25" s="106">
        <v>2.8</v>
      </c>
      <c r="U25" s="104">
        <v>45.3</v>
      </c>
      <c r="X25" s="27">
        <v>0.97</v>
      </c>
      <c r="AA25" s="104">
        <v>6.0999999999999999E-2</v>
      </c>
      <c r="AJ25" s="104"/>
      <c r="AK25" s="104"/>
    </row>
    <row r="26" spans="1:289">
      <c r="A26" s="99" t="s">
        <v>136</v>
      </c>
      <c r="B26" s="126" cm="1">
        <f t="array" ref="B26">IFERROR(INDEX(Sensors_OpuBC_cpXFP!$G$2:$G$694,MATCH($A26,Sensors_OpuBC_cpXFP!$A$2:$A$694,0),0),"")</f>
        <v>0</v>
      </c>
      <c r="C26" s="127" t="str" cm="1">
        <f t="array" ref="C26">IFERROR(INDEX(Sensors_OpuBC_cpXFP!$H$2:$H$694,MATCH($A26,Sensors_OpuBC_cpXFP!$A$2:$A$694,0),0),"")</f>
        <v>V7.1</v>
      </c>
      <c r="D26" s="100" t="s">
        <v>252</v>
      </c>
      <c r="E26" s="150" t="str" cm="1">
        <f t="array" ref="E26">IFERROR(INDEX(Ligands_names_and_links!$B$3:$B$111,MATCH($D26,Ligands_names_and_links!$A$3:$A$111,0),0)," ")</f>
        <v>Palanosetron</v>
      </c>
      <c r="L26" s="152" t="s">
        <v>324</v>
      </c>
      <c r="M26" s="27">
        <v>2.4</v>
      </c>
      <c r="R26" s="106">
        <v>3.2</v>
      </c>
      <c r="U26" s="104">
        <v>12.6</v>
      </c>
      <c r="X26" s="27">
        <v>1.1000000000000001</v>
      </c>
      <c r="AA26" s="104">
        <v>0.25</v>
      </c>
      <c r="AJ26" s="104"/>
      <c r="AK26" s="104"/>
    </row>
    <row r="27" spans="1:289">
      <c r="A27" s="99" t="s">
        <v>127</v>
      </c>
      <c r="B27" s="126" cm="1">
        <f t="array" ref="B27">IFERROR(INDEX(Sensors_OpuBC_cpXFP!$G$2:$G$694,MATCH($A27,Sensors_OpuBC_cpXFP!$A$2:$A$694,0),0),"")</f>
        <v>0</v>
      </c>
      <c r="C27" s="127" t="str" cm="1">
        <f t="array" ref="C27">IFERROR(INDEX(Sensors_OpuBC_cpXFP!$H$2:$H$694,MATCH($A27,Sensors_OpuBC_cpXFP!$A$2:$A$694,0),0),"")</f>
        <v>V7.1.2</v>
      </c>
      <c r="D27" s="100" t="s">
        <v>187</v>
      </c>
      <c r="E27" s="129" t="str" cm="1">
        <f t="array" ref="E27">IFERROR(INDEX(Ligands_names_and_links!$B$3:$B$111,MATCH($D27,Ligands_names_and_links!$A$3:$A$111,0),0)," ")</f>
        <v>ACh</v>
      </c>
      <c r="R27" s="106">
        <v>21</v>
      </c>
      <c r="U27" s="104">
        <v>1.6</v>
      </c>
      <c r="AA27" s="128">
        <f>IFERROR(R27/U27," ")</f>
        <v>13.125</v>
      </c>
      <c r="AJ27" s="104"/>
      <c r="AK27" s="104"/>
    </row>
    <row r="28" spans="1:289">
      <c r="A28" s="99" t="s">
        <v>127</v>
      </c>
      <c r="B28" s="126" cm="1">
        <f t="array" ref="B28">IFERROR(INDEX(Sensors_OpuBC_cpXFP!$G$2:$G$694,MATCH($A28,Sensors_OpuBC_cpXFP!$A$2:$A$694,0),0),"")</f>
        <v>0</v>
      </c>
      <c r="C28" s="127" t="str" cm="1">
        <f t="array" ref="C28">IFERROR(INDEX(Sensors_OpuBC_cpXFP!$H$2:$H$694,MATCH($A28,Sensors_OpuBC_cpXFP!$A$2:$A$694,0),0),"")</f>
        <v>V7.1.2</v>
      </c>
      <c r="D28" s="100" t="s">
        <v>192</v>
      </c>
      <c r="E28" s="129" t="str" cm="1">
        <f t="array" ref="E28">IFERROR(INDEX(Ligands_names_and_links!$B$3:$B$111,MATCH($D28,Ligands_names_and_links!$A$3:$A$111,0),0)," ")</f>
        <v>Choline</v>
      </c>
      <c r="R28" s="106">
        <v>33</v>
      </c>
      <c r="U28" s="104">
        <v>20</v>
      </c>
      <c r="AA28" s="128">
        <f>IFERROR(R28/U28," ")</f>
        <v>1.65</v>
      </c>
      <c r="AJ28" s="104"/>
      <c r="AK28" s="104"/>
    </row>
    <row r="29" spans="1:289">
      <c r="A29" s="99" t="s">
        <v>127</v>
      </c>
      <c r="B29" s="126" cm="1">
        <f t="array" ref="B29">IFERROR(INDEX(Sensors_OpuBC_cpXFP!$G$2:$G$694,MATCH($A29,Sensors_OpuBC_cpXFP!$A$2:$A$694,0),0),"")</f>
        <v>0</v>
      </c>
      <c r="C29" s="127" t="str" cm="1">
        <f t="array" ref="C29">IFERROR(INDEX(Sensors_OpuBC_cpXFP!$H$2:$H$694,MATCH($A29,Sensors_OpuBC_cpXFP!$A$2:$A$694,0),0),"")</f>
        <v>V7.1.2</v>
      </c>
      <c r="D29" s="100" t="s">
        <v>246</v>
      </c>
      <c r="E29" s="150" t="str" cm="1">
        <f t="array" ref="E29">IFERROR(INDEX(Ligands_names_and_links!$B$3:$B$111,MATCH($D29,Ligands_names_and_links!$A$3:$A$111,0),0)," ")</f>
        <v>Ondansetron</v>
      </c>
      <c r="L29" s="152" t="s">
        <v>324</v>
      </c>
      <c r="M29" s="27">
        <v>2.1</v>
      </c>
      <c r="R29" s="106"/>
      <c r="U29" s="104"/>
      <c r="AA29" s="104"/>
      <c r="AJ29" s="104"/>
      <c r="AK29" s="104"/>
    </row>
    <row r="30" spans="1:289" s="105" customFormat="1">
      <c r="A30" s="99" t="s">
        <v>127</v>
      </c>
      <c r="B30" s="126" cm="1">
        <f t="array" ref="B30">IFERROR(INDEX(Sensors_OpuBC_cpXFP!$G$2:$G$694,MATCH($A30,Sensors_OpuBC_cpXFP!$A$2:$A$694,0),0),"")</f>
        <v>0</v>
      </c>
      <c r="C30" s="127" t="str" cm="1">
        <f t="array" ref="C30">IFERROR(INDEX(Sensors_OpuBC_cpXFP!$H$2:$H$694,MATCH($A30,Sensors_OpuBC_cpXFP!$A$2:$A$694,0),0),"")</f>
        <v>V7.1.2</v>
      </c>
      <c r="D30" s="100" t="s">
        <v>251</v>
      </c>
      <c r="E30" s="150" t="str" cm="1">
        <f t="array" ref="E30">IFERROR(INDEX(Ligands_names_and_links!$B$3:$B$111,MATCH($D30,Ligands_names_and_links!$A$3:$A$111,0),0)," ")</f>
        <v>Tropisetron</v>
      </c>
      <c r="F30" s="47"/>
      <c r="G30" s="47"/>
      <c r="H30" s="47"/>
      <c r="I30" s="51"/>
      <c r="J30" s="27"/>
      <c r="K30" s="27"/>
      <c r="L30" s="152" t="s">
        <v>324</v>
      </c>
      <c r="M30" s="27">
        <v>7.2</v>
      </c>
      <c r="N30" s="63"/>
      <c r="O30" s="27"/>
      <c r="P30" s="47"/>
      <c r="Q30" s="27"/>
      <c r="R30" s="106">
        <v>2.2000000000000002</v>
      </c>
      <c r="S30" s="27"/>
      <c r="T30" s="27"/>
      <c r="U30" s="104">
        <v>11.8</v>
      </c>
      <c r="V30" s="27"/>
      <c r="W30" s="27"/>
      <c r="X30" s="27">
        <v>0.97</v>
      </c>
      <c r="Y30" s="27"/>
      <c r="Z30" s="27"/>
      <c r="AA30" s="104">
        <v>0.19</v>
      </c>
      <c r="AB30" s="27"/>
      <c r="AC30" s="63"/>
      <c r="AD30" s="27"/>
      <c r="AE30" s="27"/>
      <c r="AF30" s="27"/>
      <c r="AG30" s="27"/>
      <c r="AH30" s="27"/>
      <c r="AI30" s="27"/>
      <c r="AJ30" s="104"/>
      <c r="AK30" s="104"/>
      <c r="AL30" s="27"/>
      <c r="AM30" s="63"/>
      <c r="AN30" s="27"/>
      <c r="AO30" s="27"/>
      <c r="AP30" s="27"/>
      <c r="AQ30" s="27"/>
      <c r="AR30" s="27"/>
      <c r="AS30" s="27"/>
      <c r="AT30" s="27"/>
      <c r="AU30" s="63"/>
      <c r="AV30" s="27"/>
      <c r="AW30" s="27"/>
      <c r="AX30" s="27"/>
      <c r="AY30" s="27"/>
      <c r="AZ30" s="27"/>
      <c r="BA30" s="27"/>
      <c r="BB30" s="27"/>
      <c r="BC30" s="27"/>
      <c r="BD30" s="27"/>
      <c r="BE30" s="27"/>
      <c r="BF30" s="27"/>
      <c r="BG30" s="27"/>
      <c r="BH30" s="27"/>
      <c r="BI30" s="27"/>
      <c r="BJ30" s="27"/>
      <c r="BK30" s="27"/>
      <c r="BL30" s="27"/>
      <c r="BM30" s="27"/>
      <c r="BN30" s="27"/>
      <c r="BO30" s="27"/>
      <c r="BP30" s="27"/>
      <c r="BQ30" s="27"/>
      <c r="BR30" s="27"/>
      <c r="BS30" s="27"/>
      <c r="BT30" s="27"/>
      <c r="BU30" s="27"/>
      <c r="BV30" s="27"/>
      <c r="BW30" s="27"/>
      <c r="BX30" s="27"/>
      <c r="BY30" s="27"/>
      <c r="BZ30" s="27"/>
      <c r="CA30" s="27"/>
      <c r="CB30" s="27"/>
      <c r="CC30" s="27"/>
      <c r="CD30" s="27"/>
      <c r="CE30" s="27"/>
      <c r="CF30" s="27"/>
      <c r="CG30" s="27"/>
      <c r="CH30" s="27"/>
      <c r="CI30" s="27"/>
      <c r="CJ30" s="27"/>
      <c r="CK30" s="27"/>
      <c r="CL30" s="27"/>
      <c r="CM30" s="27"/>
      <c r="CN30" s="27"/>
      <c r="CO30" s="27"/>
      <c r="CP30" s="27"/>
      <c r="CQ30" s="27"/>
      <c r="CR30" s="27"/>
      <c r="CS30" s="27"/>
      <c r="CT30" s="27"/>
      <c r="CU30" s="27"/>
      <c r="CV30" s="27"/>
      <c r="CW30" s="27"/>
      <c r="CX30" s="27"/>
      <c r="CY30" s="27"/>
      <c r="CZ30" s="27"/>
      <c r="DA30" s="27"/>
      <c r="DB30" s="27"/>
      <c r="DC30" s="27"/>
      <c r="DD30" s="27"/>
      <c r="DE30" s="27"/>
      <c r="DF30" s="27"/>
      <c r="DG30" s="27"/>
      <c r="DH30" s="27"/>
      <c r="DI30" s="27"/>
      <c r="DJ30" s="27"/>
      <c r="DK30" s="27"/>
      <c r="DL30" s="27"/>
      <c r="DM30" s="27"/>
      <c r="DN30" s="27"/>
      <c r="DO30" s="27"/>
      <c r="DP30" s="27"/>
      <c r="DQ30" s="27"/>
      <c r="DR30" s="27"/>
      <c r="DS30" s="27"/>
      <c r="DT30" s="27"/>
      <c r="DU30" s="27"/>
      <c r="DV30" s="27"/>
      <c r="DW30" s="27"/>
      <c r="DX30" s="27"/>
      <c r="DY30" s="27"/>
      <c r="DZ30" s="27"/>
      <c r="EA30" s="27"/>
      <c r="EB30" s="27"/>
      <c r="EC30" s="27"/>
      <c r="ED30" s="27"/>
      <c r="EE30" s="27"/>
      <c r="EF30" s="27"/>
      <c r="EG30" s="27"/>
      <c r="EH30" s="27"/>
      <c r="EI30" s="27"/>
      <c r="EJ30" s="27"/>
      <c r="EK30" s="27"/>
      <c r="EL30" s="27"/>
      <c r="EM30" s="27"/>
      <c r="EN30" s="27"/>
      <c r="EO30" s="27"/>
      <c r="EP30" s="27"/>
      <c r="EQ30" s="27"/>
      <c r="ER30" s="27"/>
      <c r="ES30" s="27"/>
      <c r="ET30" s="27"/>
      <c r="EU30" s="27"/>
      <c r="EV30" s="27"/>
      <c r="EW30" s="27"/>
      <c r="EX30" s="27"/>
      <c r="EY30" s="27"/>
      <c r="EZ30" s="27"/>
      <c r="FA30" s="27"/>
      <c r="FB30" s="27"/>
      <c r="FC30" s="27"/>
      <c r="FD30" s="27"/>
      <c r="FE30" s="27"/>
      <c r="FF30" s="27"/>
      <c r="FG30" s="27"/>
      <c r="FH30" s="27"/>
      <c r="FI30" s="27"/>
      <c r="FJ30" s="27"/>
      <c r="FK30" s="27"/>
      <c r="FL30" s="27"/>
      <c r="FM30" s="27"/>
      <c r="FN30" s="27"/>
      <c r="FO30" s="27"/>
      <c r="FP30" s="27"/>
      <c r="FQ30" s="27"/>
      <c r="FR30" s="27"/>
      <c r="FS30" s="27"/>
      <c r="FT30" s="27"/>
      <c r="FU30" s="27"/>
      <c r="FV30" s="27"/>
      <c r="FW30" s="27"/>
      <c r="FX30" s="27"/>
      <c r="FY30" s="27"/>
      <c r="FZ30" s="27"/>
      <c r="GA30" s="27"/>
      <c r="GB30" s="27"/>
      <c r="GC30" s="27"/>
      <c r="GD30" s="27"/>
      <c r="GE30" s="27"/>
      <c r="GF30" s="27"/>
      <c r="GG30" s="27"/>
      <c r="GH30" s="27"/>
      <c r="GI30" s="27"/>
      <c r="GJ30" s="27"/>
      <c r="GK30" s="27"/>
      <c r="GL30" s="27"/>
      <c r="GM30" s="27"/>
      <c r="GN30" s="27"/>
      <c r="GO30" s="27"/>
      <c r="GP30" s="27"/>
      <c r="GQ30" s="27"/>
      <c r="GR30" s="27"/>
      <c r="GS30" s="27"/>
      <c r="GT30" s="27"/>
      <c r="GU30" s="27"/>
      <c r="GV30" s="27"/>
      <c r="GW30" s="27"/>
      <c r="GX30" s="27"/>
      <c r="GY30" s="27"/>
      <c r="GZ30" s="27"/>
      <c r="HA30" s="27"/>
      <c r="HB30" s="27"/>
      <c r="HC30" s="27"/>
      <c r="HD30" s="27"/>
      <c r="HE30" s="27"/>
      <c r="HF30" s="27"/>
      <c r="HG30" s="27"/>
      <c r="HH30" s="27"/>
      <c r="HI30" s="27"/>
      <c r="HJ30" s="27"/>
      <c r="HK30" s="27"/>
      <c r="HL30" s="27"/>
      <c r="HM30" s="27"/>
      <c r="HN30" s="27"/>
      <c r="HO30" s="27"/>
      <c r="HP30" s="27"/>
      <c r="HQ30" s="27"/>
      <c r="HR30" s="27"/>
      <c r="HS30" s="27"/>
      <c r="HT30" s="27"/>
      <c r="HU30" s="27"/>
      <c r="HV30" s="27"/>
      <c r="HW30" s="27"/>
      <c r="HX30" s="27"/>
      <c r="HY30" s="27"/>
      <c r="HZ30" s="27"/>
      <c r="IA30" s="27"/>
      <c r="IB30" s="27"/>
      <c r="IC30" s="27"/>
      <c r="ID30" s="27"/>
      <c r="IE30" s="27"/>
      <c r="IF30" s="27"/>
      <c r="IG30" s="27"/>
      <c r="IH30" s="27"/>
      <c r="II30" s="27"/>
      <c r="IJ30" s="27"/>
      <c r="IK30" s="27"/>
      <c r="IL30" s="27"/>
      <c r="IM30" s="27"/>
      <c r="IN30" s="27"/>
      <c r="IO30" s="27"/>
      <c r="IP30" s="27"/>
      <c r="IQ30" s="27"/>
      <c r="IR30" s="27"/>
      <c r="IS30" s="27"/>
      <c r="IT30" s="27"/>
      <c r="IU30" s="27"/>
      <c r="IV30" s="27"/>
      <c r="IW30" s="27"/>
      <c r="IX30" s="27"/>
      <c r="IY30" s="27"/>
      <c r="IZ30" s="27"/>
      <c r="JA30" s="27"/>
      <c r="JB30" s="27"/>
      <c r="JC30" s="27"/>
      <c r="JD30" s="27"/>
      <c r="JE30" s="27"/>
      <c r="JF30" s="27"/>
      <c r="JG30" s="27"/>
      <c r="JH30" s="27"/>
      <c r="JI30" s="27"/>
      <c r="JJ30" s="27"/>
      <c r="JK30" s="27"/>
      <c r="JL30" s="27"/>
      <c r="JM30" s="27"/>
      <c r="JN30" s="27"/>
      <c r="JO30" s="27"/>
      <c r="JP30" s="27"/>
      <c r="JQ30" s="27"/>
      <c r="JR30" s="27"/>
      <c r="JS30" s="27"/>
      <c r="JT30" s="27"/>
      <c r="JU30" s="27"/>
      <c r="JV30" s="27"/>
      <c r="JW30" s="27"/>
      <c r="JX30" s="27"/>
      <c r="JY30" s="27"/>
      <c r="JZ30" s="27"/>
      <c r="KA30" s="27"/>
      <c r="KB30" s="27"/>
      <c r="KC30" s="27"/>
    </row>
    <row r="31" spans="1:289">
      <c r="A31" s="99" t="s">
        <v>127</v>
      </c>
      <c r="B31" s="126" cm="1">
        <f t="array" ref="B31">IFERROR(INDEX(Sensors_OpuBC_cpXFP!$G$2:$G$694,MATCH($A31,Sensors_OpuBC_cpXFP!$A$2:$A$694,0),0),"")</f>
        <v>0</v>
      </c>
      <c r="C31" s="127" t="str" cm="1">
        <f t="array" ref="C31">IFERROR(INDEX(Sensors_OpuBC_cpXFP!$H$2:$H$694,MATCH($A31,Sensors_OpuBC_cpXFP!$A$2:$A$694,0),0),"")</f>
        <v>V7.1.2</v>
      </c>
      <c r="D31" s="100" t="s">
        <v>252</v>
      </c>
      <c r="E31" s="150" t="str" cm="1">
        <f t="array" ref="E31">IFERROR(INDEX(Ligands_names_and_links!$B$3:$B$111,MATCH($D31,Ligands_names_and_links!$A$3:$A$111,0),0)," ")</f>
        <v>Palanosetron</v>
      </c>
      <c r="L31" s="152" t="s">
        <v>324</v>
      </c>
      <c r="M31" s="27">
        <v>5.3</v>
      </c>
      <c r="R31" s="106">
        <v>5.4</v>
      </c>
      <c r="U31" s="104">
        <v>3.3</v>
      </c>
      <c r="X31" s="27">
        <v>1.1000000000000001</v>
      </c>
      <c r="AA31" s="104">
        <v>1.6</v>
      </c>
      <c r="AJ31" s="104"/>
      <c r="AK31" s="104"/>
    </row>
    <row r="32" spans="1:289" s="105" customFormat="1">
      <c r="A32" s="99" t="s">
        <v>127</v>
      </c>
      <c r="B32" s="126" cm="1">
        <f t="array" ref="B32">IFERROR(INDEX(Sensors_OpuBC_cpXFP!$G$2:$G$694,MATCH($A32,Sensors_OpuBC_cpXFP!$A$2:$A$694,0),0),"")</f>
        <v>0</v>
      </c>
      <c r="C32" s="127" t="str" cm="1">
        <f t="array" ref="C32">IFERROR(INDEX(Sensors_OpuBC_cpXFP!$H$2:$H$694,MATCH($A32,Sensors_OpuBC_cpXFP!$A$2:$A$694,0),0),"")</f>
        <v>V7.1.2</v>
      </c>
      <c r="D32" s="100" t="s">
        <v>255</v>
      </c>
      <c r="E32" s="150" t="str" cm="1">
        <f t="array" ref="E32">IFERROR(INDEX(Ligands_names_and_links!$B$3:$B$111,MATCH($D32,Ligands_names_and_links!$A$3:$A$111,0),0)," ")</f>
        <v>AM 6545</v>
      </c>
      <c r="F32" s="47"/>
      <c r="G32" s="47"/>
      <c r="H32" s="47"/>
      <c r="I32" s="51"/>
      <c r="J32" s="27"/>
      <c r="K32" s="27"/>
      <c r="L32" s="152" t="s">
        <v>324</v>
      </c>
      <c r="M32" s="27">
        <v>1.1000000000000001</v>
      </c>
      <c r="N32" s="63"/>
      <c r="O32" s="27"/>
      <c r="P32" s="47"/>
      <c r="Q32" s="27"/>
      <c r="R32" s="106"/>
      <c r="S32" s="27"/>
      <c r="T32" s="27"/>
      <c r="U32" s="104"/>
      <c r="V32" s="27"/>
      <c r="W32" s="27"/>
      <c r="X32" s="27"/>
      <c r="Y32" s="27"/>
      <c r="Z32" s="27"/>
      <c r="AA32" s="104"/>
      <c r="AB32" s="27"/>
      <c r="AC32" s="63"/>
      <c r="AD32" s="27"/>
      <c r="AE32" s="27"/>
      <c r="AF32" s="27"/>
      <c r="AG32" s="27"/>
      <c r="AH32" s="27"/>
      <c r="AI32" s="27"/>
      <c r="AJ32" s="104"/>
      <c r="AK32" s="104"/>
      <c r="AL32" s="27"/>
      <c r="AM32" s="63"/>
      <c r="AN32" s="27"/>
      <c r="AO32" s="27"/>
      <c r="AP32" s="27"/>
      <c r="AQ32" s="27"/>
      <c r="AR32" s="27"/>
      <c r="AS32" s="27"/>
      <c r="AT32" s="27"/>
      <c r="AU32" s="63"/>
      <c r="AV32" s="27"/>
      <c r="AW32" s="27"/>
      <c r="AX32" s="27"/>
      <c r="AY32" s="27"/>
      <c r="AZ32" s="27"/>
      <c r="BA32" s="27"/>
      <c r="BB32" s="27"/>
      <c r="BC32" s="27"/>
      <c r="BD32" s="27"/>
      <c r="BE32" s="27"/>
      <c r="BF32" s="27"/>
      <c r="BG32" s="27"/>
      <c r="BH32" s="27"/>
      <c r="BI32" s="27"/>
      <c r="BJ32" s="27"/>
      <c r="BK32" s="27"/>
      <c r="BL32" s="27"/>
      <c r="BM32" s="27"/>
      <c r="BN32" s="27"/>
      <c r="BO32" s="27"/>
      <c r="BP32" s="27"/>
      <c r="BQ32" s="27"/>
      <c r="BR32" s="27"/>
      <c r="BS32" s="27"/>
      <c r="BT32" s="27"/>
      <c r="BU32" s="27"/>
      <c r="BV32" s="27"/>
      <c r="BW32" s="27"/>
      <c r="BX32" s="27"/>
      <c r="BY32" s="27"/>
      <c r="BZ32" s="27"/>
      <c r="CA32" s="27"/>
      <c r="CB32" s="27"/>
      <c r="CC32" s="27"/>
      <c r="CD32" s="27"/>
      <c r="CE32" s="27"/>
      <c r="CF32" s="27"/>
      <c r="CG32" s="27"/>
      <c r="CH32" s="27"/>
      <c r="CI32" s="27"/>
      <c r="CJ32" s="27"/>
      <c r="CK32" s="27"/>
      <c r="CL32" s="27"/>
      <c r="CM32" s="27"/>
      <c r="CN32" s="27"/>
      <c r="CO32" s="27"/>
      <c r="CP32" s="27"/>
      <c r="CQ32" s="27"/>
      <c r="CR32" s="27"/>
      <c r="CS32" s="27"/>
      <c r="CT32" s="27"/>
      <c r="CU32" s="27"/>
      <c r="CV32" s="27"/>
      <c r="CW32" s="27"/>
      <c r="CX32" s="27"/>
      <c r="CY32" s="27"/>
      <c r="CZ32" s="27"/>
      <c r="DA32" s="27"/>
      <c r="DB32" s="27"/>
      <c r="DC32" s="27"/>
      <c r="DD32" s="27"/>
      <c r="DE32" s="27"/>
      <c r="DF32" s="27"/>
      <c r="DG32" s="27"/>
      <c r="DH32" s="27"/>
      <c r="DI32" s="27"/>
      <c r="DJ32" s="27"/>
      <c r="DK32" s="27"/>
      <c r="DL32" s="27"/>
      <c r="DM32" s="27"/>
      <c r="DN32" s="27"/>
      <c r="DO32" s="27"/>
      <c r="DP32" s="27"/>
      <c r="DQ32" s="27"/>
      <c r="DR32" s="27"/>
      <c r="DS32" s="27"/>
      <c r="DT32" s="27"/>
      <c r="DU32" s="27"/>
      <c r="DV32" s="27"/>
      <c r="DW32" s="27"/>
      <c r="DX32" s="27"/>
      <c r="DY32" s="27"/>
      <c r="DZ32" s="27"/>
      <c r="EA32" s="27"/>
      <c r="EB32" s="27"/>
      <c r="EC32" s="27"/>
      <c r="ED32" s="27"/>
      <c r="EE32" s="27"/>
      <c r="EF32" s="27"/>
      <c r="EG32" s="27"/>
      <c r="EH32" s="27"/>
      <c r="EI32" s="27"/>
      <c r="EJ32" s="27"/>
      <c r="EK32" s="27"/>
      <c r="EL32" s="27"/>
      <c r="EM32" s="27"/>
      <c r="EN32" s="27"/>
      <c r="EO32" s="27"/>
      <c r="EP32" s="27"/>
      <c r="EQ32" s="27"/>
      <c r="ER32" s="27"/>
      <c r="ES32" s="27"/>
      <c r="ET32" s="27"/>
      <c r="EU32" s="27"/>
      <c r="EV32" s="27"/>
      <c r="EW32" s="27"/>
      <c r="EX32" s="27"/>
      <c r="EY32" s="27"/>
      <c r="EZ32" s="27"/>
      <c r="FA32" s="27"/>
      <c r="FB32" s="27"/>
      <c r="FC32" s="27"/>
      <c r="FD32" s="27"/>
      <c r="FE32" s="27"/>
      <c r="FF32" s="27"/>
      <c r="FG32" s="27"/>
      <c r="FH32" s="27"/>
      <c r="FI32" s="27"/>
      <c r="FJ32" s="27"/>
      <c r="FK32" s="27"/>
      <c r="FL32" s="27"/>
      <c r="FM32" s="27"/>
      <c r="FN32" s="27"/>
      <c r="FO32" s="27"/>
      <c r="FP32" s="27"/>
      <c r="FQ32" s="27"/>
      <c r="FR32" s="27"/>
      <c r="FS32" s="27"/>
      <c r="FT32" s="27"/>
      <c r="FU32" s="27"/>
      <c r="FV32" s="27"/>
      <c r="FW32" s="27"/>
      <c r="FX32" s="27"/>
      <c r="FY32" s="27"/>
      <c r="FZ32" s="27"/>
      <c r="GA32" s="27"/>
      <c r="GB32" s="27"/>
      <c r="GC32" s="27"/>
      <c r="GD32" s="27"/>
      <c r="GE32" s="27"/>
      <c r="GF32" s="27"/>
      <c r="GG32" s="27"/>
      <c r="GH32" s="27"/>
      <c r="GI32" s="27"/>
      <c r="GJ32" s="27"/>
      <c r="GK32" s="27"/>
      <c r="GL32" s="27"/>
      <c r="GM32" s="27"/>
      <c r="GN32" s="27"/>
      <c r="GO32" s="27"/>
      <c r="GP32" s="27"/>
      <c r="GQ32" s="27"/>
      <c r="GR32" s="27"/>
      <c r="GS32" s="27"/>
      <c r="GT32" s="27"/>
      <c r="GU32" s="27"/>
      <c r="GV32" s="27"/>
      <c r="GW32" s="27"/>
      <c r="GX32" s="27"/>
      <c r="GY32" s="27"/>
      <c r="GZ32" s="27"/>
      <c r="HA32" s="27"/>
      <c r="HB32" s="27"/>
      <c r="HC32" s="27"/>
      <c r="HD32" s="27"/>
      <c r="HE32" s="27"/>
      <c r="HF32" s="27"/>
      <c r="HG32" s="27"/>
      <c r="HH32" s="27"/>
      <c r="HI32" s="27"/>
      <c r="HJ32" s="27"/>
      <c r="HK32" s="27"/>
      <c r="HL32" s="27"/>
      <c r="HM32" s="27"/>
      <c r="HN32" s="27"/>
      <c r="HO32" s="27"/>
      <c r="HP32" s="27"/>
      <c r="HQ32" s="27"/>
      <c r="HR32" s="27"/>
      <c r="HS32" s="27"/>
      <c r="HT32" s="27"/>
      <c r="HU32" s="27"/>
      <c r="HV32" s="27"/>
      <c r="HW32" s="27"/>
      <c r="HX32" s="27"/>
      <c r="HY32" s="27"/>
      <c r="HZ32" s="27"/>
      <c r="IA32" s="27"/>
      <c r="IB32" s="27"/>
      <c r="IC32" s="27"/>
      <c r="ID32" s="27"/>
      <c r="IE32" s="27"/>
      <c r="IF32" s="27"/>
      <c r="IG32" s="27"/>
      <c r="IH32" s="27"/>
      <c r="II32" s="27"/>
      <c r="IJ32" s="27"/>
      <c r="IK32" s="27"/>
      <c r="IL32" s="27"/>
      <c r="IM32" s="27"/>
      <c r="IN32" s="27"/>
      <c r="IO32" s="27"/>
      <c r="IP32" s="27"/>
      <c r="IQ32" s="27"/>
      <c r="IR32" s="27"/>
      <c r="IS32" s="27"/>
      <c r="IT32" s="27"/>
      <c r="IU32" s="27"/>
      <c r="IV32" s="27"/>
      <c r="IW32" s="27"/>
      <c r="IX32" s="27"/>
      <c r="IY32" s="27"/>
      <c r="IZ32" s="27"/>
      <c r="JA32" s="27"/>
      <c r="JB32" s="27"/>
      <c r="JC32" s="27"/>
      <c r="JD32" s="27"/>
      <c r="JE32" s="27"/>
      <c r="JF32" s="27"/>
      <c r="JG32" s="27"/>
      <c r="JH32" s="27"/>
      <c r="JI32" s="27"/>
      <c r="JJ32" s="27"/>
      <c r="JK32" s="27"/>
      <c r="JL32" s="27"/>
      <c r="JM32" s="27"/>
      <c r="JN32" s="27"/>
      <c r="JO32" s="27"/>
      <c r="JP32" s="27"/>
      <c r="JQ32" s="27"/>
      <c r="JR32" s="27"/>
      <c r="JS32" s="27"/>
      <c r="JT32" s="27"/>
      <c r="JU32" s="27"/>
      <c r="JV32" s="27"/>
      <c r="JW32" s="27"/>
      <c r="JX32" s="27"/>
      <c r="JY32" s="27"/>
      <c r="JZ32" s="27"/>
      <c r="KA32" s="27"/>
      <c r="KB32" s="27"/>
      <c r="KC32" s="27"/>
    </row>
    <row r="33" spans="1:47">
      <c r="A33" s="99" t="s">
        <v>127</v>
      </c>
      <c r="B33" s="126" cm="1">
        <f t="array" ref="B33">IFERROR(INDEX(Sensors_OpuBC_cpXFP!$G$2:$G$694,MATCH($A33,Sensors_OpuBC_cpXFP!$A$2:$A$694,0),0),"")</f>
        <v>0</v>
      </c>
      <c r="C33" s="127" t="str" cm="1">
        <f t="array" ref="C33">IFERROR(INDEX(Sensors_OpuBC_cpXFP!$H$2:$H$694,MATCH($A33,Sensors_OpuBC_cpXFP!$A$2:$A$694,0),0),"")</f>
        <v>V7.1.2</v>
      </c>
      <c r="D33" s="100" t="s">
        <v>261</v>
      </c>
      <c r="E33" s="150" t="str" cm="1">
        <f t="array" ref="E33">IFERROR(INDEX(Ligands_names_and_links!$B$3:$B$111,MATCH($D33,Ligands_names_and_links!$A$3:$A$111,0),0)," ")</f>
        <v>Win 55,212-2</v>
      </c>
      <c r="L33" s="152" t="s">
        <v>324</v>
      </c>
      <c r="M33" s="27">
        <v>1</v>
      </c>
      <c r="R33" s="106"/>
      <c r="U33" s="104"/>
      <c r="AA33" s="104"/>
      <c r="AJ33" s="104"/>
      <c r="AK33" s="104"/>
    </row>
    <row r="34" spans="1:47">
      <c r="A34" s="99" t="s">
        <v>127</v>
      </c>
      <c r="B34" s="126" cm="1">
        <f t="array" ref="B34">IFERROR(INDEX(Sensors_OpuBC_cpXFP!$G$2:$G$694,MATCH($A34,Sensors_OpuBC_cpXFP!$A$2:$A$694,0),0),"")</f>
        <v>0</v>
      </c>
      <c r="C34" s="127" t="str" cm="1">
        <f t="array" ref="C34">IFERROR(INDEX(Sensors_OpuBC_cpXFP!$H$2:$H$694,MATCH($A34,Sensors_OpuBC_cpXFP!$A$2:$A$694,0),0),"")</f>
        <v>V7.1.2</v>
      </c>
      <c r="D34" s="100" t="s">
        <v>263</v>
      </c>
      <c r="E34" s="150" t="str" cm="1">
        <f t="array" ref="E34">IFERROR(INDEX(Ligands_names_and_links!$B$3:$B$111,MATCH($D34,Ligands_names_and_links!$A$3:$A$111,0),0)," ")</f>
        <v>PSNCBAM-1</v>
      </c>
      <c r="L34" s="152" t="s">
        <v>324</v>
      </c>
      <c r="M34" s="27">
        <v>1.2</v>
      </c>
      <c r="R34" s="106"/>
      <c r="U34" s="104"/>
      <c r="AA34" s="104"/>
      <c r="AJ34" s="104"/>
      <c r="AK34" s="104"/>
    </row>
    <row r="35" spans="1:47">
      <c r="A35" s="99" t="s">
        <v>128</v>
      </c>
      <c r="B35" s="126" t="str" cm="1">
        <f t="array" ref="B35">IFERROR(INDEX(Sensors_OpuBC_cpXFP!$G$2:$G$694,MATCH($A35,Sensors_OpuBC_cpXFP!$A$2:$A$694,0),0),"")</f>
        <v>iSeroSnFR</v>
      </c>
      <c r="C35" s="127" t="str" cm="1">
        <f t="array" ref="C35">IFERROR(INDEX(Sensors_OpuBC_cpXFP!$H$2:$H$694,MATCH($A35,Sensors_OpuBC_cpXFP!$A$2:$A$694,0),0),"")</f>
        <v>L194D1</v>
      </c>
      <c r="D35" s="100" t="s">
        <v>185</v>
      </c>
      <c r="E35" s="129" t="str" cm="1">
        <f t="array" ref="E35">IFERROR(INDEX(Ligands_names_and_links!$B$3:$B$111,MATCH($D35,Ligands_names_and_links!$A$3:$A$111,0),0)," ")</f>
        <v>APO</v>
      </c>
      <c r="F35" s="47" t="s">
        <v>330</v>
      </c>
      <c r="H35" s="47" t="s">
        <v>321</v>
      </c>
      <c r="I35" s="51" t="s">
        <v>144</v>
      </c>
      <c r="J35" s="27" t="s">
        <v>34</v>
      </c>
      <c r="R35" s="101"/>
      <c r="S35" s="102"/>
      <c r="T35" s="102"/>
      <c r="U35" s="103"/>
      <c r="V35" s="102"/>
      <c r="W35" s="102"/>
      <c r="X35" s="102"/>
      <c r="Y35" s="102"/>
      <c r="Z35" s="102"/>
      <c r="AA35" s="103"/>
      <c r="AJ35" s="104"/>
      <c r="AK35" s="104"/>
    </row>
    <row r="36" spans="1:47">
      <c r="A36" s="99" t="s">
        <v>128</v>
      </c>
      <c r="B36" s="126" t="s">
        <v>142</v>
      </c>
      <c r="C36" s="127" t="str" cm="1">
        <f t="array" ref="C36">IFERROR(INDEX(Sensors_OpuBC_cpXFP!$H$2:$H$694,MATCH($A36,Sensors_OpuBC_cpXFP!$A$2:$A$694,0),0),"")</f>
        <v>L194D1</v>
      </c>
      <c r="D36" s="100" t="s">
        <v>253</v>
      </c>
      <c r="E36" s="150" t="str" cm="1">
        <f t="array" ref="E36">IFERROR(INDEX(Ligands_names_and_links!$B$3:$B$111,MATCH($D36,Ligands_names_and_links!$A$3:$A$111,0),0)," ")</f>
        <v>SLV 319 (+/-)</v>
      </c>
      <c r="L36" s="152" t="s">
        <v>324</v>
      </c>
      <c r="M36" s="27">
        <v>4.4000000000000004</v>
      </c>
      <c r="R36" s="106">
        <v>6.1</v>
      </c>
      <c r="U36" s="104">
        <v>36.4</v>
      </c>
      <c r="AA36" s="31">
        <v>0.1</v>
      </c>
      <c r="AJ36" s="104"/>
      <c r="AK36" s="104"/>
    </row>
    <row r="37" spans="1:47">
      <c r="A37" s="99" t="s">
        <v>128</v>
      </c>
      <c r="B37" s="126" t="s">
        <v>142</v>
      </c>
      <c r="C37" s="127" t="str" cm="1">
        <f t="array" ref="C37">IFERROR(INDEX(Sensors_OpuBC_cpXFP!$H$2:$H$694,MATCH($A37,Sensors_OpuBC_cpXFP!$A$2:$A$694,0),0),"")</f>
        <v>L194D1</v>
      </c>
      <c r="D37" s="100" t="s">
        <v>255</v>
      </c>
      <c r="E37" s="150" t="str" cm="1">
        <f t="array" ref="E37">IFERROR(INDEX(Ligands_names_and_links!$B$3:$B$111,MATCH($D37,Ligands_names_and_links!$A$3:$A$111,0),0)," ")</f>
        <v>AM 6545</v>
      </c>
      <c r="L37" s="152" t="s">
        <v>324</v>
      </c>
      <c r="M37" s="27">
        <v>4.5999999999999996</v>
      </c>
      <c r="R37" s="106">
        <v>5.6</v>
      </c>
      <c r="U37" s="104">
        <v>70.5</v>
      </c>
      <c r="AA37" s="31">
        <v>3.5999999999999997E-2</v>
      </c>
      <c r="AJ37" s="104"/>
      <c r="AK37" s="104"/>
    </row>
    <row r="38" spans="1:47">
      <c r="A38" s="99" t="s">
        <v>128</v>
      </c>
      <c r="B38" s="126" t="str" cm="1">
        <f t="array" ref="B38">IFERROR(INDEX(Sensors_OpuBC_cpXFP!$G$2:$G$694,MATCH($A38,Sensors_OpuBC_cpXFP!$A$2:$A$694,0),0),"")</f>
        <v>iSeroSnFR</v>
      </c>
      <c r="C38" s="127" t="str" cm="1">
        <f t="array" ref="C38">IFERROR(INDEX(Sensors_OpuBC_cpXFP!$H$2:$H$694,MATCH($A38,Sensors_OpuBC_cpXFP!$A$2:$A$694,0),0),"")</f>
        <v>L194D1</v>
      </c>
      <c r="D38" s="100" t="s">
        <v>257</v>
      </c>
      <c r="E38" s="150" t="str" cm="1">
        <f t="array" ref="E38">IFERROR(INDEX(Ligands_names_and_links!$B$3:$B$111,MATCH($D38,Ligands_names_and_links!$A$3:$A$111,0),0)," ")</f>
        <v>NIDA-41020</v>
      </c>
      <c r="L38" s="152" t="s">
        <v>324</v>
      </c>
      <c r="M38" s="27">
        <v>3.9</v>
      </c>
      <c r="R38" s="106"/>
      <c r="U38" s="104"/>
      <c r="AA38" s="104"/>
      <c r="AJ38" s="104"/>
      <c r="AK38" s="104"/>
    </row>
    <row r="39" spans="1:47">
      <c r="A39" s="99" t="s">
        <v>128</v>
      </c>
      <c r="B39" s="126" t="str" cm="1">
        <f t="array" ref="B39">IFERROR(INDEX(Sensors_OpuBC_cpXFP!$G$2:$G$694,MATCH($A39,Sensors_OpuBC_cpXFP!$A$2:$A$694,0),0),"")</f>
        <v>iSeroSnFR</v>
      </c>
      <c r="C39" s="127" t="str" cm="1">
        <f t="array" ref="C39">IFERROR(INDEX(Sensors_OpuBC_cpXFP!$H$2:$H$694,MATCH($A39,Sensors_OpuBC_cpXFP!$A$2:$A$694,0),0),"")</f>
        <v>L194D1</v>
      </c>
      <c r="D39" s="100" t="s">
        <v>259</v>
      </c>
      <c r="E39" s="150" t="str" cm="1">
        <f t="array" ref="E39">IFERROR(INDEX(Ligands_names_and_links!$B$3:$B$111,MATCH($D39,Ligands_names_and_links!$A$3:$A$111,0),0)," ")</f>
        <v>Rimonabant</v>
      </c>
      <c r="L39" s="152" t="s">
        <v>324</v>
      </c>
      <c r="M39" s="27">
        <v>5</v>
      </c>
      <c r="R39" s="106"/>
      <c r="U39" s="104"/>
      <c r="AA39" s="104"/>
      <c r="AJ39" s="104"/>
      <c r="AK39" s="104"/>
    </row>
    <row r="40" spans="1:47">
      <c r="A40" s="99" t="s">
        <v>128</v>
      </c>
      <c r="B40" s="126" t="str" cm="1">
        <f t="array" ref="B40">IFERROR(INDEX(Sensors_OpuBC_cpXFP!$G$2:$G$694,MATCH($A40,Sensors_OpuBC_cpXFP!$A$2:$A$694,0),0),"")</f>
        <v>iSeroSnFR</v>
      </c>
      <c r="C40" s="127" t="str" cm="1">
        <f t="array" ref="C40">IFERROR(INDEX(Sensors_OpuBC_cpXFP!$H$2:$H$694,MATCH($A40,Sensors_OpuBC_cpXFP!$A$2:$A$694,0),0),"")</f>
        <v>L194D1</v>
      </c>
      <c r="D40" s="100" t="s">
        <v>261</v>
      </c>
      <c r="E40" s="150" t="str" cm="1">
        <f t="array" ref="E40">IFERROR(INDEX(Ligands_names_and_links!$B$3:$B$111,MATCH($D40,Ligands_names_and_links!$A$3:$A$111,0),0)," ")</f>
        <v>Win 55,212-2</v>
      </c>
      <c r="L40" s="152" t="s">
        <v>324</v>
      </c>
      <c r="M40" s="27">
        <v>3.5</v>
      </c>
      <c r="R40" s="106">
        <v>2.9</v>
      </c>
      <c r="U40" s="104">
        <v>79.5</v>
      </c>
      <c r="AA40" s="31">
        <v>1.4999999999999999E-2</v>
      </c>
      <c r="AJ40" s="104"/>
      <c r="AK40" s="104"/>
    </row>
    <row r="41" spans="1:47">
      <c r="A41" s="99" t="s">
        <v>128</v>
      </c>
      <c r="B41" s="126" t="str" cm="1">
        <f t="array" ref="B41">IFERROR(INDEX(Sensors_OpuBC_cpXFP!$G$2:$G$694,MATCH($A41,Sensors_OpuBC_cpXFP!$A$2:$A$694,0),0),"")</f>
        <v>iSeroSnFR</v>
      </c>
      <c r="C41" s="127" t="str" cm="1">
        <f t="array" ref="C41">IFERROR(INDEX(Sensors_OpuBC_cpXFP!$H$2:$H$694,MATCH($A41,Sensors_OpuBC_cpXFP!$A$2:$A$694,0),0),"")</f>
        <v>L194D1</v>
      </c>
      <c r="D41" s="100" t="s">
        <v>263</v>
      </c>
      <c r="E41" s="150" t="str" cm="1">
        <f t="array" ref="E41">IFERROR(INDEX(Ligands_names_and_links!$B$3:$B$111,MATCH($D41,Ligands_names_and_links!$A$3:$A$111,0),0)," ")</f>
        <v>PSNCBAM-1</v>
      </c>
      <c r="L41" s="27" t="s">
        <v>324</v>
      </c>
      <c r="M41" s="27">
        <v>4.2</v>
      </c>
      <c r="R41" s="106">
        <v>4.4000000000000004</v>
      </c>
      <c r="U41" s="104">
        <v>34.5</v>
      </c>
      <c r="AA41" s="31">
        <v>0.08</v>
      </c>
      <c r="AJ41" s="104"/>
      <c r="AK41" s="104"/>
    </row>
    <row r="42" spans="1:47">
      <c r="A42" s="99" t="s">
        <v>129</v>
      </c>
      <c r="B42" s="126" cm="1">
        <f t="array" ref="B42">IFERROR(INDEX(Sensors_OpuBC_cpXFP!$G$2:$G$694,MATCH($A42,Sensors_OpuBC_cpXFP!$A$2:$A$694,0),0),"")</f>
        <v>0</v>
      </c>
      <c r="C42" s="127" t="str" cm="1">
        <f t="array" ref="C42">IFERROR(INDEX(Sensors_OpuBC_cpXFP!$H$2:$H$694,MATCH($A42,Sensors_OpuBC_cpXFP!$A$2:$A$694,0),0),"")</f>
        <v>V7.1.3 , V8</v>
      </c>
      <c r="D42" s="100" t="s">
        <v>187</v>
      </c>
      <c r="E42" s="129" t="str" cm="1">
        <f t="array" ref="E42">IFERROR(INDEX(Ligands_names_and_links!$B$3:$B$111,MATCH($D42,Ligands_names_and_links!$A$3:$A$111,0),0)," ")</f>
        <v>ACh</v>
      </c>
      <c r="R42" s="106">
        <v>22</v>
      </c>
      <c r="U42" s="104">
        <v>6.3</v>
      </c>
      <c r="AA42" s="128">
        <f>IFERROR(R42/U42," ")</f>
        <v>3.4920634920634921</v>
      </c>
      <c r="AJ42" s="104"/>
      <c r="AK42" s="104"/>
    </row>
    <row r="43" spans="1:47">
      <c r="A43" s="99" t="s">
        <v>129</v>
      </c>
      <c r="B43" s="126" cm="1">
        <f t="array" ref="B43">IFERROR(INDEX(Sensors_OpuBC_cpXFP!$G$2:$G$694,MATCH($A43,Sensors_OpuBC_cpXFP!$A$2:$A$694,0),0),"")</f>
        <v>0</v>
      </c>
      <c r="C43" s="127" t="str" cm="1">
        <f t="array" ref="C43">IFERROR(INDEX(Sensors_OpuBC_cpXFP!$H$2:$H$694,MATCH($A43,Sensors_OpuBC_cpXFP!$A$2:$A$694,0),0),"")</f>
        <v>V7.1.3 , V8</v>
      </c>
      <c r="D43" s="100" t="s">
        <v>192</v>
      </c>
      <c r="E43" s="129" t="str" cm="1">
        <f t="array" ref="E43">IFERROR(INDEX(Ligands_names_and_links!$B$3:$B$111,MATCH($D43,Ligands_names_and_links!$A$3:$A$111,0),0)," ")</f>
        <v>Choline</v>
      </c>
      <c r="R43" s="106">
        <v>23</v>
      </c>
      <c r="U43" s="104">
        <v>167</v>
      </c>
      <c r="AA43" s="128">
        <f>IFERROR(R43/U43," ")</f>
        <v>0.1377245508982036</v>
      </c>
      <c r="AJ43" s="104"/>
      <c r="AK43" s="104"/>
    </row>
    <row r="44" spans="1:47">
      <c r="A44" s="99" t="s">
        <v>129</v>
      </c>
      <c r="B44" s="126" cm="1">
        <f t="array" ref="B44">IFERROR(INDEX(Sensors_OpuBC_cpXFP!$G$2:$G$694,MATCH($A44,Sensors_OpuBC_cpXFP!$A$2:$A$694,0),0),"")</f>
        <v>0</v>
      </c>
      <c r="C44" s="127" t="str" cm="1">
        <f t="array" ref="C44">IFERROR(INDEX(Sensors_OpuBC_cpXFP!$H$2:$H$694,MATCH($A44,Sensors_OpuBC_cpXFP!$A$2:$A$694,0),0),"")</f>
        <v>V7.1.3 , V8</v>
      </c>
      <c r="D44" s="100" t="s">
        <v>251</v>
      </c>
      <c r="E44" s="150" t="str" cm="1">
        <f t="array" ref="E44">IFERROR(INDEX(Ligands_names_and_links!$B$3:$B$111,MATCH($D44,Ligands_names_and_links!$A$3:$A$111,0),0)," ")</f>
        <v>Tropisetron</v>
      </c>
      <c r="L44" s="152" t="s">
        <v>324</v>
      </c>
      <c r="M44" s="27">
        <v>4</v>
      </c>
      <c r="R44" s="106"/>
      <c r="U44" s="104"/>
      <c r="AA44" s="104"/>
      <c r="AJ44" s="104"/>
      <c r="AK44" s="104"/>
    </row>
    <row r="45" spans="1:47">
      <c r="A45" s="99" t="s">
        <v>129</v>
      </c>
      <c r="B45" s="126" cm="1">
        <f t="array" ref="B45">IFERROR(INDEX(Sensors_OpuBC_cpXFP!$G$2:$G$694,MATCH($A45,Sensors_OpuBC_cpXFP!$A$2:$A$694,0),0),"")</f>
        <v>0</v>
      </c>
      <c r="C45" s="127" t="str" cm="1">
        <f t="array" ref="C45">IFERROR(INDEX(Sensors_OpuBC_cpXFP!$H$2:$H$694,MATCH($A45,Sensors_OpuBC_cpXFP!$A$2:$A$694,0),0),"")</f>
        <v>V7.1.3 , V8</v>
      </c>
      <c r="D45" s="100" t="s">
        <v>252</v>
      </c>
      <c r="E45" s="150" t="str" cm="1">
        <f t="array" ref="E45">IFERROR(INDEX(Ligands_names_and_links!$B$3:$B$111,MATCH($D45,Ligands_names_and_links!$A$3:$A$111,0),0)," ")</f>
        <v>Palanosetron</v>
      </c>
      <c r="L45" s="152" t="s">
        <v>324</v>
      </c>
      <c r="M45" s="27">
        <v>1.9</v>
      </c>
      <c r="R45" s="106"/>
      <c r="U45" s="104"/>
      <c r="AA45" s="104"/>
      <c r="AJ45" s="104"/>
      <c r="AK45" s="104"/>
    </row>
    <row r="46" spans="1:47">
      <c r="A46" s="99" t="s">
        <v>130</v>
      </c>
      <c r="B46" s="126" cm="1">
        <f t="array" ref="B46">IFERROR(INDEX(Sensors_OpuBC_cpXFP!$G$2:$G$694,MATCH($A46,Sensors_OpuBC_cpXFP!$A$2:$A$694,0),0),"")</f>
        <v>0</v>
      </c>
      <c r="C46" s="127" t="str" cm="1">
        <f t="array" ref="C46">IFERROR(INDEX(Sensors_OpuBC_cpXFP!$H$2:$H$694,MATCH($A46,Sensors_OpuBC_cpXFP!$A$2:$A$694,0),0),"")</f>
        <v>V4.8.1.2</v>
      </c>
      <c r="D46" s="100" t="s">
        <v>187</v>
      </c>
      <c r="E46" s="129" t="str" cm="1">
        <f t="array" ref="E46">IFERROR(INDEX(Ligands_names_and_links!$B$3:$B$111,MATCH($D46,Ligands_names_and_links!$A$3:$A$111,0),0)," ")</f>
        <v>ACh</v>
      </c>
      <c r="R46" s="106">
        <v>6.2</v>
      </c>
      <c r="U46" s="104">
        <v>47</v>
      </c>
      <c r="AA46" s="153">
        <v>0.13</v>
      </c>
      <c r="AJ46" s="104"/>
      <c r="AK46" s="104"/>
    </row>
    <row r="47" spans="1:47">
      <c r="A47" s="99" t="s">
        <v>130</v>
      </c>
      <c r="B47" s="126" cm="1">
        <f t="array" ref="B47">IFERROR(INDEX(Sensors_OpuBC_cpXFP!$G$2:$G$694,MATCH($A47,Sensors_OpuBC_cpXFP!$A$2:$A$694,0),0),"")</f>
        <v>0</v>
      </c>
      <c r="C47" s="127" t="str" cm="1">
        <f t="array" ref="C47">IFERROR(INDEX(Sensors_OpuBC_cpXFP!$H$2:$H$694,MATCH($A47,Sensors_OpuBC_cpXFP!$A$2:$A$694,0),0),"")</f>
        <v>V4.8.1.2</v>
      </c>
      <c r="D47" s="100" t="s">
        <v>192</v>
      </c>
      <c r="E47" s="129" t="str" cm="1">
        <f t="array" ref="E47">IFERROR(INDEX(Ligands_names_and_links!$B$3:$B$111,MATCH($D47,Ligands_names_and_links!$A$3:$A$111,0),0)," ")</f>
        <v>Choline</v>
      </c>
      <c r="R47" s="106">
        <v>5.0999999999999996</v>
      </c>
      <c r="U47" s="104">
        <v>201</v>
      </c>
      <c r="AA47" s="128">
        <v>0.03</v>
      </c>
      <c r="AJ47" s="104"/>
      <c r="AK47" s="104"/>
    </row>
    <row r="48" spans="1:47">
      <c r="A48" s="99" t="s">
        <v>131</v>
      </c>
      <c r="B48" s="126" t="str" cm="1">
        <f t="array" ref="B48">IFERROR(INDEX(Sensors_OpuBC_cpXFP!$G$2:$G$694,MATCH($A48,Sensors_OpuBC_cpXFP!$A$2:$A$694,0),0),"")</f>
        <v>AK2 = SKetSnFR1</v>
      </c>
      <c r="C48" s="127" cm="1">
        <f t="array" ref="C48">IFERROR(INDEX(Sensors_OpuBC_cpXFP!$H$2:$H$694,MATCH($A48,Sensors_OpuBC_cpXFP!$A$2:$A$694,0),0),"")</f>
        <v>0</v>
      </c>
      <c r="D48" s="100" t="s">
        <v>200</v>
      </c>
      <c r="E48" s="129" t="str" cm="1">
        <f t="array" ref="E48">IFERROR(INDEX(Ligands_names_and_links!$B$3:$B$111,MATCH($D48,Ligands_names_and_links!$A$3:$A$111,0),0)," ")</f>
        <v>S_ketamine</v>
      </c>
      <c r="F48" s="47">
        <v>0</v>
      </c>
      <c r="H48" s="47">
        <v>0</v>
      </c>
      <c r="J48" s="27">
        <v>0</v>
      </c>
      <c r="K48" s="27">
        <v>0</v>
      </c>
      <c r="L48" s="27">
        <v>0</v>
      </c>
      <c r="M48" s="27">
        <v>0</v>
      </c>
      <c r="N48" s="63">
        <v>0</v>
      </c>
      <c r="O48" s="27">
        <v>0</v>
      </c>
      <c r="Q48" s="27">
        <v>0</v>
      </c>
      <c r="R48" s="106">
        <v>3.39</v>
      </c>
      <c r="S48" s="27">
        <v>0</v>
      </c>
      <c r="T48" s="27">
        <v>0</v>
      </c>
      <c r="U48" s="104">
        <v>10.7</v>
      </c>
      <c r="V48" s="27">
        <v>0</v>
      </c>
      <c r="W48" s="27">
        <v>0</v>
      </c>
      <c r="X48" s="27">
        <v>0</v>
      </c>
      <c r="Y48" s="27">
        <v>0</v>
      </c>
      <c r="Z48" s="27">
        <v>0</v>
      </c>
      <c r="AA48" s="128">
        <f>IFERROR(R48/U48," ")</f>
        <v>0.31682242990654208</v>
      </c>
      <c r="AB48" s="27">
        <v>0</v>
      </c>
      <c r="AC48" s="63">
        <v>0</v>
      </c>
      <c r="AD48" s="27">
        <v>0</v>
      </c>
      <c r="AE48" s="27">
        <v>0</v>
      </c>
      <c r="AF48" s="27">
        <v>0</v>
      </c>
      <c r="AG48" s="27">
        <v>0</v>
      </c>
      <c r="AH48" s="27">
        <v>0</v>
      </c>
      <c r="AI48" s="27">
        <v>0</v>
      </c>
      <c r="AJ48" s="104">
        <v>0</v>
      </c>
      <c r="AK48" s="104">
        <v>0</v>
      </c>
      <c r="AL48" s="27">
        <v>0</v>
      </c>
      <c r="AM48" s="63">
        <v>0</v>
      </c>
      <c r="AN48" s="27">
        <v>0</v>
      </c>
      <c r="AO48" s="27">
        <v>0</v>
      </c>
      <c r="AP48" s="27">
        <v>0</v>
      </c>
      <c r="AQ48" s="27">
        <v>0</v>
      </c>
      <c r="AR48" s="27">
        <v>0</v>
      </c>
      <c r="AS48" s="27">
        <v>0</v>
      </c>
      <c r="AT48" s="27">
        <v>0</v>
      </c>
      <c r="AU48" s="63">
        <v>0</v>
      </c>
    </row>
    <row r="49" spans="1:47">
      <c r="A49" s="99" t="s">
        <v>131</v>
      </c>
      <c r="B49" s="126" t="str" cm="1">
        <f t="array" ref="B49">IFERROR(INDEX(Sensors_OpuBC_cpXFP!$G$2:$G$694,MATCH($A49,Sensors_OpuBC_cpXFP!$A$2:$A$694,0),0),"")</f>
        <v>AK2 = SKetSnFR1</v>
      </c>
      <c r="C49" s="127" cm="1">
        <f t="array" ref="C49">IFERROR(INDEX(Sensors_OpuBC_cpXFP!$H$2:$H$694,MATCH($A49,Sensors_OpuBC_cpXFP!$A$2:$A$694,0),0),"")</f>
        <v>0</v>
      </c>
      <c r="D49" s="100" t="s">
        <v>202</v>
      </c>
      <c r="E49" s="129" t="str" cm="1">
        <f t="array" ref="E49">IFERROR(INDEX(Ligands_names_and_links!$B$3:$B$111,MATCH($D49,Ligands_names_and_links!$A$3:$A$111,0),0)," ")</f>
        <v>R_ketamine</v>
      </c>
      <c r="F49" s="47">
        <v>0</v>
      </c>
      <c r="H49" s="47">
        <v>0</v>
      </c>
      <c r="J49" s="27">
        <v>0</v>
      </c>
      <c r="K49" s="27">
        <v>0</v>
      </c>
      <c r="L49" s="27">
        <v>0</v>
      </c>
      <c r="M49" s="27">
        <v>0</v>
      </c>
      <c r="N49" s="63">
        <v>0</v>
      </c>
      <c r="O49" s="27">
        <v>0</v>
      </c>
      <c r="Q49" s="27">
        <v>0</v>
      </c>
      <c r="R49" s="106">
        <v>1</v>
      </c>
      <c r="S49" s="27">
        <v>0</v>
      </c>
      <c r="T49" s="27">
        <v>0</v>
      </c>
      <c r="U49" s="104">
        <v>200</v>
      </c>
      <c r="V49" s="27">
        <v>0</v>
      </c>
      <c r="W49" s="27">
        <v>0</v>
      </c>
      <c r="X49" s="27">
        <v>0</v>
      </c>
      <c r="Y49" s="27">
        <v>0</v>
      </c>
      <c r="Z49" s="27">
        <v>0</v>
      </c>
      <c r="AA49" s="155">
        <f>IFERROR(R49/U49," ")</f>
        <v>5.0000000000000001E-3</v>
      </c>
      <c r="AB49" s="27">
        <v>0</v>
      </c>
      <c r="AC49" s="63">
        <v>0</v>
      </c>
      <c r="AD49" s="27">
        <v>0</v>
      </c>
      <c r="AE49" s="27">
        <v>0</v>
      </c>
      <c r="AF49" s="27">
        <v>0</v>
      </c>
      <c r="AG49" s="27">
        <v>0</v>
      </c>
      <c r="AH49" s="27">
        <v>0</v>
      </c>
      <c r="AI49" s="27">
        <v>0</v>
      </c>
      <c r="AJ49" s="104">
        <v>0</v>
      </c>
      <c r="AK49" s="104">
        <v>0</v>
      </c>
      <c r="AL49" s="27">
        <v>0</v>
      </c>
      <c r="AM49" s="63">
        <v>0</v>
      </c>
      <c r="AN49" s="27">
        <v>0</v>
      </c>
      <c r="AO49" s="27">
        <v>0</v>
      </c>
      <c r="AP49" s="27">
        <v>0</v>
      </c>
      <c r="AQ49" s="27">
        <v>0</v>
      </c>
      <c r="AR49" s="27">
        <v>0</v>
      </c>
      <c r="AS49" s="27">
        <v>0</v>
      </c>
      <c r="AT49" s="27">
        <v>0</v>
      </c>
      <c r="AU49" s="63">
        <v>0</v>
      </c>
    </row>
    <row r="50" spans="1:47">
      <c r="A50" s="99" t="s">
        <v>131</v>
      </c>
      <c r="B50" s="126" t="str" cm="1">
        <f t="array" ref="B50">IFERROR(INDEX(Sensors_OpuBC_cpXFP!$G$2:$G$694,MATCH($A50,Sensors_OpuBC_cpXFP!$A$2:$A$694,0),0),"")</f>
        <v>AK2 = SKetSnFR1</v>
      </c>
      <c r="C50" s="127" cm="1">
        <f t="array" ref="C50">IFERROR(INDEX(Sensors_OpuBC_cpXFP!$H$2:$H$694,MATCH($A50,Sensors_OpuBC_cpXFP!$A$2:$A$694,0),0),"")</f>
        <v>0</v>
      </c>
      <c r="D50" s="100" t="s">
        <v>213</v>
      </c>
      <c r="E50" s="129" t="str" cm="1">
        <f t="array" ref="E50">IFERROR(INDEX(Ligands_names_and_links!$B$3:$B$111,MATCH($D50,Ligands_names_and_links!$A$3:$A$111,0),0)," ")</f>
        <v>Fentanyl</v>
      </c>
      <c r="F50" s="47">
        <v>0</v>
      </c>
      <c r="H50" s="47">
        <v>0</v>
      </c>
      <c r="J50" s="27">
        <v>0</v>
      </c>
      <c r="K50" s="27">
        <v>0</v>
      </c>
      <c r="L50" s="27">
        <v>0</v>
      </c>
      <c r="M50" s="27">
        <v>0</v>
      </c>
      <c r="N50" s="63">
        <v>0</v>
      </c>
      <c r="O50" s="27">
        <v>0</v>
      </c>
      <c r="Q50" s="27">
        <v>0</v>
      </c>
      <c r="R50" s="106">
        <v>1.1299999999999999</v>
      </c>
      <c r="S50" s="27">
        <v>0</v>
      </c>
      <c r="T50" s="27">
        <v>0</v>
      </c>
      <c r="U50" s="104">
        <v>13.5</v>
      </c>
      <c r="V50" s="27">
        <v>0</v>
      </c>
      <c r="W50" s="27">
        <v>0</v>
      </c>
      <c r="X50" s="27">
        <v>0</v>
      </c>
      <c r="Y50" s="27">
        <v>0</v>
      </c>
      <c r="Z50" s="27">
        <v>0</v>
      </c>
      <c r="AA50" s="128">
        <f>IFERROR(R50/U50," ")</f>
        <v>8.3703703703703697E-2</v>
      </c>
      <c r="AB50" s="27">
        <v>0</v>
      </c>
      <c r="AC50" s="63">
        <v>0</v>
      </c>
      <c r="AD50" s="27">
        <v>0</v>
      </c>
      <c r="AE50" s="27">
        <v>0</v>
      </c>
      <c r="AF50" s="27">
        <v>0</v>
      </c>
      <c r="AG50" s="27">
        <v>0</v>
      </c>
      <c r="AH50" s="27">
        <v>0</v>
      </c>
      <c r="AI50" s="27">
        <v>0</v>
      </c>
      <c r="AJ50" s="104">
        <v>0</v>
      </c>
      <c r="AK50" s="104">
        <v>0</v>
      </c>
      <c r="AL50" s="27">
        <v>0</v>
      </c>
      <c r="AM50" s="63">
        <v>0</v>
      </c>
      <c r="AN50" s="27">
        <v>0</v>
      </c>
      <c r="AO50" s="27">
        <v>0</v>
      </c>
      <c r="AP50" s="27">
        <v>0</v>
      </c>
      <c r="AQ50" s="27">
        <v>0</v>
      </c>
      <c r="AR50" s="27">
        <v>0</v>
      </c>
      <c r="AS50" s="27">
        <v>0</v>
      </c>
      <c r="AT50" s="27">
        <v>0</v>
      </c>
      <c r="AU50" s="63">
        <v>0</v>
      </c>
    </row>
    <row r="51" spans="1:47">
      <c r="A51" s="99" t="s">
        <v>131</v>
      </c>
      <c r="B51" s="126" t="str" cm="1">
        <f t="array" ref="B51">IFERROR(INDEX(Sensors_OpuBC_cpXFP!$G$2:$G$694,MATCH($A51,Sensors_OpuBC_cpXFP!$A$2:$A$694,0),0),"")</f>
        <v>AK2 = SKetSnFR1</v>
      </c>
      <c r="C51" s="127" cm="1">
        <f t="array" ref="C51">IFERROR(INDEX(Sensors_OpuBC_cpXFP!$H$2:$H$694,MATCH($A51,Sensors_OpuBC_cpXFP!$A$2:$A$694,0),0),"")</f>
        <v>0</v>
      </c>
      <c r="D51" s="100" t="s">
        <v>251</v>
      </c>
      <c r="E51" s="150" t="str" cm="1">
        <f t="array" ref="E51">IFERROR(INDEX(Ligands_names_and_links!$B$3:$B$111,MATCH($D51,Ligands_names_and_links!$A$3:$A$111,0),0)," ")</f>
        <v>Tropisetron</v>
      </c>
      <c r="L51" s="152" t="s">
        <v>324</v>
      </c>
      <c r="M51" s="27">
        <v>1.1000000000000001</v>
      </c>
      <c r="R51" s="106"/>
      <c r="U51" s="104"/>
      <c r="AA51" s="104"/>
      <c r="AJ51" s="104"/>
      <c r="AK51" s="104"/>
    </row>
    <row r="52" spans="1:47">
      <c r="A52" s="99" t="s">
        <v>132</v>
      </c>
      <c r="B52" s="126" cm="1">
        <f t="array" ref="B52">IFERROR(INDEX(Sensors_OpuBC_cpXFP!$G$2:$G$694,MATCH($A52,Sensors_OpuBC_cpXFP!$A$2:$A$694,0),0),"")</f>
        <v>0</v>
      </c>
      <c r="C52" s="127" t="str" cm="1">
        <f t="array" ref="C52">IFERROR(INDEX(Sensors_OpuBC_cpXFP!$H$2:$H$694,MATCH($A52,Sensors_OpuBC_cpXFP!$A$2:$A$694,0),0),"")</f>
        <v>AK3</v>
      </c>
      <c r="D52" s="100" t="s">
        <v>200</v>
      </c>
      <c r="E52" s="129" t="str" cm="1">
        <f t="array" ref="E52">IFERROR(INDEX(Ligands_names_and_links!$B$3:$B$111,MATCH($D52,Ligands_names_and_links!$A$3:$A$111,0),0)," ")</f>
        <v>S_ketamine</v>
      </c>
      <c r="F52" s="47">
        <v>0</v>
      </c>
      <c r="H52" s="47">
        <v>0</v>
      </c>
      <c r="J52" s="27">
        <v>0</v>
      </c>
      <c r="K52" s="27">
        <v>0</v>
      </c>
      <c r="L52" s="27">
        <v>0</v>
      </c>
      <c r="M52" s="27">
        <v>0</v>
      </c>
      <c r="N52" s="63">
        <v>0</v>
      </c>
      <c r="O52" s="27">
        <v>0</v>
      </c>
      <c r="Q52" s="27">
        <v>0</v>
      </c>
      <c r="R52" s="106">
        <v>3.5</v>
      </c>
      <c r="S52" s="27">
        <v>0</v>
      </c>
      <c r="T52" s="27">
        <v>0</v>
      </c>
      <c r="U52" s="104">
        <v>7.8</v>
      </c>
      <c r="V52" s="27">
        <v>0</v>
      </c>
      <c r="W52" s="27">
        <v>0</v>
      </c>
      <c r="X52" s="27">
        <v>0</v>
      </c>
      <c r="Y52" s="27">
        <v>0</v>
      </c>
      <c r="Z52" s="27">
        <v>0</v>
      </c>
      <c r="AA52" s="128">
        <f t="shared" ref="AA52:AA60" si="5">IFERROR(R52/U52," ")</f>
        <v>0.44871794871794873</v>
      </c>
      <c r="AB52" s="27">
        <v>0</v>
      </c>
      <c r="AC52" s="63">
        <v>0</v>
      </c>
      <c r="AD52" s="27">
        <v>0</v>
      </c>
      <c r="AE52" s="27">
        <v>0</v>
      </c>
      <c r="AF52" s="27">
        <v>0</v>
      </c>
      <c r="AG52" s="27">
        <v>0</v>
      </c>
      <c r="AH52" s="27">
        <v>0</v>
      </c>
      <c r="AI52" s="27">
        <v>0</v>
      </c>
      <c r="AJ52" s="104">
        <v>0</v>
      </c>
      <c r="AK52" s="104">
        <v>0</v>
      </c>
      <c r="AL52" s="27">
        <v>0</v>
      </c>
      <c r="AM52" s="63">
        <v>0</v>
      </c>
      <c r="AN52" s="27">
        <v>0</v>
      </c>
      <c r="AO52" s="27">
        <v>0</v>
      </c>
      <c r="AP52" s="27">
        <v>0</v>
      </c>
      <c r="AQ52" s="27">
        <v>0</v>
      </c>
      <c r="AR52" s="27">
        <v>0</v>
      </c>
      <c r="AS52" s="27">
        <v>0</v>
      </c>
      <c r="AT52" s="27">
        <v>0</v>
      </c>
      <c r="AU52" s="63">
        <v>0</v>
      </c>
    </row>
    <row r="53" spans="1:47">
      <c r="A53" s="99" t="s">
        <v>132</v>
      </c>
      <c r="B53" s="126" cm="1">
        <f t="array" ref="B53">IFERROR(INDEX(Sensors_OpuBC_cpXFP!$G$2:$G$694,MATCH($A53,Sensors_OpuBC_cpXFP!$A$2:$A$694,0),0),"")</f>
        <v>0</v>
      </c>
      <c r="C53" s="127" t="str" cm="1">
        <f t="array" ref="C53">IFERROR(INDEX(Sensors_OpuBC_cpXFP!$H$2:$H$694,MATCH($A53,Sensors_OpuBC_cpXFP!$A$2:$A$694,0),0),"")</f>
        <v>AK3</v>
      </c>
      <c r="D53" s="100" t="s">
        <v>213</v>
      </c>
      <c r="E53" s="129" t="str" cm="1">
        <f t="array" ref="E53">IFERROR(INDEX(Ligands_names_and_links!$B$3:$B$111,MATCH($D53,Ligands_names_and_links!$A$3:$A$111,0),0)," ")</f>
        <v>Fentanyl</v>
      </c>
      <c r="F53" s="47">
        <v>0</v>
      </c>
      <c r="H53" s="47">
        <v>0</v>
      </c>
      <c r="J53" s="27">
        <v>0</v>
      </c>
      <c r="K53" s="27">
        <v>0</v>
      </c>
      <c r="L53" s="27">
        <v>0</v>
      </c>
      <c r="M53" s="27">
        <v>0</v>
      </c>
      <c r="N53" s="63">
        <v>0</v>
      </c>
      <c r="O53" s="27">
        <v>0</v>
      </c>
      <c r="Q53" s="27">
        <v>0</v>
      </c>
      <c r="R53" s="106">
        <v>0.82</v>
      </c>
      <c r="S53" s="27">
        <v>0</v>
      </c>
      <c r="T53" s="27">
        <v>0</v>
      </c>
      <c r="U53" s="104">
        <v>16.899999999999999</v>
      </c>
      <c r="V53" s="27">
        <v>0</v>
      </c>
      <c r="W53" s="27">
        <v>0</v>
      </c>
      <c r="X53" s="27">
        <v>0</v>
      </c>
      <c r="Y53" s="27">
        <v>0</v>
      </c>
      <c r="Z53" s="27">
        <v>0</v>
      </c>
      <c r="AA53" s="128">
        <f t="shared" si="5"/>
        <v>4.85207100591716E-2</v>
      </c>
      <c r="AB53" s="27">
        <v>0</v>
      </c>
      <c r="AC53" s="63">
        <v>0</v>
      </c>
      <c r="AD53" s="27">
        <v>0</v>
      </c>
      <c r="AE53" s="27">
        <v>0</v>
      </c>
      <c r="AF53" s="27">
        <v>0</v>
      </c>
      <c r="AG53" s="27">
        <v>0</v>
      </c>
      <c r="AH53" s="27">
        <v>0</v>
      </c>
      <c r="AI53" s="27">
        <v>0</v>
      </c>
      <c r="AJ53" s="104">
        <v>0</v>
      </c>
      <c r="AK53" s="104">
        <v>0</v>
      </c>
      <c r="AL53" s="27">
        <v>0</v>
      </c>
      <c r="AM53" s="63">
        <v>0</v>
      </c>
      <c r="AN53" s="27">
        <v>0</v>
      </c>
      <c r="AO53" s="27">
        <v>0</v>
      </c>
      <c r="AP53" s="27">
        <v>0</v>
      </c>
      <c r="AQ53" s="27">
        <v>0</v>
      </c>
      <c r="AR53" s="27">
        <v>0</v>
      </c>
      <c r="AS53" s="27">
        <v>0</v>
      </c>
      <c r="AT53" s="27">
        <v>0</v>
      </c>
      <c r="AU53" s="63">
        <v>0</v>
      </c>
    </row>
    <row r="54" spans="1:47">
      <c r="A54" s="99" t="s">
        <v>133</v>
      </c>
      <c r="B54" s="126" cm="1">
        <f t="array" ref="B54">IFERROR(INDEX(Sensors_OpuBC_cpXFP!$G$2:$G$694,MATCH($A54,Sensors_OpuBC_cpXFP!$A$2:$A$694,0),0),"")</f>
        <v>0</v>
      </c>
      <c r="C54" s="127" t="str" cm="1">
        <f t="array" ref="C54">IFERROR(INDEX(Sensors_OpuBC_cpXFP!$H$2:$H$694,MATCH($A54,Sensors_OpuBC_cpXFP!$A$2:$A$694,0),0),"")</f>
        <v>AK4</v>
      </c>
      <c r="D54" s="100" t="s">
        <v>200</v>
      </c>
      <c r="E54" s="129" t="str" cm="1">
        <f t="array" ref="E54">IFERROR(INDEX(Ligands_names_and_links!$B$3:$B$111,MATCH($D54,Ligands_names_and_links!$A$3:$A$111,0),0)," ")</f>
        <v>S_ketamine</v>
      </c>
      <c r="F54" s="47">
        <v>0</v>
      </c>
      <c r="H54" s="47">
        <v>0</v>
      </c>
      <c r="J54" s="27">
        <v>0</v>
      </c>
      <c r="K54" s="27">
        <v>0</v>
      </c>
      <c r="L54" s="27">
        <v>0</v>
      </c>
      <c r="M54" s="27">
        <v>0</v>
      </c>
      <c r="N54" s="63">
        <v>0</v>
      </c>
      <c r="O54" s="27">
        <v>0</v>
      </c>
      <c r="Q54" s="27">
        <v>0</v>
      </c>
      <c r="R54" s="106">
        <v>4</v>
      </c>
      <c r="S54" s="27">
        <v>0</v>
      </c>
      <c r="T54" s="27">
        <v>0</v>
      </c>
      <c r="U54" s="104">
        <v>12.1</v>
      </c>
      <c r="V54" s="27">
        <v>0</v>
      </c>
      <c r="W54" s="27">
        <v>0</v>
      </c>
      <c r="X54" s="27">
        <v>0</v>
      </c>
      <c r="Y54" s="27">
        <v>0</v>
      </c>
      <c r="Z54" s="27">
        <v>0</v>
      </c>
      <c r="AA54" s="128">
        <f t="shared" si="5"/>
        <v>0.33057851239669422</v>
      </c>
      <c r="AB54" s="27">
        <v>0</v>
      </c>
      <c r="AC54" s="63">
        <v>0</v>
      </c>
      <c r="AD54" s="27">
        <v>0</v>
      </c>
      <c r="AE54" s="27">
        <v>0</v>
      </c>
      <c r="AF54" s="27">
        <v>0</v>
      </c>
      <c r="AG54" s="27">
        <v>0</v>
      </c>
      <c r="AH54" s="27">
        <v>0</v>
      </c>
      <c r="AI54" s="27">
        <v>0</v>
      </c>
      <c r="AJ54" s="104">
        <v>0</v>
      </c>
      <c r="AK54" s="104">
        <v>0</v>
      </c>
      <c r="AL54" s="27">
        <v>0</v>
      </c>
      <c r="AM54" s="63">
        <v>0</v>
      </c>
      <c r="AN54" s="27">
        <v>0</v>
      </c>
      <c r="AO54" s="27">
        <v>0</v>
      </c>
      <c r="AP54" s="27">
        <v>0</v>
      </c>
      <c r="AQ54" s="27">
        <v>0</v>
      </c>
      <c r="AR54" s="27">
        <v>0</v>
      </c>
      <c r="AS54" s="27">
        <v>0</v>
      </c>
      <c r="AT54" s="27">
        <v>0</v>
      </c>
      <c r="AU54" s="63">
        <v>0</v>
      </c>
    </row>
    <row r="55" spans="1:47">
      <c r="A55" s="99" t="s">
        <v>133</v>
      </c>
      <c r="B55" s="126" cm="1">
        <f t="array" ref="B55">IFERROR(INDEX(Sensors_OpuBC_cpXFP!$G$2:$G$694,MATCH($A55,Sensors_OpuBC_cpXFP!$A$2:$A$694,0),0),"")</f>
        <v>0</v>
      </c>
      <c r="C55" s="127" t="str" cm="1">
        <f t="array" ref="C55">IFERROR(INDEX(Sensors_OpuBC_cpXFP!$H$2:$H$694,MATCH($A55,Sensors_OpuBC_cpXFP!$A$2:$A$694,0),0),"")</f>
        <v>AK4</v>
      </c>
      <c r="D55" s="100" t="s">
        <v>213</v>
      </c>
      <c r="E55" s="129" t="str" cm="1">
        <f t="array" ref="E55">IFERROR(INDEX(Ligands_names_and_links!$B$3:$B$111,MATCH($D55,Ligands_names_and_links!$A$3:$A$111,0),0)," ")</f>
        <v>Fentanyl</v>
      </c>
      <c r="F55" s="47">
        <v>0</v>
      </c>
      <c r="H55" s="47">
        <v>0</v>
      </c>
      <c r="J55" s="27">
        <v>0</v>
      </c>
      <c r="K55" s="27">
        <v>0</v>
      </c>
      <c r="L55" s="27">
        <v>0</v>
      </c>
      <c r="M55" s="27">
        <v>0</v>
      </c>
      <c r="N55" s="63">
        <v>0</v>
      </c>
      <c r="O55" s="27">
        <v>0</v>
      </c>
      <c r="Q55" s="27">
        <v>0</v>
      </c>
      <c r="R55" s="106">
        <v>1.18</v>
      </c>
      <c r="S55" s="27">
        <v>0</v>
      </c>
      <c r="T55" s="27">
        <v>0</v>
      </c>
      <c r="U55" s="104">
        <v>23.4</v>
      </c>
      <c r="V55" s="27">
        <v>0</v>
      </c>
      <c r="W55" s="27">
        <v>0</v>
      </c>
      <c r="X55" s="27">
        <v>0</v>
      </c>
      <c r="Y55" s="27">
        <v>0</v>
      </c>
      <c r="Z55" s="27">
        <v>0</v>
      </c>
      <c r="AA55" s="128">
        <f t="shared" si="5"/>
        <v>5.0427350427350429E-2</v>
      </c>
      <c r="AB55" s="27">
        <v>0</v>
      </c>
      <c r="AC55" s="63">
        <v>0</v>
      </c>
      <c r="AD55" s="27">
        <v>0</v>
      </c>
      <c r="AE55" s="27">
        <v>0</v>
      </c>
      <c r="AF55" s="27">
        <v>0</v>
      </c>
      <c r="AG55" s="27">
        <v>0</v>
      </c>
      <c r="AH55" s="27">
        <v>0</v>
      </c>
      <c r="AI55" s="27">
        <v>0</v>
      </c>
      <c r="AJ55" s="104">
        <v>0</v>
      </c>
      <c r="AK55" s="104">
        <v>0</v>
      </c>
      <c r="AL55" s="27">
        <v>0</v>
      </c>
      <c r="AM55" s="63">
        <v>0</v>
      </c>
      <c r="AN55" s="27">
        <v>0</v>
      </c>
      <c r="AO55" s="27">
        <v>0</v>
      </c>
      <c r="AP55" s="27">
        <v>0</v>
      </c>
      <c r="AQ55" s="27">
        <v>0</v>
      </c>
      <c r="AR55" s="27">
        <v>0</v>
      </c>
      <c r="AS55" s="27">
        <v>0</v>
      </c>
      <c r="AT55" s="27">
        <v>0</v>
      </c>
      <c r="AU55" s="63">
        <v>0</v>
      </c>
    </row>
    <row r="56" spans="1:47">
      <c r="A56" s="99" t="s">
        <v>134</v>
      </c>
      <c r="B56" s="126" t="str" cm="1">
        <f t="array" ref="B56">IFERROR(INDEX(Sensors_OpuBC_cpXFP!$G$2:$G$694,MATCH($A56,Sensors_OpuBC_cpXFP!$A$2:$A$694,0),0),"")</f>
        <v>AK8 = SKetSnFR2</v>
      </c>
      <c r="C56" s="127" cm="1">
        <f t="array" ref="C56">IFERROR(INDEX(Sensors_OpuBC_cpXFP!$H$2:$H$694,MATCH($A56,Sensors_OpuBC_cpXFP!$A$2:$A$694,0),0),"")</f>
        <v>0</v>
      </c>
      <c r="D56" s="100" t="s">
        <v>200</v>
      </c>
      <c r="E56" s="129" t="str" cm="1">
        <f t="array" ref="E56">IFERROR(INDEX(Ligands_names_and_links!$B$3:$B$111,MATCH($D56,Ligands_names_and_links!$A$3:$A$111,0),0)," ")</f>
        <v>S_ketamine</v>
      </c>
      <c r="F56" s="47">
        <v>0</v>
      </c>
      <c r="H56" s="47">
        <v>0</v>
      </c>
      <c r="J56" s="27">
        <v>0</v>
      </c>
      <c r="K56" s="27">
        <v>0</v>
      </c>
      <c r="L56" s="27">
        <v>0</v>
      </c>
      <c r="M56" s="27">
        <v>0</v>
      </c>
      <c r="N56" s="63">
        <v>0</v>
      </c>
      <c r="O56" s="27">
        <v>0</v>
      </c>
      <c r="Q56" s="27">
        <v>0</v>
      </c>
      <c r="R56" s="106">
        <v>2.8</v>
      </c>
      <c r="S56" s="27">
        <v>0</v>
      </c>
      <c r="T56" s="27">
        <v>0</v>
      </c>
      <c r="U56" s="104">
        <v>1.5</v>
      </c>
      <c r="V56" s="27">
        <v>0</v>
      </c>
      <c r="W56" s="27">
        <v>0</v>
      </c>
      <c r="X56" s="27">
        <v>0</v>
      </c>
      <c r="Y56" s="27">
        <v>0</v>
      </c>
      <c r="Z56" s="27">
        <v>0</v>
      </c>
      <c r="AA56" s="128">
        <f t="shared" si="5"/>
        <v>1.8666666666666665</v>
      </c>
      <c r="AB56" s="27">
        <v>0</v>
      </c>
      <c r="AC56" s="63">
        <v>0</v>
      </c>
      <c r="AD56" s="27">
        <v>0</v>
      </c>
      <c r="AE56" s="27">
        <v>0</v>
      </c>
      <c r="AF56" s="27">
        <v>0</v>
      </c>
      <c r="AG56" s="27">
        <v>0</v>
      </c>
      <c r="AH56" s="27">
        <v>0</v>
      </c>
      <c r="AI56" s="27">
        <v>0</v>
      </c>
      <c r="AJ56" s="104">
        <v>0</v>
      </c>
      <c r="AK56" s="104">
        <v>0</v>
      </c>
      <c r="AL56" s="27">
        <v>0</v>
      </c>
      <c r="AM56" s="63">
        <v>0</v>
      </c>
      <c r="AN56" s="27">
        <v>0</v>
      </c>
      <c r="AO56" s="27">
        <v>0</v>
      </c>
      <c r="AP56" s="27">
        <v>0</v>
      </c>
      <c r="AQ56" s="27">
        <v>0</v>
      </c>
      <c r="AR56" s="27">
        <v>0</v>
      </c>
      <c r="AS56" s="27">
        <v>0</v>
      </c>
      <c r="AT56" s="27">
        <v>0</v>
      </c>
      <c r="AU56" s="63">
        <v>0</v>
      </c>
    </row>
    <row r="57" spans="1:47">
      <c r="A57" s="99" t="s">
        <v>134</v>
      </c>
      <c r="B57" s="126" t="str" cm="1">
        <f t="array" ref="B57">IFERROR(INDEX(Sensors_OpuBC_cpXFP!$G$2:$G$694,MATCH($A57,Sensors_OpuBC_cpXFP!$A$2:$A$694,0),0),"")</f>
        <v>AK8 = SKetSnFR2</v>
      </c>
      <c r="C57" s="127" cm="1">
        <f t="array" ref="C57">IFERROR(INDEX(Sensors_OpuBC_cpXFP!$H$2:$H$694,MATCH($A57,Sensors_OpuBC_cpXFP!$A$2:$A$694,0),0),"")</f>
        <v>0</v>
      </c>
      <c r="D57" s="100" t="s">
        <v>202</v>
      </c>
      <c r="E57" s="129" t="str" cm="1">
        <f t="array" ref="E57">IFERROR(INDEX(Ligands_names_and_links!$B$3:$B$111,MATCH($D57,Ligands_names_and_links!$A$3:$A$111,0),0)," ")</f>
        <v>R_ketamine</v>
      </c>
      <c r="F57" s="47">
        <v>0</v>
      </c>
      <c r="H57" s="47">
        <v>0</v>
      </c>
      <c r="J57" s="27">
        <v>0</v>
      </c>
      <c r="K57" s="27">
        <v>0</v>
      </c>
      <c r="L57" s="27">
        <v>0</v>
      </c>
      <c r="M57" s="27">
        <v>0</v>
      </c>
      <c r="N57" s="63">
        <v>0</v>
      </c>
      <c r="O57" s="27">
        <v>0</v>
      </c>
      <c r="Q57" s="27">
        <v>0</v>
      </c>
      <c r="R57" s="106">
        <v>1</v>
      </c>
      <c r="S57" s="27">
        <v>0</v>
      </c>
      <c r="T57" s="27">
        <v>0</v>
      </c>
      <c r="U57" s="104">
        <v>250</v>
      </c>
      <c r="V57" s="27">
        <v>0</v>
      </c>
      <c r="W57" s="27">
        <v>0</v>
      </c>
      <c r="X57" s="27">
        <v>0</v>
      </c>
      <c r="Y57" s="27">
        <v>0</v>
      </c>
      <c r="Z57" s="27">
        <v>0</v>
      </c>
      <c r="AA57" s="128">
        <f t="shared" si="5"/>
        <v>4.0000000000000001E-3</v>
      </c>
      <c r="AB57" s="27">
        <v>0</v>
      </c>
      <c r="AC57" s="63">
        <v>0</v>
      </c>
      <c r="AD57" s="27">
        <v>0</v>
      </c>
      <c r="AE57" s="27">
        <v>0</v>
      </c>
      <c r="AF57" s="27">
        <v>0</v>
      </c>
      <c r="AG57" s="27">
        <v>0</v>
      </c>
      <c r="AH57" s="27">
        <v>0</v>
      </c>
      <c r="AI57" s="27">
        <v>0</v>
      </c>
      <c r="AJ57" s="104">
        <v>0</v>
      </c>
      <c r="AK57" s="104">
        <v>0</v>
      </c>
      <c r="AL57" s="27">
        <v>0</v>
      </c>
      <c r="AM57" s="63">
        <v>0</v>
      </c>
      <c r="AN57" s="27">
        <v>0</v>
      </c>
      <c r="AO57" s="27">
        <v>0</v>
      </c>
      <c r="AP57" s="27">
        <v>0</v>
      </c>
      <c r="AQ57" s="27">
        <v>0</v>
      </c>
      <c r="AR57" s="27">
        <v>0</v>
      </c>
      <c r="AS57" s="27">
        <v>0</v>
      </c>
      <c r="AT57" s="27">
        <v>0</v>
      </c>
      <c r="AU57" s="63">
        <v>0</v>
      </c>
    </row>
    <row r="58" spans="1:47">
      <c r="A58" s="99" t="s">
        <v>135</v>
      </c>
      <c r="B58" s="126" cm="1">
        <f t="array" ref="B58">IFERROR(INDEX(Sensors_OpuBC_cpXFP!$G$2:$G$694,MATCH($A58,Sensors_OpuBC_cpXFP!$A$2:$A$694,0),0),"")</f>
        <v>0</v>
      </c>
      <c r="C58" s="127" t="str" cm="1">
        <f t="array" ref="C58">IFERROR(INDEX(Sensors_OpuBC_cpXFP!$H$2:$H$694,MATCH($A58,Sensors_OpuBC_cpXFP!$A$2:$A$694,0),0),"")</f>
        <v>Scop4</v>
      </c>
      <c r="D58" s="100" t="s">
        <v>187</v>
      </c>
      <c r="E58" s="129" t="str" cm="1">
        <f t="array" ref="E58">IFERROR(INDEX(Ligands_names_and_links!$B$3:$B$111,MATCH($D58,Ligands_names_and_links!$A$3:$A$111,0),0)," ")</f>
        <v>ACh</v>
      </c>
      <c r="F58" s="47">
        <v>0</v>
      </c>
      <c r="H58" s="47">
        <v>0</v>
      </c>
      <c r="J58" s="27">
        <v>0</v>
      </c>
      <c r="K58" s="27">
        <v>0</v>
      </c>
      <c r="L58" s="27">
        <v>0</v>
      </c>
      <c r="M58" s="27">
        <v>0</v>
      </c>
      <c r="N58" s="63">
        <v>0</v>
      </c>
      <c r="O58" s="27">
        <v>0</v>
      </c>
      <c r="Q58" s="27">
        <v>0</v>
      </c>
      <c r="R58" s="106">
        <v>2.2999999999999998</v>
      </c>
      <c r="S58" s="27">
        <v>0</v>
      </c>
      <c r="T58" s="27">
        <v>0</v>
      </c>
      <c r="U58" s="104">
        <v>62.1</v>
      </c>
      <c r="V58" s="27">
        <v>0</v>
      </c>
      <c r="W58" s="27">
        <v>0</v>
      </c>
      <c r="X58" s="27">
        <v>0</v>
      </c>
      <c r="Y58" s="27">
        <v>0</v>
      </c>
      <c r="Z58" s="27">
        <v>0</v>
      </c>
      <c r="AA58" s="128">
        <f t="shared" si="5"/>
        <v>3.7037037037037035E-2</v>
      </c>
      <c r="AB58" s="27">
        <v>0</v>
      </c>
      <c r="AC58" s="63">
        <v>0</v>
      </c>
      <c r="AD58" s="27">
        <v>0</v>
      </c>
      <c r="AE58" s="27">
        <v>0</v>
      </c>
      <c r="AF58" s="27">
        <v>0</v>
      </c>
      <c r="AG58" s="27">
        <v>0</v>
      </c>
      <c r="AH58" s="27">
        <v>0</v>
      </c>
      <c r="AI58" s="27">
        <v>0</v>
      </c>
      <c r="AJ58" s="104" t="s">
        <v>326</v>
      </c>
      <c r="AK58" s="104" t="s">
        <v>326</v>
      </c>
      <c r="AL58" s="27">
        <v>0</v>
      </c>
      <c r="AM58" s="63">
        <v>0</v>
      </c>
      <c r="AN58" s="27">
        <v>0</v>
      </c>
      <c r="AO58" s="27">
        <v>0</v>
      </c>
      <c r="AP58" s="27">
        <v>0</v>
      </c>
      <c r="AQ58" s="27">
        <v>0</v>
      </c>
      <c r="AR58" s="27">
        <v>0</v>
      </c>
      <c r="AS58" s="27">
        <v>0</v>
      </c>
      <c r="AT58" s="27">
        <v>0</v>
      </c>
      <c r="AU58" s="63">
        <v>0</v>
      </c>
    </row>
    <row r="59" spans="1:47">
      <c r="A59" s="99" t="s">
        <v>135</v>
      </c>
      <c r="B59" s="126" cm="1">
        <f t="array" ref="B59">IFERROR(INDEX(Sensors_OpuBC_cpXFP!$G$2:$G$694,MATCH($A59,Sensors_OpuBC_cpXFP!$A$2:$A$694,0),0),"")</f>
        <v>0</v>
      </c>
      <c r="C59" s="127" t="str" cm="1">
        <f t="array" ref="C59">IFERROR(INDEX(Sensors_OpuBC_cpXFP!$H$2:$H$694,MATCH($A59,Sensors_OpuBC_cpXFP!$A$2:$A$694,0),0),"")</f>
        <v>Scop4</v>
      </c>
      <c r="D59" s="100" t="s">
        <v>192</v>
      </c>
      <c r="E59" s="129" t="str" cm="1">
        <f t="array" ref="E59">IFERROR(INDEX(Ligands_names_and_links!$B$3:$B$111,MATCH($D59,Ligands_names_and_links!$A$3:$A$111,0),0)," ")</f>
        <v>Choline</v>
      </c>
      <c r="F59" s="47">
        <v>0</v>
      </c>
      <c r="H59" s="47">
        <v>0</v>
      </c>
      <c r="J59" s="27">
        <v>0</v>
      </c>
      <c r="K59" s="27">
        <v>0</v>
      </c>
      <c r="L59" s="27">
        <v>0</v>
      </c>
      <c r="M59" s="27">
        <v>0</v>
      </c>
      <c r="N59" s="63">
        <v>0</v>
      </c>
      <c r="O59" s="27">
        <v>0</v>
      </c>
      <c r="Q59" s="27">
        <v>0</v>
      </c>
      <c r="R59" s="106">
        <v>0.8</v>
      </c>
      <c r="S59" s="27">
        <v>0</v>
      </c>
      <c r="T59" s="27">
        <v>0</v>
      </c>
      <c r="U59" s="104">
        <v>300</v>
      </c>
      <c r="V59" s="27">
        <v>0</v>
      </c>
      <c r="W59" s="27">
        <v>0</v>
      </c>
      <c r="X59" s="27">
        <v>0</v>
      </c>
      <c r="Y59" s="27">
        <v>0</v>
      </c>
      <c r="Z59" s="27">
        <v>0</v>
      </c>
      <c r="AA59" s="128">
        <f t="shared" si="5"/>
        <v>2.666666666666667E-3</v>
      </c>
      <c r="AB59" s="27">
        <v>0</v>
      </c>
      <c r="AC59" s="63">
        <v>0</v>
      </c>
      <c r="AD59" s="27">
        <v>0</v>
      </c>
      <c r="AE59" s="27">
        <v>0</v>
      </c>
      <c r="AF59" s="27">
        <v>0</v>
      </c>
      <c r="AG59" s="27">
        <v>0</v>
      </c>
      <c r="AH59" s="27">
        <v>0</v>
      </c>
      <c r="AI59" s="27">
        <v>0</v>
      </c>
      <c r="AJ59" s="104" t="s">
        <v>326</v>
      </c>
      <c r="AK59" s="104" t="s">
        <v>326</v>
      </c>
      <c r="AL59" s="27">
        <v>0</v>
      </c>
      <c r="AM59" s="63">
        <v>0</v>
      </c>
      <c r="AN59" s="27">
        <v>0</v>
      </c>
      <c r="AO59" s="27">
        <v>0</v>
      </c>
      <c r="AP59" s="27">
        <v>0</v>
      </c>
      <c r="AQ59" s="27">
        <v>0</v>
      </c>
      <c r="AR59" s="27">
        <v>0</v>
      </c>
      <c r="AS59" s="27">
        <v>0</v>
      </c>
      <c r="AT59" s="27">
        <v>0</v>
      </c>
      <c r="AU59" s="63">
        <v>0</v>
      </c>
    </row>
    <row r="60" spans="1:47">
      <c r="A60" s="99" t="s">
        <v>135</v>
      </c>
      <c r="B60" s="126" cm="1">
        <f t="array" ref="B60">IFERROR(INDEX(Sensors_OpuBC_cpXFP!$G$2:$G$694,MATCH($A60,Sensors_OpuBC_cpXFP!$A$2:$A$694,0),0),"")</f>
        <v>0</v>
      </c>
      <c r="C60" s="127" t="str" cm="1">
        <f t="array" ref="C60">IFERROR(INDEX(Sensors_OpuBC_cpXFP!$H$2:$H$694,MATCH($A60,Sensors_OpuBC_cpXFP!$A$2:$A$694,0),0),"")</f>
        <v>Scop4</v>
      </c>
      <c r="D60" s="100" t="s">
        <v>207</v>
      </c>
      <c r="E60" s="129" t="str" cm="1">
        <f t="array" ref="E60">IFERROR(INDEX(Ligands_names_and_links!$B$3:$B$111,MATCH($D60,Ligands_names_and_links!$A$3:$A$111,0),0)," ")</f>
        <v>Scopolamine</v>
      </c>
      <c r="F60" s="47">
        <v>0</v>
      </c>
      <c r="H60" s="47">
        <v>0</v>
      </c>
      <c r="J60" s="27">
        <v>0</v>
      </c>
      <c r="K60" s="27">
        <v>0</v>
      </c>
      <c r="L60" s="27">
        <v>0</v>
      </c>
      <c r="M60" s="27">
        <v>0</v>
      </c>
      <c r="N60" s="63">
        <v>0</v>
      </c>
      <c r="O60" s="27">
        <v>0</v>
      </c>
      <c r="P60" s="47" t="s">
        <v>327</v>
      </c>
      <c r="Q60" s="27">
        <v>0</v>
      </c>
      <c r="R60" s="106">
        <v>2.8</v>
      </c>
      <c r="S60" s="27">
        <v>0</v>
      </c>
      <c r="T60" s="27">
        <v>0</v>
      </c>
      <c r="U60" s="104">
        <v>2.5</v>
      </c>
      <c r="V60" s="27">
        <v>0</v>
      </c>
      <c r="W60" s="27">
        <v>0</v>
      </c>
      <c r="X60" s="27">
        <v>0</v>
      </c>
      <c r="Y60" s="27">
        <v>0</v>
      </c>
      <c r="Z60" s="27">
        <v>0</v>
      </c>
      <c r="AA60" s="128">
        <f t="shared" si="5"/>
        <v>1.1199999999999999</v>
      </c>
      <c r="AB60" s="27">
        <v>0</v>
      </c>
      <c r="AC60" s="63">
        <v>0</v>
      </c>
      <c r="AD60" s="27">
        <v>0</v>
      </c>
      <c r="AE60" s="27">
        <v>0</v>
      </c>
      <c r="AF60" s="27">
        <v>0</v>
      </c>
      <c r="AG60" s="27">
        <v>0</v>
      </c>
      <c r="AH60" s="27">
        <v>0</v>
      </c>
      <c r="AI60" s="27">
        <v>0</v>
      </c>
      <c r="AJ60" s="104">
        <v>0</v>
      </c>
      <c r="AK60" s="104">
        <v>0</v>
      </c>
      <c r="AL60" s="27">
        <v>0</v>
      </c>
      <c r="AM60" s="63">
        <v>0</v>
      </c>
      <c r="AN60" s="27">
        <v>0</v>
      </c>
      <c r="AO60" s="27">
        <v>0</v>
      </c>
      <c r="AP60" s="27">
        <v>0</v>
      </c>
      <c r="AQ60" s="27">
        <v>0</v>
      </c>
      <c r="AR60" s="27">
        <v>0</v>
      </c>
      <c r="AS60" s="27">
        <v>0</v>
      </c>
      <c r="AT60" s="27">
        <v>0</v>
      </c>
      <c r="AU60" s="63">
        <v>0</v>
      </c>
    </row>
    <row r="61" spans="1:47">
      <c r="A61" s="99" t="s">
        <v>135</v>
      </c>
      <c r="B61" s="126" cm="1">
        <f t="array" ref="B61">IFERROR(INDEX(Sensors_OpuBC_cpXFP!$G$2:$G$694,MATCH($A61,Sensors_OpuBC_cpXFP!$A$2:$A$694,0),0),"")</f>
        <v>0</v>
      </c>
      <c r="C61" s="127" t="str" cm="1">
        <f t="array" ref="C61">IFERROR(INDEX(Sensors_OpuBC_cpXFP!$H$2:$H$694,MATCH($A61,Sensors_OpuBC_cpXFP!$A$2:$A$694,0),0),"")</f>
        <v>Scop4</v>
      </c>
      <c r="D61" s="100" t="s">
        <v>246</v>
      </c>
      <c r="E61" s="150" t="str" cm="1">
        <f t="array" ref="E61">IFERROR(INDEX(Ligands_names_and_links!$B$3:$B$111,MATCH($D61,Ligands_names_and_links!$A$3:$A$111,0),0)," ")</f>
        <v>Ondansetron</v>
      </c>
      <c r="L61" s="152" t="s">
        <v>324</v>
      </c>
      <c r="M61" s="27">
        <v>1.9</v>
      </c>
      <c r="R61" s="106">
        <v>1.1000000000000001</v>
      </c>
      <c r="U61" s="104">
        <v>29.6</v>
      </c>
      <c r="X61" s="27">
        <v>1.06</v>
      </c>
      <c r="AA61" s="104">
        <v>6.2E-2</v>
      </c>
      <c r="AJ61" s="104"/>
      <c r="AK61" s="104"/>
    </row>
    <row r="62" spans="1:47">
      <c r="A62" s="99" t="s">
        <v>135</v>
      </c>
      <c r="B62" s="126" cm="1">
        <f t="array" ref="B62">IFERROR(INDEX(Sensors_OpuBC_cpXFP!$G$2:$G$694,MATCH($A62,Sensors_OpuBC_cpXFP!$A$2:$A$694,0),0),"")</f>
        <v>0</v>
      </c>
      <c r="C62" s="127" t="str" cm="1">
        <f t="array" ref="C62">IFERROR(INDEX(Sensors_OpuBC_cpXFP!$H$2:$H$694,MATCH($A62,Sensors_OpuBC_cpXFP!$A$2:$A$694,0),0),"")</f>
        <v>Scop4</v>
      </c>
      <c r="D62" s="100" t="s">
        <v>251</v>
      </c>
      <c r="E62" s="150" t="str" cm="1">
        <f t="array" ref="E62">IFERROR(INDEX(Ligands_names_and_links!$B$3:$B$111,MATCH($D62,Ligands_names_and_links!$A$3:$A$111,0),0)," ")</f>
        <v>Tropisetron</v>
      </c>
      <c r="L62" s="152" t="s">
        <v>324</v>
      </c>
      <c r="M62" s="27">
        <v>1.6</v>
      </c>
      <c r="R62" s="106"/>
      <c r="U62" s="104"/>
      <c r="AA62" s="104"/>
      <c r="AJ62" s="104"/>
      <c r="AK62" s="104"/>
    </row>
    <row r="63" spans="1:47">
      <c r="A63" s="99" t="s">
        <v>135</v>
      </c>
      <c r="B63" s="126" cm="1">
        <f t="array" ref="B63">IFERROR(INDEX(Sensors_OpuBC_cpXFP!$G$2:$G$694,MATCH($A63,Sensors_OpuBC_cpXFP!$A$2:$A$694,0),0),"")</f>
        <v>0</v>
      </c>
      <c r="C63" s="127" t="str" cm="1">
        <f t="array" ref="C63">IFERROR(INDEX(Sensors_OpuBC_cpXFP!$H$2:$H$694,MATCH($A63,Sensors_OpuBC_cpXFP!$A$2:$A$694,0),0),"")</f>
        <v>Scop4</v>
      </c>
      <c r="D63" s="100" t="s">
        <v>252</v>
      </c>
      <c r="E63" s="150" t="str" cm="1">
        <f t="array" ref="E63">IFERROR(INDEX(Ligands_names_and_links!$B$3:$B$111,MATCH($D63,Ligands_names_and_links!$A$3:$A$111,0),0)," ")</f>
        <v>Palanosetron</v>
      </c>
      <c r="L63" s="152" t="s">
        <v>324</v>
      </c>
      <c r="M63" s="27">
        <v>2.6</v>
      </c>
      <c r="R63" s="106">
        <v>1.8</v>
      </c>
      <c r="U63" s="104">
        <v>7.97</v>
      </c>
      <c r="X63" s="27">
        <v>1.1200000000000001</v>
      </c>
      <c r="AA63" s="104">
        <v>0.23</v>
      </c>
      <c r="AJ63" s="104"/>
      <c r="AK63" s="104"/>
    </row>
    <row r="64" spans="1:47">
      <c r="A64" s="99" t="s">
        <v>135</v>
      </c>
      <c r="B64" s="126" cm="1">
        <f t="array" ref="B64">IFERROR(INDEX(Sensors_OpuBC_cpXFP!$G$2:$G$694,MATCH($A64,Sensors_OpuBC_cpXFP!$A$2:$A$694,0),0),"")</f>
        <v>0</v>
      </c>
      <c r="C64" s="127" t="str" cm="1">
        <f t="array" ref="C64">IFERROR(INDEX(Sensors_OpuBC_cpXFP!$H$2:$H$694,MATCH($A64,Sensors_OpuBC_cpXFP!$A$2:$A$694,0),0),"")</f>
        <v>Scop4</v>
      </c>
      <c r="D64" s="100" t="s">
        <v>255</v>
      </c>
      <c r="E64" s="150" t="str" cm="1">
        <f t="array" ref="E64">IFERROR(INDEX(Ligands_names_and_links!$B$3:$B$111,MATCH($D64,Ligands_names_and_links!$A$3:$A$111,0),0)," ")</f>
        <v>AM 6545</v>
      </c>
      <c r="L64" s="152" t="s">
        <v>324</v>
      </c>
      <c r="M64" s="27">
        <v>1.4</v>
      </c>
      <c r="R64" s="106"/>
      <c r="U64" s="104"/>
      <c r="AA64" s="104"/>
      <c r="AJ64" s="104"/>
      <c r="AK64" s="104"/>
    </row>
    <row r="65" spans="1:37">
      <c r="A65" s="99" t="s">
        <v>135</v>
      </c>
      <c r="B65" s="126" cm="1">
        <f t="array" ref="B65">IFERROR(INDEX(Sensors_OpuBC_cpXFP!$G$2:$G$694,MATCH($A65,Sensors_OpuBC_cpXFP!$A$2:$A$694,0),0),"")</f>
        <v>0</v>
      </c>
      <c r="C65" s="127" t="str" cm="1">
        <f t="array" ref="C65">IFERROR(INDEX(Sensors_OpuBC_cpXFP!$H$2:$H$694,MATCH($A65,Sensors_OpuBC_cpXFP!$A$2:$A$694,0),0),"")</f>
        <v>Scop4</v>
      </c>
      <c r="D65" s="100" t="s">
        <v>257</v>
      </c>
      <c r="E65" s="150" t="str" cm="1">
        <f t="array" ref="E65">IFERROR(INDEX(Ligands_names_and_links!$B$3:$B$111,MATCH($D65,Ligands_names_and_links!$A$3:$A$111,0),0)," ")</f>
        <v>NIDA-41020</v>
      </c>
      <c r="L65" s="152" t="s">
        <v>324</v>
      </c>
      <c r="M65" s="27">
        <v>1.1000000000000001</v>
      </c>
      <c r="R65" s="106"/>
      <c r="U65" s="104"/>
      <c r="AA65" s="104"/>
      <c r="AJ65" s="104"/>
      <c r="AK65" s="104"/>
    </row>
    <row r="66" spans="1:37">
      <c r="A66" s="99" t="s">
        <v>135</v>
      </c>
      <c r="B66" s="126" cm="1">
        <f t="array" ref="B66">IFERROR(INDEX(Sensors_OpuBC_cpXFP!$G$2:$G$694,MATCH($A66,Sensors_OpuBC_cpXFP!$A$2:$A$694,0),0),"")</f>
        <v>0</v>
      </c>
      <c r="C66" s="127" t="str" cm="1">
        <f t="array" ref="C66">IFERROR(INDEX(Sensors_OpuBC_cpXFP!$H$2:$H$694,MATCH($A66,Sensors_OpuBC_cpXFP!$A$2:$A$694,0),0),"")</f>
        <v>Scop4</v>
      </c>
      <c r="D66" s="100" t="s">
        <v>259</v>
      </c>
      <c r="E66" s="150" t="str" cm="1">
        <f t="array" ref="E66">IFERROR(INDEX(Ligands_names_and_links!$B$3:$B$111,MATCH($D66,Ligands_names_and_links!$A$3:$A$111,0),0)," ")</f>
        <v>Rimonabant</v>
      </c>
      <c r="L66" s="152" t="s">
        <v>324</v>
      </c>
      <c r="M66" s="27">
        <v>1.3</v>
      </c>
      <c r="R66" s="106"/>
      <c r="U66" s="104"/>
      <c r="AA66" s="104"/>
      <c r="AJ66" s="104"/>
      <c r="AK66" s="104"/>
    </row>
    <row r="67" spans="1:37">
      <c r="A67" s="99" t="s">
        <v>135</v>
      </c>
      <c r="B67" s="126" cm="1">
        <f t="array" ref="B67">IFERROR(INDEX(Sensors_OpuBC_cpXFP!$G$2:$G$694,MATCH($A67,Sensors_OpuBC_cpXFP!$A$2:$A$694,0),0),"")</f>
        <v>0</v>
      </c>
      <c r="C67" s="127" t="str" cm="1">
        <f t="array" ref="C67">IFERROR(INDEX(Sensors_OpuBC_cpXFP!$H$2:$H$694,MATCH($A67,Sensors_OpuBC_cpXFP!$A$2:$A$694,0),0),"")</f>
        <v>Scop4</v>
      </c>
      <c r="D67" s="100" t="s">
        <v>263</v>
      </c>
      <c r="E67" s="150" t="str" cm="1">
        <f t="array" ref="E67">IFERROR(INDEX(Ligands_names_and_links!$B$3:$B$111,MATCH($D67,Ligands_names_and_links!$A$3:$A$111,0),0)," ")</f>
        <v>PSNCBAM-1</v>
      </c>
      <c r="L67" s="152" t="s">
        <v>324</v>
      </c>
      <c r="M67" s="27">
        <v>1.5</v>
      </c>
      <c r="R67" s="106"/>
      <c r="U67" s="104"/>
      <c r="AA67" s="104"/>
      <c r="AJ67" s="104"/>
      <c r="AK67" s="104"/>
    </row>
    <row r="68" spans="1:37">
      <c r="A68" s="99" t="s">
        <v>164</v>
      </c>
      <c r="B68" s="126" cm="1">
        <f t="array" ref="B68">IFERROR(INDEX(Sensors_OpuBC_cpXFP!$G$2:$G$694,MATCH($A68,Sensors_OpuBC_cpXFP!$A$2:$A$694,0),0),"")</f>
        <v>0</v>
      </c>
      <c r="C68" s="127" t="str" cm="1">
        <f t="array" ref="C68">IFERROR(INDEX(Sensors_OpuBC_cpXFP!$H$2:$H$694,MATCH($A68,Sensors_OpuBC_cpXFP!$A$2:$A$694,0),0),"")</f>
        <v>v7 436A</v>
      </c>
      <c r="D68" s="100" t="s">
        <v>253</v>
      </c>
      <c r="E68" s="150" t="str" cm="1">
        <f t="array" ref="E68">IFERROR(INDEX(Ligands_names_and_links!$B$3:$B$111,MATCH($D68,Ligands_names_and_links!$A$3:$A$111,0),0)," ")</f>
        <v>SLV 319 (+/-)</v>
      </c>
      <c r="L68" s="152" t="s">
        <v>324</v>
      </c>
      <c r="M68" s="27">
        <v>1.4</v>
      </c>
      <c r="R68" s="106">
        <v>0.59</v>
      </c>
      <c r="U68" s="104">
        <v>25.05</v>
      </c>
      <c r="AA68" s="31">
        <v>0.01</v>
      </c>
      <c r="AJ68" s="104"/>
      <c r="AK68" s="104"/>
    </row>
    <row r="69" spans="1:37">
      <c r="A69" s="99" t="s">
        <v>164</v>
      </c>
      <c r="B69" s="126" cm="1">
        <f t="array" ref="B69">IFERROR(INDEX(Sensors_OpuBC_cpXFP!$G$2:$G$694,MATCH($A69,Sensors_OpuBC_cpXFP!$A$2:$A$694,0),0),"")</f>
        <v>0</v>
      </c>
      <c r="C69" s="127" t="str" cm="1">
        <f t="array" ref="C69">IFERROR(INDEX(Sensors_OpuBC_cpXFP!$H$2:$H$694,MATCH($A69,Sensors_OpuBC_cpXFP!$A$2:$A$694,0),0),"")</f>
        <v>v7 436A</v>
      </c>
      <c r="D69" s="100" t="s">
        <v>255</v>
      </c>
      <c r="E69" s="150" t="str" cm="1">
        <f t="array" ref="E69">IFERROR(INDEX(Ligands_names_and_links!$B$3:$B$111,MATCH($D69,Ligands_names_and_links!$A$3:$A$111,0),0)," ")</f>
        <v>AM 6545</v>
      </c>
      <c r="L69" s="152" t="s">
        <v>324</v>
      </c>
      <c r="M69" s="27">
        <v>2.9</v>
      </c>
      <c r="R69" s="106">
        <v>2.2999999999999998</v>
      </c>
      <c r="U69" s="104">
        <v>91.6</v>
      </c>
      <c r="AA69" s="31">
        <v>1.4999999999999999E-2</v>
      </c>
      <c r="AJ69" s="104"/>
      <c r="AK69" s="104"/>
    </row>
    <row r="70" spans="1:37">
      <c r="A70" s="99" t="s">
        <v>164</v>
      </c>
      <c r="B70" s="126" cm="1">
        <f t="array" ref="B70">IFERROR(INDEX(Sensors_OpuBC_cpXFP!$G$2:$G$694,MATCH($A70,Sensors_OpuBC_cpXFP!$A$2:$A$694,0),0),"")</f>
        <v>0</v>
      </c>
      <c r="C70" s="127" t="str" cm="1">
        <f t="array" ref="C70">IFERROR(INDEX(Sensors_OpuBC_cpXFP!$H$2:$H$694,MATCH($A70,Sensors_OpuBC_cpXFP!$A$2:$A$694,0),0),"")</f>
        <v>v7 436A</v>
      </c>
      <c r="D70" s="100" t="s">
        <v>257</v>
      </c>
      <c r="E70" s="150" t="str" cm="1">
        <f t="array" ref="E70">IFERROR(INDEX(Ligands_names_and_links!$B$3:$B$111,MATCH($D70,Ligands_names_and_links!$A$3:$A$111,0),0)," ")</f>
        <v>NIDA-41020</v>
      </c>
      <c r="L70" s="152" t="s">
        <v>324</v>
      </c>
      <c r="M70" s="27">
        <v>1</v>
      </c>
      <c r="R70" s="106"/>
      <c r="U70" s="104"/>
      <c r="AA70" s="104"/>
      <c r="AJ70" s="104"/>
      <c r="AK70" s="104"/>
    </row>
    <row r="71" spans="1:37">
      <c r="A71" s="99" t="s">
        <v>164</v>
      </c>
      <c r="B71" s="126" cm="1">
        <f t="array" ref="B71">IFERROR(INDEX(Sensors_OpuBC_cpXFP!$G$2:$G$694,MATCH($A71,Sensors_OpuBC_cpXFP!$A$2:$A$694,0),0),"")</f>
        <v>0</v>
      </c>
      <c r="C71" s="127" t="str" cm="1">
        <f t="array" ref="C71">IFERROR(INDEX(Sensors_OpuBC_cpXFP!$H$2:$H$694,MATCH($A71,Sensors_OpuBC_cpXFP!$A$2:$A$694,0),0),"")</f>
        <v>v7 436A</v>
      </c>
      <c r="D71" s="100" t="s">
        <v>259</v>
      </c>
      <c r="E71" s="150" t="str" cm="1">
        <f t="array" ref="E71">IFERROR(INDEX(Ligands_names_and_links!$B$3:$B$111,MATCH($D71,Ligands_names_and_links!$A$3:$A$111,0),0)," ")</f>
        <v>Rimonabant</v>
      </c>
      <c r="L71" s="152" t="s">
        <v>324</v>
      </c>
      <c r="M71" s="27">
        <v>1.6</v>
      </c>
      <c r="R71" s="106"/>
      <c r="U71" s="104"/>
      <c r="AA71" s="104"/>
      <c r="AJ71" s="104"/>
      <c r="AK71" s="104"/>
    </row>
    <row r="72" spans="1:37">
      <c r="A72" s="99" t="s">
        <v>164</v>
      </c>
      <c r="B72" s="126" cm="1">
        <f t="array" ref="B72">IFERROR(INDEX(Sensors_OpuBC_cpXFP!$G$2:$G$694,MATCH($A72,Sensors_OpuBC_cpXFP!$A$2:$A$694,0),0),"")</f>
        <v>0</v>
      </c>
      <c r="C72" s="127" t="str" cm="1">
        <f t="array" ref="C72">IFERROR(INDEX(Sensors_OpuBC_cpXFP!$H$2:$H$694,MATCH($A72,Sensors_OpuBC_cpXFP!$A$2:$A$694,0),0),"")</f>
        <v>v7 436A</v>
      </c>
      <c r="D72" s="100" t="s">
        <v>261</v>
      </c>
      <c r="E72" s="150" t="str" cm="1">
        <f t="array" ref="E72">IFERROR(INDEX(Ligands_names_and_links!$B$3:$B$111,MATCH($D72,Ligands_names_and_links!$A$3:$A$111,0),0)," ")</f>
        <v>Win 55,212-2</v>
      </c>
      <c r="L72" s="152" t="s">
        <v>324</v>
      </c>
      <c r="M72" s="27">
        <v>2.9</v>
      </c>
      <c r="R72" s="106"/>
      <c r="U72" s="104"/>
      <c r="AA72" s="104"/>
      <c r="AJ72" s="104"/>
      <c r="AK72" s="104"/>
    </row>
    <row r="73" spans="1:37">
      <c r="A73" s="99" t="s">
        <v>164</v>
      </c>
      <c r="B73" s="126" cm="1">
        <f t="array" ref="B73">IFERROR(INDEX(Sensors_OpuBC_cpXFP!$G$2:$G$694,MATCH($A73,Sensors_OpuBC_cpXFP!$A$2:$A$694,0),0),"")</f>
        <v>0</v>
      </c>
      <c r="C73" s="127" t="str" cm="1">
        <f t="array" ref="C73">IFERROR(INDEX(Sensors_OpuBC_cpXFP!$H$2:$H$694,MATCH($A73,Sensors_OpuBC_cpXFP!$A$2:$A$694,0),0),"")</f>
        <v>v7 436A</v>
      </c>
      <c r="D73" s="100" t="s">
        <v>263</v>
      </c>
      <c r="E73" s="150" t="str" cm="1">
        <f t="array" ref="E73">IFERROR(INDEX(Ligands_names_and_links!$B$3:$B$111,MATCH($D73,Ligands_names_and_links!$A$3:$A$111,0),0)," ")</f>
        <v>PSNCBAM-1</v>
      </c>
      <c r="L73" s="152" t="s">
        <v>324</v>
      </c>
      <c r="M73" s="27">
        <v>2.8</v>
      </c>
      <c r="R73" s="106"/>
      <c r="U73" s="104"/>
      <c r="AA73" s="104"/>
      <c r="AJ73" s="104"/>
      <c r="AK73" s="104"/>
    </row>
    <row r="74" spans="1:37">
      <c r="A74" s="99" t="s">
        <v>160</v>
      </c>
      <c r="B74" s="126" cm="1">
        <f t="array" ref="B74">IFERROR(INDEX(Sensors_OpuBC_cpXFP!$G$2:$G$694,MATCH($A74,Sensors_OpuBC_cpXFP!$A$2:$A$694,0),0),"")</f>
        <v>0</v>
      </c>
      <c r="C74" s="127" t="str" cm="1">
        <f t="array" ref="C74">IFERROR(INDEX(Sensors_OpuBC_cpXFP!$H$2:$H$694,MATCH($A74,Sensors_OpuBC_cpXFP!$A$2:$A$694,0),0),"")</f>
        <v>AK1</v>
      </c>
      <c r="D74" s="100" t="s">
        <v>245</v>
      </c>
      <c r="E74" s="129" t="str" cm="1">
        <f t="array" ref="E74">IFERROR(INDEX(Ligands_names_and_links!$B$3:$B$111,MATCH($D74,Ligands_names_and_links!$A$3:$A$111,0),0)," ")</f>
        <v>S_methadone</v>
      </c>
      <c r="P74" s="47" t="s">
        <v>325</v>
      </c>
      <c r="R74" s="27">
        <v>4.7</v>
      </c>
      <c r="S74" s="104"/>
      <c r="T74" s="104"/>
      <c r="U74" s="104">
        <v>42.2</v>
      </c>
      <c r="V74" s="104"/>
      <c r="W74" s="104"/>
      <c r="X74" s="104"/>
      <c r="Y74" s="104"/>
      <c r="Z74" s="104"/>
      <c r="AA74" s="128">
        <f>IFERROR(R74/U74," ")</f>
        <v>0.11137440758293839</v>
      </c>
      <c r="AJ74" s="104"/>
      <c r="AK74" s="104"/>
    </row>
    <row r="75" spans="1:37">
      <c r="A75" s="99" t="s">
        <v>160</v>
      </c>
      <c r="B75" s="126" cm="1">
        <f t="array" ref="B75">IFERROR(INDEX(Sensors_OpuBC_cpXFP!$G$2:$G$694,MATCH($A75,Sensors_OpuBC_cpXFP!$A$2:$A$694,0),0),"")</f>
        <v>0</v>
      </c>
      <c r="C75" s="127" t="str" cm="1">
        <f t="array" ref="C75">IFERROR(INDEX(Sensors_OpuBC_cpXFP!$H$2:$H$694,MATCH($A75,Sensors_OpuBC_cpXFP!$A$2:$A$694,0),0),"")</f>
        <v>AK1</v>
      </c>
      <c r="D75" s="100" t="s">
        <v>246</v>
      </c>
      <c r="E75" s="150" t="s">
        <v>247</v>
      </c>
      <c r="L75" s="152" t="s">
        <v>324</v>
      </c>
      <c r="M75" s="27">
        <v>1.4</v>
      </c>
      <c r="R75" s="106">
        <v>3.3</v>
      </c>
      <c r="U75" s="104">
        <v>80.8</v>
      </c>
      <c r="X75" s="27">
        <v>0.71</v>
      </c>
      <c r="AA75" s="104">
        <v>4.1000000000000002E-2</v>
      </c>
      <c r="AJ75" s="104"/>
      <c r="AK75" s="104"/>
    </row>
    <row r="76" spans="1:37">
      <c r="A76" s="99" t="s">
        <v>160</v>
      </c>
      <c r="B76" s="126" cm="1">
        <f t="array" ref="B76">IFERROR(INDEX(Sensors_OpuBC_cpXFP!$G$2:$G$694,MATCH($A76,Sensors_OpuBC_cpXFP!$A$2:$A$694,0),0),"")</f>
        <v>0</v>
      </c>
      <c r="C76" s="127" t="str" cm="1">
        <f t="array" ref="C76">IFERROR(INDEX(Sensors_OpuBC_cpXFP!$H$2:$H$694,MATCH($A76,Sensors_OpuBC_cpXFP!$A$2:$A$694,0),0),"")</f>
        <v>AK1</v>
      </c>
      <c r="D76" s="100" t="s">
        <v>251</v>
      </c>
      <c r="E76" s="150" t="str" cm="1">
        <f t="array" ref="E76">IFERROR(INDEX(Ligands_names_and_links!$B$3:$B$111,MATCH($D76,Ligands_names_and_links!$A$3:$A$111,0),0)," ")</f>
        <v>Tropisetron</v>
      </c>
      <c r="L76" s="152" t="s">
        <v>324</v>
      </c>
      <c r="M76" s="27">
        <v>2.2000000000000002</v>
      </c>
      <c r="R76" s="106"/>
      <c r="U76" s="104"/>
      <c r="AA76" s="104"/>
      <c r="AJ76" s="104"/>
      <c r="AK76" s="104"/>
    </row>
    <row r="77" spans="1:37">
      <c r="A77" s="99" t="s">
        <v>160</v>
      </c>
      <c r="B77" s="126" cm="1">
        <f t="array" ref="B77">IFERROR(INDEX(Sensors_OpuBC_cpXFP!$G$2:$G$694,MATCH($A77,Sensors_OpuBC_cpXFP!$A$2:$A$694,0),0),"")</f>
        <v>0</v>
      </c>
      <c r="C77" s="127" t="str" cm="1">
        <f t="array" ref="C77">IFERROR(INDEX(Sensors_OpuBC_cpXFP!$H$2:$H$694,MATCH($A77,Sensors_OpuBC_cpXFP!$A$2:$A$694,0),0),"")</f>
        <v>AK1</v>
      </c>
      <c r="D77" s="100" t="s">
        <v>252</v>
      </c>
      <c r="E77" s="150" t="str" cm="1">
        <f t="array" ref="E77">IFERROR(INDEX(Ligands_names_and_links!$B$3:$B$111,MATCH($D77,Ligands_names_and_links!$A$3:$A$111,0),0)," ")</f>
        <v>Palanosetron</v>
      </c>
      <c r="L77" s="152" t="s">
        <v>324</v>
      </c>
      <c r="M77" s="27">
        <v>2.7</v>
      </c>
      <c r="R77" s="106"/>
      <c r="U77" s="104"/>
      <c r="AA77" s="104"/>
      <c r="AJ77" s="104"/>
      <c r="AK77" s="104"/>
    </row>
    <row r="78" spans="1:37">
      <c r="A78" s="99" t="s">
        <v>160</v>
      </c>
      <c r="B78" s="126" cm="1">
        <f t="array" ref="B78">IFERROR(INDEX(Sensors_OpuBC_cpXFP!$G$2:$G$694,MATCH($A78,Sensors_OpuBC_cpXFP!$A$2:$A$694,0),0),"")</f>
        <v>0</v>
      </c>
      <c r="C78" s="127" t="str" cm="1">
        <f t="array" ref="C78">IFERROR(INDEX(Sensors_OpuBC_cpXFP!$H$2:$H$694,MATCH($A78,Sensors_OpuBC_cpXFP!$A$2:$A$694,0),0),"")</f>
        <v>AK1</v>
      </c>
      <c r="D78" s="100" t="s">
        <v>255</v>
      </c>
      <c r="E78" s="150" t="str" cm="1">
        <f t="array" ref="E78">IFERROR(INDEX(Ligands_names_and_links!$B$3:$B$111,MATCH($D78,Ligands_names_and_links!$A$3:$A$111,0),0)," ")</f>
        <v>AM 6545</v>
      </c>
      <c r="L78" s="152" t="s">
        <v>324</v>
      </c>
      <c r="M78" s="27">
        <v>1.6</v>
      </c>
      <c r="R78" s="106"/>
      <c r="U78" s="104"/>
      <c r="AA78" s="104"/>
      <c r="AJ78" s="104"/>
      <c r="AK78" s="104"/>
    </row>
    <row r="79" spans="1:37">
      <c r="A79" s="99" t="s">
        <v>160</v>
      </c>
      <c r="B79" s="126" cm="1">
        <f t="array" ref="B79">IFERROR(INDEX(Sensors_OpuBC_cpXFP!$G$2:$G$694,MATCH($A79,Sensors_OpuBC_cpXFP!$A$2:$A$694,0),0),"")</f>
        <v>0</v>
      </c>
      <c r="C79" s="127" t="str" cm="1">
        <f t="array" ref="C79">IFERROR(INDEX(Sensors_OpuBC_cpXFP!$H$2:$H$694,MATCH($A79,Sensors_OpuBC_cpXFP!$A$2:$A$694,0),0),"")</f>
        <v>AK1</v>
      </c>
      <c r="D79" s="100" t="s">
        <v>259</v>
      </c>
      <c r="E79" s="150" t="str" cm="1">
        <f t="array" ref="E79">IFERROR(INDEX(Ligands_names_and_links!$B$3:$B$111,MATCH($D79,Ligands_names_and_links!$A$3:$A$111,0),0)," ")</f>
        <v>Rimonabant</v>
      </c>
      <c r="L79" s="152" t="s">
        <v>324</v>
      </c>
      <c r="M79" s="27">
        <v>1.4</v>
      </c>
      <c r="R79" s="106"/>
      <c r="U79" s="104"/>
      <c r="AA79" s="104"/>
      <c r="AJ79" s="104"/>
      <c r="AK79" s="104"/>
    </row>
    <row r="80" spans="1:37">
      <c r="A80" s="99" t="s">
        <v>160</v>
      </c>
      <c r="B80" s="126" cm="1">
        <f t="array" ref="B80">IFERROR(INDEX(Sensors_OpuBC_cpXFP!$G$2:$G$694,MATCH($A80,Sensors_OpuBC_cpXFP!$A$2:$A$694,0),0),"")</f>
        <v>0</v>
      </c>
      <c r="C80" s="127" t="str" cm="1">
        <f t="array" ref="C80">IFERROR(INDEX(Sensors_OpuBC_cpXFP!$H$2:$H$694,MATCH($A80,Sensors_OpuBC_cpXFP!$A$2:$A$694,0),0),"")</f>
        <v>AK1</v>
      </c>
      <c r="D80" s="100" t="s">
        <v>263</v>
      </c>
      <c r="E80" s="150" t="str" cm="1">
        <f t="array" ref="E80">IFERROR(INDEX(Ligands_names_and_links!$B$3:$B$111,MATCH($D80,Ligands_names_and_links!$A$3:$A$111,0),0)," ")</f>
        <v>PSNCBAM-1</v>
      </c>
      <c r="L80" s="152" t="s">
        <v>324</v>
      </c>
      <c r="M80" s="27">
        <v>1.4</v>
      </c>
      <c r="R80" s="106"/>
      <c r="U80" s="104"/>
      <c r="AA80" s="104"/>
      <c r="AJ80" s="104"/>
      <c r="AK80" s="104"/>
    </row>
    <row r="81" spans="1:47">
      <c r="A81" s="99" t="s">
        <v>161</v>
      </c>
      <c r="B81" s="126" t="str" cm="1">
        <f t="array" ref="B81">IFERROR(INDEX(Sensors_OpuBC_cpXFP!$G$2:$G$694,MATCH($A81,Sensors_OpuBC_cpXFP!$A$2:$A$694,0),0),"")</f>
        <v>iFentanylSnFR1</v>
      </c>
      <c r="C81" s="127" t="str" cm="1">
        <f t="array" ref="C81">IFERROR(INDEX(Sensors_OpuBC_cpXFP!$H$2:$H$694,MATCH($A81,Sensors_OpuBC_cpXFP!$A$2:$A$694,0),0),"")</f>
        <v>AK1 AG</v>
      </c>
      <c r="D81" s="100" t="s">
        <v>213</v>
      </c>
      <c r="E81" s="129" t="str" cm="1">
        <f t="array" ref="E81">IFERROR(INDEX(Ligands_names_and_links!$B$3:$B$111,MATCH($D81,Ligands_names_and_links!$A$3:$A$111,0),0)," ")</f>
        <v>Fentanyl</v>
      </c>
      <c r="F81" s="47">
        <v>0</v>
      </c>
      <c r="H81" s="47">
        <v>0</v>
      </c>
      <c r="J81" s="27">
        <v>0</v>
      </c>
      <c r="K81" s="27">
        <v>0</v>
      </c>
      <c r="L81" s="27">
        <v>0</v>
      </c>
      <c r="M81" s="27">
        <v>0</v>
      </c>
      <c r="N81" s="63">
        <v>0</v>
      </c>
      <c r="O81" s="27">
        <v>0</v>
      </c>
      <c r="P81" s="47" t="s">
        <v>325</v>
      </c>
      <c r="Q81" s="27">
        <v>0</v>
      </c>
      <c r="R81" s="106">
        <v>3</v>
      </c>
      <c r="S81" s="27">
        <v>0</v>
      </c>
      <c r="T81" s="27">
        <v>0</v>
      </c>
      <c r="U81" s="104">
        <v>1.4</v>
      </c>
      <c r="V81" s="27">
        <v>0</v>
      </c>
      <c r="W81" s="27">
        <v>0</v>
      </c>
      <c r="X81" s="27">
        <v>0</v>
      </c>
      <c r="Y81" s="27">
        <v>0</v>
      </c>
      <c r="Z81" s="27">
        <v>0</v>
      </c>
      <c r="AA81" s="128">
        <f>IFERROR(R81/U81," ")</f>
        <v>2.1428571428571428</v>
      </c>
      <c r="AB81" s="27">
        <v>0</v>
      </c>
      <c r="AC81" s="63">
        <v>0</v>
      </c>
      <c r="AD81" s="27">
        <v>0</v>
      </c>
      <c r="AE81" s="27">
        <v>0</v>
      </c>
      <c r="AF81" s="27">
        <v>0</v>
      </c>
      <c r="AG81" s="27">
        <v>0</v>
      </c>
      <c r="AH81" s="27">
        <v>0</v>
      </c>
      <c r="AI81" s="27">
        <v>0</v>
      </c>
      <c r="AJ81" s="104">
        <v>0</v>
      </c>
      <c r="AK81" s="104">
        <v>0</v>
      </c>
      <c r="AL81" s="27">
        <v>0</v>
      </c>
      <c r="AM81" s="63">
        <v>0</v>
      </c>
      <c r="AN81" s="27">
        <v>0</v>
      </c>
      <c r="AO81" s="27">
        <v>0</v>
      </c>
      <c r="AP81" s="27">
        <v>0</v>
      </c>
      <c r="AQ81" s="27">
        <v>0</v>
      </c>
      <c r="AR81" s="27">
        <v>0</v>
      </c>
      <c r="AS81" s="27">
        <v>0</v>
      </c>
      <c r="AT81" s="27">
        <v>0</v>
      </c>
      <c r="AU81" s="63">
        <v>0</v>
      </c>
    </row>
    <row r="82" spans="1:47">
      <c r="A82" s="99" t="s">
        <v>170</v>
      </c>
      <c r="B82" s="126" cm="1">
        <f t="array" ref="B82">IFERROR(INDEX(Sensors_OpuBC_cpXFP!$G$2:$G$694,MATCH($A82,Sensors_OpuBC_cpXFP!$A$2:$A$694,0),0),"")</f>
        <v>0</v>
      </c>
      <c r="C82" s="127" t="str" cm="1">
        <f t="array" ref="C82">IFERROR(INDEX(Sensors_OpuBC_cpXFP!$H$2:$H$694,MATCH($A82,Sensors_OpuBC_cpXFP!$A$2:$A$694,0),0),"")</f>
        <v>cc70</v>
      </c>
      <c r="D82" s="100" t="s">
        <v>246</v>
      </c>
      <c r="E82" s="150" t="s">
        <v>247</v>
      </c>
      <c r="L82" s="152" t="s">
        <v>324</v>
      </c>
      <c r="M82" s="27">
        <v>1.2</v>
      </c>
      <c r="R82" s="106">
        <v>2</v>
      </c>
      <c r="U82" s="104">
        <v>14.9</v>
      </c>
      <c r="X82" s="27">
        <v>0.96</v>
      </c>
      <c r="AA82" s="104">
        <v>0.13</v>
      </c>
      <c r="AJ82" s="104"/>
      <c r="AK82" s="104"/>
    </row>
    <row r="83" spans="1:47">
      <c r="A83" s="99" t="s">
        <v>170</v>
      </c>
      <c r="B83" s="126" cm="1">
        <f t="array" ref="B83">IFERROR(INDEX(Sensors_OpuBC_cpXFP!$G$2:$G$694,MATCH($A83,Sensors_OpuBC_cpXFP!$A$2:$A$694,0),0),"")</f>
        <v>0</v>
      </c>
      <c r="C83" s="127" t="str" cm="1">
        <f t="array" ref="C83">IFERROR(INDEX(Sensors_OpuBC_cpXFP!$H$2:$H$694,MATCH($A83,Sensors_OpuBC_cpXFP!$A$2:$A$694,0),0),"")</f>
        <v>cc70</v>
      </c>
      <c r="D83" s="100" t="s">
        <v>252</v>
      </c>
      <c r="E83" s="150" t="str" cm="1">
        <f t="array" ref="E83">IFERROR(INDEX(Ligands_names_and_links!$B$3:$B$111,MATCH($D83,Ligands_names_and_links!$A$3:$A$111,0),0)," ")</f>
        <v>Palanosetron</v>
      </c>
      <c r="L83" s="152" t="s">
        <v>324</v>
      </c>
      <c r="M83" s="27">
        <v>1.7</v>
      </c>
      <c r="R83" s="106"/>
      <c r="U83" s="104"/>
      <c r="AA83" s="104"/>
      <c r="AJ83" s="104"/>
      <c r="AK83" s="104"/>
    </row>
    <row r="84" spans="1:47">
      <c r="B84" s="47"/>
      <c r="C84" s="108"/>
    </row>
    <row r="85" spans="1:47">
      <c r="B85" s="47"/>
      <c r="C85" s="108"/>
    </row>
    <row r="86" spans="1:47">
      <c r="B86" s="47"/>
      <c r="C86" s="108"/>
    </row>
    <row r="87" spans="1:47">
      <c r="B87" s="47"/>
      <c r="C87" s="108"/>
    </row>
    <row r="88" spans="1:47">
      <c r="B88" s="47"/>
      <c r="C88" s="108"/>
    </row>
    <row r="89" spans="1:47">
      <c r="B89" s="47"/>
      <c r="C89" s="108"/>
    </row>
    <row r="90" spans="1:47">
      <c r="B90" s="47"/>
      <c r="C90" s="108"/>
    </row>
    <row r="91" spans="1:47">
      <c r="B91" s="47"/>
      <c r="C91" s="108"/>
    </row>
    <row r="92" spans="1:47">
      <c r="B92" s="47"/>
      <c r="C92" s="108"/>
    </row>
    <row r="93" spans="1:47">
      <c r="B93" s="47"/>
      <c r="C93" s="108"/>
    </row>
    <row r="94" spans="1:47">
      <c r="B94" s="47"/>
      <c r="C94" s="108"/>
    </row>
    <row r="95" spans="1:47">
      <c r="B95" s="47"/>
      <c r="C95" s="108"/>
    </row>
    <row r="96" spans="1:47">
      <c r="B96" s="47"/>
      <c r="C96" s="108"/>
    </row>
    <row r="97" spans="2:3">
      <c r="B97" s="47"/>
      <c r="C97" s="108"/>
    </row>
    <row r="98" spans="2:3">
      <c r="B98" s="47"/>
      <c r="C98" s="108"/>
    </row>
    <row r="99" spans="2:3">
      <c r="B99" s="47"/>
      <c r="C99" s="108"/>
    </row>
    <row r="100" spans="2:3">
      <c r="B100" s="47"/>
      <c r="C100" s="108"/>
    </row>
    <row r="101" spans="2:3">
      <c r="B101" s="47"/>
      <c r="C101" s="108"/>
    </row>
    <row r="102" spans="2:3">
      <c r="B102" s="47"/>
      <c r="C102" s="108"/>
    </row>
    <row r="103" spans="2:3">
      <c r="B103" s="47"/>
      <c r="C103" s="108"/>
    </row>
    <row r="104" spans="2:3">
      <c r="B104" s="47"/>
      <c r="C104" s="108"/>
    </row>
    <row r="105" spans="2:3">
      <c r="B105" s="47"/>
      <c r="C105" s="108"/>
    </row>
    <row r="106" spans="2:3">
      <c r="B106" s="47"/>
      <c r="C106" s="108"/>
    </row>
    <row r="107" spans="2:3">
      <c r="B107" s="47"/>
      <c r="C107" s="108"/>
    </row>
    <row r="108" spans="2:3">
      <c r="B108" s="47"/>
      <c r="C108" s="108"/>
    </row>
    <row r="109" spans="2:3">
      <c r="B109" s="47"/>
      <c r="C109" s="108"/>
    </row>
    <row r="110" spans="2:3">
      <c r="B110" s="47"/>
      <c r="C110" s="108"/>
    </row>
    <row r="111" spans="2:3">
      <c r="B111" s="47"/>
      <c r="C111" s="108"/>
    </row>
    <row r="112" spans="2:3">
      <c r="B112" s="47"/>
      <c r="C112" s="108"/>
    </row>
    <row r="113" spans="2:3">
      <c r="B113" s="47"/>
      <c r="C113" s="108"/>
    </row>
    <row r="114" spans="2:3">
      <c r="B114" s="47"/>
      <c r="C114" s="108"/>
    </row>
    <row r="115" spans="2:3">
      <c r="B115" s="47"/>
      <c r="C115" s="108"/>
    </row>
    <row r="116" spans="2:3">
      <c r="B116" s="47"/>
      <c r="C116" s="108"/>
    </row>
    <row r="117" spans="2:3">
      <c r="B117" s="47"/>
      <c r="C117" s="108"/>
    </row>
    <row r="118" spans="2:3">
      <c r="B118" s="47"/>
      <c r="C118" s="108"/>
    </row>
    <row r="119" spans="2:3">
      <c r="B119" s="47"/>
      <c r="C119" s="108"/>
    </row>
    <row r="120" spans="2:3">
      <c r="B120" s="47"/>
      <c r="C120" s="108"/>
    </row>
    <row r="121" spans="2:3">
      <c r="B121" s="47"/>
      <c r="C121" s="108"/>
    </row>
    <row r="122" spans="2:3">
      <c r="B122" s="47"/>
      <c r="C122" s="108"/>
    </row>
    <row r="123" spans="2:3">
      <c r="B123" s="47"/>
      <c r="C123" s="108"/>
    </row>
    <row r="124" spans="2:3">
      <c r="B124" s="47"/>
      <c r="C124" s="108"/>
    </row>
    <row r="125" spans="2:3">
      <c r="B125" s="47"/>
      <c r="C125" s="108"/>
    </row>
    <row r="126" spans="2:3">
      <c r="B126" s="47"/>
      <c r="C126" s="108"/>
    </row>
    <row r="127" spans="2:3">
      <c r="B127" s="47"/>
      <c r="C127" s="108"/>
    </row>
    <row r="128" spans="2:3">
      <c r="B128" s="47"/>
      <c r="C128" s="108"/>
    </row>
    <row r="129" spans="2:3">
      <c r="B129" s="47"/>
      <c r="C129" s="108"/>
    </row>
    <row r="130" spans="2:3">
      <c r="B130" s="47"/>
      <c r="C130" s="108"/>
    </row>
    <row r="131" spans="2:3">
      <c r="B131" s="47"/>
      <c r="C131" s="108"/>
    </row>
    <row r="132" spans="2:3">
      <c r="B132" s="47"/>
      <c r="C132" s="108"/>
    </row>
    <row r="133" spans="2:3">
      <c r="B133" s="47"/>
      <c r="C133" s="108"/>
    </row>
    <row r="134" spans="2:3">
      <c r="B134" s="47"/>
      <c r="C134" s="108"/>
    </row>
    <row r="135" spans="2:3">
      <c r="B135" s="47"/>
      <c r="C135" s="108"/>
    </row>
    <row r="136" spans="2:3">
      <c r="B136" s="47"/>
      <c r="C136" s="108"/>
    </row>
    <row r="137" spans="2:3">
      <c r="B137" s="47"/>
      <c r="C137" s="108"/>
    </row>
    <row r="138" spans="2:3">
      <c r="B138" s="47"/>
      <c r="C138" s="108"/>
    </row>
    <row r="139" spans="2:3">
      <c r="B139" s="47"/>
      <c r="C139" s="108"/>
    </row>
    <row r="140" spans="2:3">
      <c r="B140" s="47"/>
      <c r="C140" s="108"/>
    </row>
    <row r="141" spans="2:3">
      <c r="B141" s="47"/>
      <c r="C141" s="108"/>
    </row>
    <row r="142" spans="2:3">
      <c r="B142" s="47"/>
      <c r="C142" s="108"/>
    </row>
    <row r="143" spans="2:3">
      <c r="B143" s="47"/>
      <c r="C143" s="108"/>
    </row>
    <row r="144" spans="2:3">
      <c r="B144" s="47"/>
      <c r="C144" s="108"/>
    </row>
    <row r="145" spans="2:3">
      <c r="B145" s="47"/>
      <c r="C145" s="108"/>
    </row>
    <row r="146" spans="2:3">
      <c r="B146" s="47"/>
      <c r="C146" s="108"/>
    </row>
    <row r="147" spans="2:3">
      <c r="B147" s="47"/>
      <c r="C147" s="108"/>
    </row>
    <row r="148" spans="2:3">
      <c r="B148" s="47"/>
      <c r="C148" s="108"/>
    </row>
    <row r="149" spans="2:3">
      <c r="B149" s="47"/>
      <c r="C149" s="108"/>
    </row>
    <row r="150" spans="2:3">
      <c r="B150" s="47"/>
      <c r="C150" s="108"/>
    </row>
    <row r="151" spans="2:3">
      <c r="B151" s="47"/>
      <c r="C151" s="108"/>
    </row>
    <row r="152" spans="2:3">
      <c r="B152" s="47"/>
      <c r="C152" s="108"/>
    </row>
    <row r="153" spans="2:3">
      <c r="B153" s="47"/>
      <c r="C153" s="108"/>
    </row>
    <row r="154" spans="2:3">
      <c r="B154" s="47"/>
      <c r="C154" s="108"/>
    </row>
    <row r="155" spans="2:3">
      <c r="B155" s="47"/>
      <c r="C155" s="108"/>
    </row>
    <row r="156" spans="2:3">
      <c r="B156" s="47"/>
      <c r="C156" s="108"/>
    </row>
    <row r="157" spans="2:3">
      <c r="B157" s="47"/>
      <c r="C157" s="108"/>
    </row>
    <row r="158" spans="2:3">
      <c r="B158" s="47"/>
      <c r="C158" s="108"/>
    </row>
    <row r="159" spans="2:3">
      <c r="B159" s="47"/>
      <c r="C159" s="108"/>
    </row>
    <row r="160" spans="2:3">
      <c r="B160" s="47"/>
      <c r="C160" s="108"/>
    </row>
    <row r="161" spans="2:3">
      <c r="B161" s="47"/>
      <c r="C161" s="108"/>
    </row>
    <row r="162" spans="2:3">
      <c r="B162" s="47"/>
      <c r="C162" s="108"/>
    </row>
    <row r="163" spans="2:3">
      <c r="B163" s="47"/>
      <c r="C163" s="108"/>
    </row>
    <row r="164" spans="2:3">
      <c r="B164" s="47"/>
      <c r="C164" s="108"/>
    </row>
    <row r="165" spans="2:3">
      <c r="B165" s="47"/>
      <c r="C165" s="108"/>
    </row>
    <row r="166" spans="2:3">
      <c r="B166" s="47"/>
      <c r="C166" s="108"/>
    </row>
    <row r="167" spans="2:3">
      <c r="B167" s="47"/>
      <c r="C167" s="108"/>
    </row>
    <row r="168" spans="2:3">
      <c r="B168" s="47"/>
      <c r="C168" s="108"/>
    </row>
    <row r="169" spans="2:3">
      <c r="B169" s="47"/>
      <c r="C169" s="108"/>
    </row>
    <row r="170" spans="2:3">
      <c r="B170" s="47"/>
      <c r="C170" s="108"/>
    </row>
    <row r="171" spans="2:3">
      <c r="B171" s="47"/>
      <c r="C171" s="108"/>
    </row>
    <row r="172" spans="2:3">
      <c r="B172" s="47"/>
      <c r="C172" s="108"/>
    </row>
    <row r="173" spans="2:3">
      <c r="B173" s="47"/>
      <c r="C173" s="108"/>
    </row>
    <row r="174" spans="2:3">
      <c r="B174" s="47"/>
      <c r="C174" s="108"/>
    </row>
    <row r="175" spans="2:3">
      <c r="B175" s="47"/>
      <c r="C175" s="108"/>
    </row>
    <row r="176" spans="2:3">
      <c r="B176" s="47"/>
      <c r="C176" s="108"/>
    </row>
    <row r="177" spans="2:3">
      <c r="B177" s="47"/>
      <c r="C177" s="108"/>
    </row>
    <row r="178" spans="2:3">
      <c r="B178" s="47"/>
      <c r="C178" s="108"/>
    </row>
    <row r="179" spans="2:3">
      <c r="B179" s="47"/>
      <c r="C179" s="108"/>
    </row>
    <row r="180" spans="2:3">
      <c r="B180" s="47"/>
      <c r="C180" s="108"/>
    </row>
    <row r="181" spans="2:3">
      <c r="B181" s="47"/>
      <c r="C181" s="108"/>
    </row>
    <row r="182" spans="2:3">
      <c r="B182" s="47"/>
      <c r="C182" s="108"/>
    </row>
    <row r="183" spans="2:3">
      <c r="B183" s="47"/>
      <c r="C183" s="108"/>
    </row>
    <row r="184" spans="2:3">
      <c r="B184" s="47"/>
      <c r="C184" s="108"/>
    </row>
    <row r="185" spans="2:3">
      <c r="B185" s="47"/>
      <c r="C185" s="108"/>
    </row>
    <row r="186" spans="2:3">
      <c r="B186" s="47"/>
      <c r="C186" s="108"/>
    </row>
    <row r="187" spans="2:3">
      <c r="B187" s="47"/>
      <c r="C187" s="108"/>
    </row>
    <row r="188" spans="2:3">
      <c r="B188" s="47"/>
      <c r="C188" s="108"/>
    </row>
    <row r="189" spans="2:3">
      <c r="B189" s="47"/>
      <c r="C189" s="108"/>
    </row>
    <row r="190" spans="2:3">
      <c r="B190" s="47"/>
      <c r="C190" s="108"/>
    </row>
    <row r="191" spans="2:3">
      <c r="B191" s="47"/>
      <c r="C191" s="108"/>
    </row>
    <row r="192" spans="2:3">
      <c r="B192" s="47"/>
      <c r="C192" s="108"/>
    </row>
    <row r="193" spans="2:3">
      <c r="B193" s="47"/>
      <c r="C193" s="108"/>
    </row>
    <row r="194" spans="2:3">
      <c r="B194" s="47"/>
      <c r="C194" s="108"/>
    </row>
    <row r="195" spans="2:3">
      <c r="B195" s="47"/>
      <c r="C195" s="108"/>
    </row>
    <row r="196" spans="2:3">
      <c r="B196" s="47"/>
      <c r="C196" s="108"/>
    </row>
    <row r="197" spans="2:3">
      <c r="B197" s="47"/>
      <c r="C197" s="108"/>
    </row>
    <row r="198" spans="2:3">
      <c r="B198" s="47"/>
      <c r="C198" s="108"/>
    </row>
    <row r="199" spans="2:3">
      <c r="B199" s="47"/>
      <c r="C199" s="108"/>
    </row>
    <row r="200" spans="2:3">
      <c r="B200" s="47"/>
      <c r="C200" s="108"/>
    </row>
    <row r="201" spans="2:3">
      <c r="B201" s="47"/>
      <c r="C201" s="108"/>
    </row>
    <row r="202" spans="2:3">
      <c r="B202" s="47"/>
      <c r="C202" s="108"/>
    </row>
    <row r="203" spans="2:3">
      <c r="B203" s="47"/>
      <c r="C203" s="108"/>
    </row>
    <row r="204" spans="2:3">
      <c r="B204" s="47"/>
      <c r="C204" s="108"/>
    </row>
    <row r="205" spans="2:3">
      <c r="B205" s="47"/>
      <c r="C205" s="108"/>
    </row>
    <row r="206" spans="2:3">
      <c r="B206" s="47"/>
      <c r="C206" s="108"/>
    </row>
    <row r="207" spans="2:3">
      <c r="B207" s="47"/>
      <c r="C207" s="108"/>
    </row>
    <row r="208" spans="2:3">
      <c r="B208" s="47"/>
      <c r="C208" s="108"/>
    </row>
    <row r="209" spans="2:3">
      <c r="B209" s="47"/>
      <c r="C209" s="108"/>
    </row>
    <row r="210" spans="2:3">
      <c r="B210" s="47"/>
      <c r="C210" s="108"/>
    </row>
    <row r="211" spans="2:3">
      <c r="B211" s="47"/>
      <c r="C211" s="108"/>
    </row>
    <row r="212" spans="2:3">
      <c r="B212" s="47"/>
      <c r="C212" s="108"/>
    </row>
    <row r="213" spans="2:3">
      <c r="B213" s="47"/>
      <c r="C213" s="108"/>
    </row>
    <row r="214" spans="2:3">
      <c r="B214" s="47"/>
      <c r="C214" s="108"/>
    </row>
    <row r="215" spans="2:3">
      <c r="B215" s="47"/>
      <c r="C215" s="108"/>
    </row>
    <row r="216" spans="2:3">
      <c r="B216" s="47"/>
      <c r="C216" s="108"/>
    </row>
    <row r="217" spans="2:3">
      <c r="B217" s="47"/>
      <c r="C217" s="108"/>
    </row>
    <row r="218" spans="2:3">
      <c r="B218" s="47"/>
      <c r="C218" s="108"/>
    </row>
    <row r="219" spans="2:3">
      <c r="B219" s="47"/>
      <c r="C219" s="108"/>
    </row>
    <row r="220" spans="2:3">
      <c r="B220" s="47"/>
      <c r="C220" s="108"/>
    </row>
    <row r="221" spans="2:3">
      <c r="B221" s="47"/>
      <c r="C221" s="108"/>
    </row>
    <row r="222" spans="2:3">
      <c r="B222" s="47"/>
      <c r="C222" s="108"/>
    </row>
    <row r="223" spans="2:3">
      <c r="B223" s="47"/>
      <c r="C223" s="108"/>
    </row>
    <row r="224" spans="2:3">
      <c r="B224" s="47"/>
      <c r="C224" s="108"/>
    </row>
    <row r="225" spans="2:3">
      <c r="B225" s="47"/>
      <c r="C225" s="108"/>
    </row>
    <row r="226" spans="2:3">
      <c r="B226" s="47"/>
      <c r="C226" s="108"/>
    </row>
    <row r="227" spans="2:3">
      <c r="B227" s="47"/>
      <c r="C227" s="108"/>
    </row>
    <row r="228" spans="2:3">
      <c r="B228" s="47"/>
      <c r="C228" s="108"/>
    </row>
    <row r="229" spans="2:3">
      <c r="B229" s="47"/>
      <c r="C229" s="108"/>
    </row>
    <row r="230" spans="2:3">
      <c r="B230" s="47"/>
      <c r="C230" s="108"/>
    </row>
    <row r="231" spans="2:3">
      <c r="B231" s="47"/>
      <c r="C231" s="108"/>
    </row>
    <row r="232" spans="2:3">
      <c r="B232" s="47"/>
      <c r="C232" s="108"/>
    </row>
    <row r="233" spans="2:3">
      <c r="B233" s="47"/>
      <c r="C233" s="108"/>
    </row>
    <row r="234" spans="2:3">
      <c r="B234" s="47"/>
      <c r="C234" s="108"/>
    </row>
    <row r="235" spans="2:3">
      <c r="B235" s="47"/>
      <c r="C235" s="108"/>
    </row>
    <row r="236" spans="2:3">
      <c r="B236" s="47"/>
      <c r="C236" s="108"/>
    </row>
    <row r="237" spans="2:3">
      <c r="B237" s="47"/>
      <c r="C237" s="108"/>
    </row>
    <row r="238" spans="2:3">
      <c r="B238" s="47"/>
      <c r="C238" s="108"/>
    </row>
    <row r="239" spans="2:3">
      <c r="B239" s="47"/>
      <c r="C239" s="108"/>
    </row>
    <row r="240" spans="2:3">
      <c r="B240" s="47"/>
      <c r="C240" s="108"/>
    </row>
    <row r="241" spans="2:3">
      <c r="B241" s="47"/>
      <c r="C241" s="108"/>
    </row>
    <row r="242" spans="2:3">
      <c r="B242" s="47"/>
      <c r="C242" s="108"/>
    </row>
    <row r="243" spans="2:3">
      <c r="B243" s="47"/>
      <c r="C243" s="108"/>
    </row>
    <row r="244" spans="2:3">
      <c r="B244" s="47"/>
      <c r="C244" s="108"/>
    </row>
    <row r="245" spans="2:3">
      <c r="B245" s="47"/>
      <c r="C245" s="108"/>
    </row>
    <row r="246" spans="2:3">
      <c r="B246" s="47"/>
      <c r="C246" s="108"/>
    </row>
    <row r="247" spans="2:3">
      <c r="B247" s="47"/>
      <c r="C247" s="108"/>
    </row>
    <row r="248" spans="2:3">
      <c r="B248" s="47"/>
      <c r="C248" s="108"/>
    </row>
    <row r="249" spans="2:3">
      <c r="B249" s="47"/>
      <c r="C249" s="108"/>
    </row>
    <row r="250" spans="2:3">
      <c r="B250" s="47"/>
      <c r="C250" s="108"/>
    </row>
    <row r="251" spans="2:3">
      <c r="B251" s="47"/>
      <c r="C251" s="108"/>
    </row>
    <row r="252" spans="2:3">
      <c r="B252" s="47"/>
      <c r="C252" s="108"/>
    </row>
    <row r="253" spans="2:3">
      <c r="B253" s="47"/>
      <c r="C253" s="108"/>
    </row>
    <row r="254" spans="2:3">
      <c r="B254" s="47"/>
      <c r="C254" s="108"/>
    </row>
    <row r="255" spans="2:3">
      <c r="B255" s="47"/>
      <c r="C255" s="108"/>
    </row>
    <row r="256" spans="2:3">
      <c r="B256" s="47"/>
      <c r="C256" s="108"/>
    </row>
    <row r="257" spans="2:3">
      <c r="B257" s="47"/>
      <c r="C257" s="108"/>
    </row>
    <row r="258" spans="2:3">
      <c r="B258" s="47"/>
      <c r="C258" s="108"/>
    </row>
    <row r="259" spans="2:3">
      <c r="B259" s="47"/>
      <c r="C259" s="108"/>
    </row>
    <row r="260" spans="2:3">
      <c r="B260" s="47"/>
      <c r="C260" s="108"/>
    </row>
    <row r="261" spans="2:3">
      <c r="B261" s="47"/>
      <c r="C261" s="108"/>
    </row>
    <row r="262" spans="2:3">
      <c r="B262" s="47"/>
      <c r="C262" s="108"/>
    </row>
    <row r="263" spans="2:3">
      <c r="B263" s="47"/>
      <c r="C263" s="108"/>
    </row>
    <row r="264" spans="2:3">
      <c r="B264" s="47"/>
      <c r="C264" s="108"/>
    </row>
    <row r="265" spans="2:3">
      <c r="B265" s="47"/>
      <c r="C265" s="108"/>
    </row>
    <row r="266" spans="2:3">
      <c r="B266" s="47"/>
      <c r="C266" s="108"/>
    </row>
    <row r="267" spans="2:3">
      <c r="B267" s="47"/>
      <c r="C267" s="108"/>
    </row>
    <row r="268" spans="2:3">
      <c r="B268" s="47"/>
      <c r="C268" s="108"/>
    </row>
    <row r="269" spans="2:3">
      <c r="B269" s="47"/>
      <c r="C269" s="108"/>
    </row>
    <row r="270" spans="2:3">
      <c r="B270" s="47"/>
      <c r="C270" s="108"/>
    </row>
    <row r="271" spans="2:3">
      <c r="B271" s="47"/>
      <c r="C271" s="108"/>
    </row>
    <row r="272" spans="2:3">
      <c r="B272" s="47"/>
      <c r="C272" s="108"/>
    </row>
    <row r="273" spans="2:3">
      <c r="B273" s="47"/>
      <c r="C273" s="108"/>
    </row>
    <row r="274" spans="2:3">
      <c r="B274" s="47"/>
      <c r="C274" s="108"/>
    </row>
    <row r="275" spans="2:3">
      <c r="B275" s="47"/>
      <c r="C275" s="108"/>
    </row>
    <row r="276" spans="2:3">
      <c r="B276" s="47"/>
      <c r="C276" s="108"/>
    </row>
    <row r="277" spans="2:3">
      <c r="B277" s="47"/>
      <c r="C277" s="108"/>
    </row>
    <row r="278" spans="2:3">
      <c r="B278" s="47"/>
      <c r="C278" s="108"/>
    </row>
    <row r="279" spans="2:3">
      <c r="B279" s="47"/>
      <c r="C279" s="108"/>
    </row>
    <row r="280" spans="2:3">
      <c r="B280" s="47"/>
      <c r="C280" s="108"/>
    </row>
    <row r="281" spans="2:3">
      <c r="B281" s="47"/>
      <c r="C281" s="108"/>
    </row>
    <row r="282" spans="2:3">
      <c r="B282" s="47"/>
      <c r="C282" s="108"/>
    </row>
    <row r="283" spans="2:3">
      <c r="B283" s="47"/>
      <c r="C283" s="108"/>
    </row>
    <row r="284" spans="2:3">
      <c r="B284" s="47"/>
      <c r="C284" s="108"/>
    </row>
    <row r="285" spans="2:3">
      <c r="B285" s="47"/>
      <c r="C285" s="108"/>
    </row>
    <row r="286" spans="2:3">
      <c r="B286" s="47"/>
      <c r="C286" s="108"/>
    </row>
    <row r="287" spans="2:3">
      <c r="B287" s="47"/>
      <c r="C287" s="108"/>
    </row>
    <row r="288" spans="2:3">
      <c r="B288" s="47"/>
      <c r="C288" s="108"/>
    </row>
    <row r="289" spans="2:3">
      <c r="B289" s="47"/>
      <c r="C289" s="108"/>
    </row>
    <row r="290" spans="2:3">
      <c r="B290" s="47"/>
      <c r="C290" s="108"/>
    </row>
    <row r="291" spans="2:3">
      <c r="B291" s="47"/>
      <c r="C291" s="108"/>
    </row>
    <row r="292" spans="2:3">
      <c r="B292" s="47"/>
      <c r="C292" s="108"/>
    </row>
    <row r="293" spans="2:3">
      <c r="B293" s="47"/>
      <c r="C293" s="108"/>
    </row>
    <row r="294" spans="2:3">
      <c r="B294" s="47"/>
      <c r="C294" s="108"/>
    </row>
    <row r="295" spans="2:3">
      <c r="B295" s="47"/>
      <c r="C295" s="108"/>
    </row>
    <row r="296" spans="2:3">
      <c r="B296" s="47"/>
      <c r="C296" s="108"/>
    </row>
    <row r="297" spans="2:3">
      <c r="B297" s="47"/>
      <c r="C297" s="108"/>
    </row>
    <row r="298" spans="2:3">
      <c r="B298" s="47"/>
      <c r="C298" s="108"/>
    </row>
    <row r="299" spans="2:3">
      <c r="B299" s="47"/>
      <c r="C299" s="108"/>
    </row>
    <row r="300" spans="2:3">
      <c r="B300" s="47"/>
      <c r="C300" s="108"/>
    </row>
    <row r="301" spans="2:3">
      <c r="B301" s="47"/>
      <c r="C301" s="108"/>
    </row>
    <row r="302" spans="2:3">
      <c r="B302" s="47"/>
      <c r="C302" s="108"/>
    </row>
    <row r="303" spans="2:3">
      <c r="B303" s="47"/>
      <c r="C303" s="108"/>
    </row>
    <row r="304" spans="2:3">
      <c r="B304" s="47"/>
      <c r="C304" s="108"/>
    </row>
    <row r="305" spans="2:3">
      <c r="B305" s="47"/>
      <c r="C305" s="108"/>
    </row>
    <row r="306" spans="2:3">
      <c r="B306" s="47"/>
      <c r="C306" s="108"/>
    </row>
    <row r="307" spans="2:3">
      <c r="B307" s="47"/>
      <c r="C307" s="108"/>
    </row>
    <row r="308" spans="2:3">
      <c r="B308" s="47"/>
      <c r="C308" s="108"/>
    </row>
    <row r="309" spans="2:3">
      <c r="B309" s="47"/>
      <c r="C309" s="108"/>
    </row>
    <row r="310" spans="2:3">
      <c r="B310" s="47"/>
      <c r="C310" s="108"/>
    </row>
    <row r="311" spans="2:3">
      <c r="B311" s="47"/>
      <c r="C311" s="108"/>
    </row>
    <row r="312" spans="2:3">
      <c r="B312" s="47"/>
      <c r="C312" s="108"/>
    </row>
    <row r="313" spans="2:3">
      <c r="B313" s="47"/>
      <c r="C313" s="108"/>
    </row>
    <row r="314" spans="2:3">
      <c r="B314" s="47"/>
      <c r="C314" s="108"/>
    </row>
    <row r="315" spans="2:3">
      <c r="B315" s="47"/>
      <c r="C315" s="108"/>
    </row>
    <row r="316" spans="2:3">
      <c r="B316" s="47"/>
      <c r="C316" s="108"/>
    </row>
    <row r="317" spans="2:3">
      <c r="B317" s="47"/>
      <c r="C317" s="108"/>
    </row>
    <row r="318" spans="2:3">
      <c r="B318" s="47"/>
      <c r="C318" s="108"/>
    </row>
    <row r="319" spans="2:3">
      <c r="B319" s="47"/>
      <c r="C319" s="108"/>
    </row>
    <row r="320" spans="2:3">
      <c r="B320" s="47"/>
      <c r="C320" s="108"/>
    </row>
    <row r="321" spans="2:3">
      <c r="B321" s="47"/>
      <c r="C321" s="108"/>
    </row>
    <row r="322" spans="2:3">
      <c r="B322" s="47"/>
      <c r="C322" s="108"/>
    </row>
    <row r="323" spans="2:3">
      <c r="B323" s="47"/>
      <c r="C323" s="108"/>
    </row>
    <row r="324" spans="2:3">
      <c r="B324" s="47"/>
      <c r="C324" s="108"/>
    </row>
    <row r="325" spans="2:3">
      <c r="B325" s="47"/>
      <c r="C325" s="108"/>
    </row>
    <row r="326" spans="2:3">
      <c r="B326" s="47"/>
      <c r="C326" s="108"/>
    </row>
    <row r="327" spans="2:3">
      <c r="B327" s="47"/>
      <c r="C327" s="108"/>
    </row>
    <row r="328" spans="2:3">
      <c r="B328" s="47"/>
      <c r="C328" s="108"/>
    </row>
    <row r="329" spans="2:3">
      <c r="B329" s="47"/>
      <c r="C329" s="108"/>
    </row>
    <row r="330" spans="2:3">
      <c r="B330" s="47"/>
      <c r="C330" s="108"/>
    </row>
    <row r="331" spans="2:3">
      <c r="B331" s="47"/>
      <c r="C331" s="108"/>
    </row>
    <row r="332" spans="2:3">
      <c r="B332" s="47"/>
      <c r="C332" s="108"/>
    </row>
    <row r="333" spans="2:3">
      <c r="B333" s="47"/>
      <c r="C333" s="108"/>
    </row>
    <row r="334" spans="2:3">
      <c r="B334" s="47"/>
      <c r="C334" s="108"/>
    </row>
    <row r="335" spans="2:3">
      <c r="B335" s="47"/>
      <c r="C335" s="108"/>
    </row>
    <row r="336" spans="2:3">
      <c r="B336" s="47"/>
      <c r="C336" s="108"/>
    </row>
    <row r="337" spans="2:3">
      <c r="B337" s="47"/>
      <c r="C337" s="108"/>
    </row>
    <row r="338" spans="2:3">
      <c r="B338" s="47"/>
      <c r="C338" s="108"/>
    </row>
    <row r="339" spans="2:3">
      <c r="B339" s="47"/>
      <c r="C339" s="108"/>
    </row>
    <row r="340" spans="2:3">
      <c r="B340" s="47"/>
      <c r="C340" s="108"/>
    </row>
    <row r="341" spans="2:3">
      <c r="B341" s="47"/>
      <c r="C341" s="108"/>
    </row>
    <row r="342" spans="2:3">
      <c r="B342" s="47"/>
      <c r="C342" s="108"/>
    </row>
    <row r="343" spans="2:3">
      <c r="B343" s="47"/>
      <c r="C343" s="108"/>
    </row>
    <row r="344" spans="2:3">
      <c r="B344" s="47"/>
      <c r="C344" s="108"/>
    </row>
    <row r="345" spans="2:3">
      <c r="B345" s="47"/>
      <c r="C345" s="108"/>
    </row>
    <row r="346" spans="2:3">
      <c r="B346" s="47"/>
      <c r="C346" s="108"/>
    </row>
    <row r="347" spans="2:3">
      <c r="B347" s="47"/>
      <c r="C347" s="108"/>
    </row>
    <row r="348" spans="2:3">
      <c r="B348" s="47"/>
      <c r="C348" s="108"/>
    </row>
    <row r="349" spans="2:3">
      <c r="B349" s="47"/>
      <c r="C349" s="108"/>
    </row>
    <row r="350" spans="2:3">
      <c r="B350" s="47"/>
      <c r="C350" s="108"/>
    </row>
    <row r="351" spans="2:3">
      <c r="B351" s="47"/>
      <c r="C351" s="108"/>
    </row>
    <row r="352" spans="2:3">
      <c r="B352" s="47"/>
      <c r="C352" s="108"/>
    </row>
    <row r="353" spans="2:3">
      <c r="B353" s="47"/>
      <c r="C353" s="108"/>
    </row>
    <row r="354" spans="2:3">
      <c r="B354" s="47"/>
      <c r="C354" s="108"/>
    </row>
    <row r="355" spans="2:3">
      <c r="B355" s="47"/>
      <c r="C355" s="108"/>
    </row>
    <row r="356" spans="2:3">
      <c r="B356" s="47"/>
      <c r="C356" s="108"/>
    </row>
    <row r="357" spans="2:3">
      <c r="B357" s="47"/>
      <c r="C357" s="108"/>
    </row>
    <row r="358" spans="2:3">
      <c r="B358" s="47"/>
      <c r="C358" s="108"/>
    </row>
    <row r="359" spans="2:3">
      <c r="B359" s="47"/>
      <c r="C359" s="108"/>
    </row>
    <row r="360" spans="2:3">
      <c r="B360" s="47"/>
      <c r="C360" s="108"/>
    </row>
    <row r="361" spans="2:3">
      <c r="B361" s="47"/>
      <c r="C361" s="108"/>
    </row>
    <row r="362" spans="2:3">
      <c r="B362" s="47"/>
      <c r="C362" s="108"/>
    </row>
    <row r="363" spans="2:3">
      <c r="B363" s="47"/>
      <c r="C363" s="108"/>
    </row>
    <row r="364" spans="2:3">
      <c r="B364" s="47"/>
      <c r="C364" s="108"/>
    </row>
    <row r="365" spans="2:3">
      <c r="B365" s="47"/>
      <c r="C365" s="108"/>
    </row>
    <row r="366" spans="2:3">
      <c r="B366" s="47"/>
      <c r="C366" s="108"/>
    </row>
    <row r="367" spans="2:3">
      <c r="B367" s="47"/>
      <c r="C367" s="108"/>
    </row>
    <row r="368" spans="2:3">
      <c r="B368" s="47"/>
      <c r="C368" s="108"/>
    </row>
    <row r="369" spans="2:3">
      <c r="B369" s="47"/>
      <c r="C369" s="108"/>
    </row>
    <row r="370" spans="2:3">
      <c r="B370" s="47"/>
      <c r="C370" s="108"/>
    </row>
    <row r="371" spans="2:3">
      <c r="B371" s="47"/>
      <c r="C371" s="108"/>
    </row>
    <row r="372" spans="2:3">
      <c r="B372" s="47"/>
      <c r="C372" s="108"/>
    </row>
    <row r="373" spans="2:3">
      <c r="B373" s="47"/>
      <c r="C373" s="108"/>
    </row>
    <row r="374" spans="2:3">
      <c r="B374" s="47"/>
      <c r="C374" s="108"/>
    </row>
    <row r="375" spans="2:3">
      <c r="B375" s="47"/>
      <c r="C375" s="108"/>
    </row>
    <row r="376" spans="2:3">
      <c r="B376" s="47"/>
      <c r="C376" s="108"/>
    </row>
    <row r="377" spans="2:3">
      <c r="B377" s="47"/>
      <c r="C377" s="108"/>
    </row>
    <row r="378" spans="2:3">
      <c r="B378" s="47"/>
      <c r="C378" s="108"/>
    </row>
    <row r="379" spans="2:3">
      <c r="B379" s="47"/>
      <c r="C379" s="108"/>
    </row>
    <row r="380" spans="2:3">
      <c r="B380" s="47"/>
      <c r="C380" s="108"/>
    </row>
    <row r="381" spans="2:3">
      <c r="B381" s="47"/>
      <c r="C381" s="108"/>
    </row>
    <row r="382" spans="2:3">
      <c r="B382" s="47"/>
      <c r="C382" s="108"/>
    </row>
    <row r="383" spans="2:3">
      <c r="B383" s="47"/>
      <c r="C383" s="108"/>
    </row>
    <row r="384" spans="2:3">
      <c r="B384" s="47"/>
      <c r="C384" s="108"/>
    </row>
    <row r="385" spans="2:3">
      <c r="B385" s="47"/>
      <c r="C385" s="108"/>
    </row>
    <row r="386" spans="2:3">
      <c r="B386" s="47"/>
      <c r="C386" s="108"/>
    </row>
    <row r="387" spans="2:3">
      <c r="B387" s="47"/>
      <c r="C387" s="108"/>
    </row>
    <row r="388" spans="2:3">
      <c r="B388" s="47"/>
      <c r="C388" s="108"/>
    </row>
    <row r="389" spans="2:3">
      <c r="B389" s="47"/>
      <c r="C389" s="108"/>
    </row>
    <row r="390" spans="2:3">
      <c r="B390" s="47"/>
      <c r="C390" s="108"/>
    </row>
    <row r="391" spans="2:3">
      <c r="B391" s="47"/>
      <c r="C391" s="108"/>
    </row>
    <row r="392" spans="2:3">
      <c r="B392" s="47"/>
      <c r="C392" s="108"/>
    </row>
    <row r="393" spans="2:3">
      <c r="B393" s="47"/>
      <c r="C393" s="108"/>
    </row>
    <row r="394" spans="2:3">
      <c r="B394" s="47"/>
      <c r="C394" s="108"/>
    </row>
    <row r="395" spans="2:3">
      <c r="B395" s="47"/>
      <c r="C395" s="108"/>
    </row>
    <row r="396" spans="2:3">
      <c r="B396" s="47"/>
      <c r="C396" s="108"/>
    </row>
    <row r="397" spans="2:3">
      <c r="B397" s="47"/>
      <c r="C397" s="108"/>
    </row>
    <row r="398" spans="2:3">
      <c r="B398" s="47"/>
      <c r="C398" s="108"/>
    </row>
    <row r="399" spans="2:3">
      <c r="B399" s="47"/>
      <c r="C399" s="108"/>
    </row>
    <row r="400" spans="2:3">
      <c r="B400" s="47"/>
      <c r="C400" s="108"/>
    </row>
    <row r="401" spans="2:3">
      <c r="B401" s="47"/>
      <c r="C401" s="108"/>
    </row>
    <row r="402" spans="2:3">
      <c r="B402" s="47"/>
      <c r="C402" s="108"/>
    </row>
    <row r="403" spans="2:3">
      <c r="B403" s="47"/>
      <c r="C403" s="108"/>
    </row>
    <row r="404" spans="2:3">
      <c r="B404" s="47"/>
      <c r="C404" s="108"/>
    </row>
    <row r="405" spans="2:3">
      <c r="B405" s="47"/>
      <c r="C405" s="108"/>
    </row>
    <row r="406" spans="2:3">
      <c r="B406" s="47"/>
      <c r="C406" s="108"/>
    </row>
    <row r="407" spans="2:3">
      <c r="B407" s="47"/>
      <c r="C407" s="108"/>
    </row>
    <row r="408" spans="2:3">
      <c r="B408" s="47"/>
      <c r="C408" s="108"/>
    </row>
    <row r="409" spans="2:3">
      <c r="B409" s="47"/>
      <c r="C409" s="108"/>
    </row>
    <row r="410" spans="2:3">
      <c r="B410" s="47"/>
      <c r="C410" s="108"/>
    </row>
    <row r="411" spans="2:3">
      <c r="B411" s="47"/>
      <c r="C411" s="108"/>
    </row>
    <row r="412" spans="2:3">
      <c r="B412" s="47"/>
      <c r="C412" s="108"/>
    </row>
    <row r="413" spans="2:3">
      <c r="B413" s="47"/>
      <c r="C413" s="108"/>
    </row>
    <row r="414" spans="2:3">
      <c r="B414" s="47"/>
      <c r="C414" s="108"/>
    </row>
    <row r="415" spans="2:3">
      <c r="B415" s="47"/>
      <c r="C415" s="108"/>
    </row>
    <row r="416" spans="2:3">
      <c r="B416" s="47"/>
      <c r="C416" s="108"/>
    </row>
    <row r="417" spans="2:3">
      <c r="B417" s="47"/>
      <c r="C417" s="108"/>
    </row>
    <row r="418" spans="2:3">
      <c r="B418" s="47"/>
      <c r="C418" s="108"/>
    </row>
    <row r="419" spans="2:3">
      <c r="B419" s="47"/>
      <c r="C419" s="108"/>
    </row>
    <row r="420" spans="2:3">
      <c r="B420" s="47"/>
      <c r="C420" s="108"/>
    </row>
    <row r="421" spans="2:3">
      <c r="B421" s="47"/>
      <c r="C421" s="108"/>
    </row>
    <row r="422" spans="2:3">
      <c r="B422" s="47"/>
      <c r="C422" s="108"/>
    </row>
    <row r="423" spans="2:3">
      <c r="B423" s="47"/>
      <c r="C423" s="108"/>
    </row>
    <row r="424" spans="2:3">
      <c r="B424" s="47"/>
      <c r="C424" s="108"/>
    </row>
    <row r="425" spans="2:3">
      <c r="B425" s="47"/>
      <c r="C425" s="108"/>
    </row>
    <row r="426" spans="2:3">
      <c r="B426" s="47"/>
      <c r="C426" s="108"/>
    </row>
    <row r="427" spans="2:3">
      <c r="B427" s="47"/>
      <c r="C427" s="108"/>
    </row>
    <row r="428" spans="2:3">
      <c r="B428" s="47"/>
      <c r="C428" s="108"/>
    </row>
    <row r="429" spans="2:3">
      <c r="B429" s="47"/>
      <c r="C429" s="108"/>
    </row>
    <row r="430" spans="2:3">
      <c r="B430" s="47"/>
      <c r="C430" s="108"/>
    </row>
    <row r="431" spans="2:3">
      <c r="B431" s="47"/>
      <c r="C431" s="108"/>
    </row>
    <row r="432" spans="2:3">
      <c r="B432" s="47"/>
      <c r="C432" s="108"/>
    </row>
    <row r="433" spans="2:3">
      <c r="B433" s="47"/>
      <c r="C433" s="108"/>
    </row>
    <row r="434" spans="2:3">
      <c r="B434" s="47"/>
      <c r="C434" s="108"/>
    </row>
    <row r="435" spans="2:3">
      <c r="B435" s="47"/>
      <c r="C435" s="108"/>
    </row>
    <row r="436" spans="2:3">
      <c r="B436" s="47"/>
      <c r="C436" s="108"/>
    </row>
    <row r="437" spans="2:3">
      <c r="B437" s="47"/>
      <c r="C437" s="108"/>
    </row>
    <row r="438" spans="2:3">
      <c r="B438" s="47"/>
      <c r="C438" s="108"/>
    </row>
    <row r="439" spans="2:3">
      <c r="B439" s="47"/>
      <c r="C439" s="108"/>
    </row>
    <row r="440" spans="2:3">
      <c r="B440" s="47"/>
      <c r="C440" s="108"/>
    </row>
    <row r="441" spans="2:3">
      <c r="B441" s="47"/>
      <c r="C441" s="108"/>
    </row>
    <row r="442" spans="2:3">
      <c r="B442" s="47"/>
      <c r="C442" s="108"/>
    </row>
    <row r="443" spans="2:3">
      <c r="B443" s="47"/>
      <c r="C443" s="108"/>
    </row>
    <row r="444" spans="2:3">
      <c r="B444" s="47"/>
      <c r="C444" s="108"/>
    </row>
    <row r="445" spans="2:3">
      <c r="B445" s="47"/>
      <c r="C445" s="108"/>
    </row>
    <row r="446" spans="2:3">
      <c r="B446" s="47"/>
      <c r="C446" s="108"/>
    </row>
    <row r="447" spans="2:3">
      <c r="B447" s="47"/>
      <c r="C447" s="108"/>
    </row>
    <row r="448" spans="2:3">
      <c r="B448" s="47"/>
      <c r="C448" s="108"/>
    </row>
    <row r="449" spans="2:3">
      <c r="B449" s="47"/>
      <c r="C449" s="108"/>
    </row>
    <row r="450" spans="2:3">
      <c r="B450" s="47"/>
      <c r="C450" s="108"/>
    </row>
    <row r="451" spans="2:3">
      <c r="B451" s="47"/>
      <c r="C451" s="108"/>
    </row>
    <row r="452" spans="2:3">
      <c r="B452" s="47"/>
      <c r="C452" s="108"/>
    </row>
    <row r="453" spans="2:3">
      <c r="B453" s="47"/>
      <c r="C453" s="108"/>
    </row>
    <row r="454" spans="2:3">
      <c r="B454" s="47"/>
      <c r="C454" s="108"/>
    </row>
    <row r="455" spans="2:3">
      <c r="B455" s="47"/>
      <c r="C455" s="108"/>
    </row>
    <row r="456" spans="2:3">
      <c r="B456" s="47"/>
      <c r="C456" s="108"/>
    </row>
    <row r="457" spans="2:3">
      <c r="B457" s="47"/>
      <c r="C457" s="108"/>
    </row>
    <row r="458" spans="2:3">
      <c r="B458" s="47"/>
      <c r="C458" s="108"/>
    </row>
    <row r="459" spans="2:3">
      <c r="B459" s="47"/>
      <c r="C459" s="108"/>
    </row>
    <row r="460" spans="2:3">
      <c r="B460" s="47"/>
      <c r="C460" s="108"/>
    </row>
    <row r="461" spans="2:3">
      <c r="B461" s="47"/>
      <c r="C461" s="108"/>
    </row>
    <row r="462" spans="2:3">
      <c r="B462" s="47"/>
      <c r="C462" s="108"/>
    </row>
    <row r="463" spans="2:3">
      <c r="B463" s="47"/>
      <c r="C463" s="108"/>
    </row>
    <row r="464" spans="2:3">
      <c r="B464" s="47"/>
      <c r="C464" s="108"/>
    </row>
    <row r="465" spans="2:3">
      <c r="B465" s="47"/>
      <c r="C465" s="108"/>
    </row>
    <row r="466" spans="2:3">
      <c r="B466" s="47"/>
      <c r="C466" s="108"/>
    </row>
    <row r="467" spans="2:3">
      <c r="B467" s="47"/>
      <c r="C467" s="108"/>
    </row>
    <row r="468" spans="2:3">
      <c r="B468" s="47"/>
      <c r="C468" s="108"/>
    </row>
    <row r="469" spans="2:3">
      <c r="B469" s="47"/>
      <c r="C469" s="108"/>
    </row>
    <row r="470" spans="2:3">
      <c r="B470" s="47"/>
      <c r="C470" s="108"/>
    </row>
    <row r="471" spans="2:3">
      <c r="B471" s="47"/>
      <c r="C471" s="108"/>
    </row>
    <row r="472" spans="2:3">
      <c r="B472" s="47"/>
      <c r="C472" s="108"/>
    </row>
    <row r="473" spans="2:3">
      <c r="B473" s="47"/>
      <c r="C473" s="108"/>
    </row>
    <row r="474" spans="2:3">
      <c r="B474" s="47"/>
      <c r="C474" s="108"/>
    </row>
    <row r="475" spans="2:3">
      <c r="B475" s="47"/>
      <c r="C475" s="108"/>
    </row>
    <row r="476" spans="2:3">
      <c r="B476" s="47"/>
      <c r="C476" s="108"/>
    </row>
    <row r="477" spans="2:3">
      <c r="B477" s="47"/>
      <c r="C477" s="108"/>
    </row>
    <row r="478" spans="2:3">
      <c r="B478" s="47"/>
      <c r="C478" s="108"/>
    </row>
    <row r="479" spans="2:3">
      <c r="B479" s="47"/>
      <c r="C479" s="108"/>
    </row>
    <row r="480" spans="2:3">
      <c r="B480" s="47"/>
      <c r="C480" s="108"/>
    </row>
    <row r="481" spans="2:3">
      <c r="B481" s="47"/>
      <c r="C481" s="108"/>
    </row>
    <row r="482" spans="2:3">
      <c r="B482" s="47"/>
      <c r="C482" s="108"/>
    </row>
    <row r="483" spans="2:3">
      <c r="B483" s="47"/>
      <c r="C483" s="108"/>
    </row>
    <row r="484" spans="2:3">
      <c r="B484" s="47"/>
      <c r="C484" s="108"/>
    </row>
    <row r="485" spans="2:3">
      <c r="B485" s="47"/>
      <c r="C485" s="108"/>
    </row>
    <row r="486" spans="2:3">
      <c r="B486" s="47"/>
      <c r="C486" s="108"/>
    </row>
    <row r="487" spans="2:3">
      <c r="B487" s="47"/>
      <c r="C487" s="108"/>
    </row>
    <row r="488" spans="2:3">
      <c r="B488" s="47"/>
      <c r="C488" s="108"/>
    </row>
    <row r="489" spans="2:3">
      <c r="B489" s="47"/>
      <c r="C489" s="108"/>
    </row>
    <row r="490" spans="2:3">
      <c r="B490" s="47"/>
      <c r="C490" s="108"/>
    </row>
    <row r="491" spans="2:3">
      <c r="B491" s="47"/>
      <c r="C491" s="108"/>
    </row>
    <row r="492" spans="2:3">
      <c r="B492" s="47"/>
      <c r="C492" s="108"/>
    </row>
    <row r="493" spans="2:3">
      <c r="B493" s="47"/>
      <c r="C493" s="108"/>
    </row>
    <row r="494" spans="2:3">
      <c r="B494" s="47"/>
      <c r="C494" s="108"/>
    </row>
    <row r="495" spans="2:3">
      <c r="B495" s="47"/>
      <c r="C495" s="108"/>
    </row>
    <row r="496" spans="2:3">
      <c r="B496" s="47"/>
      <c r="C496" s="108"/>
    </row>
    <row r="497" spans="2:3">
      <c r="B497" s="47"/>
      <c r="C497" s="108"/>
    </row>
    <row r="498" spans="2:3">
      <c r="B498" s="47"/>
      <c r="C498" s="108"/>
    </row>
    <row r="499" spans="2:3">
      <c r="B499" s="47"/>
      <c r="C499" s="108"/>
    </row>
    <row r="500" spans="2:3">
      <c r="B500" s="47"/>
      <c r="C500" s="108"/>
    </row>
    <row r="501" spans="2:3">
      <c r="B501" s="47"/>
      <c r="C501" s="108"/>
    </row>
    <row r="502" spans="2:3">
      <c r="B502" s="47"/>
      <c r="C502" s="108"/>
    </row>
    <row r="503" spans="2:3">
      <c r="B503" s="47"/>
      <c r="C503" s="108"/>
    </row>
    <row r="504" spans="2:3">
      <c r="B504" s="47"/>
      <c r="C504" s="108"/>
    </row>
    <row r="505" spans="2:3">
      <c r="B505" s="47"/>
      <c r="C505" s="108"/>
    </row>
    <row r="506" spans="2:3">
      <c r="B506" s="47"/>
      <c r="C506" s="108"/>
    </row>
    <row r="507" spans="2:3">
      <c r="B507" s="47"/>
      <c r="C507" s="108"/>
    </row>
    <row r="508" spans="2:3">
      <c r="B508" s="47"/>
      <c r="C508" s="108"/>
    </row>
    <row r="509" spans="2:3">
      <c r="B509" s="47"/>
      <c r="C509" s="108"/>
    </row>
    <row r="510" spans="2:3">
      <c r="B510" s="47"/>
      <c r="C510" s="108"/>
    </row>
    <row r="511" spans="2:3">
      <c r="B511" s="47"/>
      <c r="C511" s="108"/>
    </row>
    <row r="512" spans="2:3">
      <c r="B512" s="47"/>
      <c r="C512" s="108"/>
    </row>
    <row r="513" spans="2:3">
      <c r="B513" s="47"/>
      <c r="C513" s="108"/>
    </row>
    <row r="514" spans="2:3">
      <c r="B514" s="47"/>
      <c r="C514" s="108"/>
    </row>
    <row r="515" spans="2:3">
      <c r="B515" s="47"/>
      <c r="C515" s="108"/>
    </row>
    <row r="516" spans="2:3">
      <c r="B516" s="47"/>
      <c r="C516" s="108"/>
    </row>
    <row r="517" spans="2:3">
      <c r="B517" s="47"/>
      <c r="C517" s="108"/>
    </row>
    <row r="518" spans="2:3">
      <c r="B518" s="47"/>
      <c r="C518" s="108"/>
    </row>
    <row r="519" spans="2:3">
      <c r="B519" s="47"/>
      <c r="C519" s="108"/>
    </row>
    <row r="520" spans="2:3">
      <c r="B520" s="47"/>
      <c r="C520" s="108"/>
    </row>
    <row r="521" spans="2:3">
      <c r="B521" s="47"/>
      <c r="C521" s="108"/>
    </row>
    <row r="522" spans="2:3">
      <c r="B522" s="47"/>
      <c r="C522" s="108"/>
    </row>
    <row r="523" spans="2:3">
      <c r="B523" s="47"/>
      <c r="C523" s="108"/>
    </row>
    <row r="524" spans="2:3">
      <c r="B524" s="47"/>
      <c r="C524" s="108"/>
    </row>
    <row r="525" spans="2:3">
      <c r="B525" s="47"/>
      <c r="C525" s="108"/>
    </row>
    <row r="526" spans="2:3">
      <c r="B526" s="47"/>
      <c r="C526" s="108"/>
    </row>
    <row r="527" spans="2:3">
      <c r="B527" s="47"/>
      <c r="C527" s="108"/>
    </row>
    <row r="528" spans="2:3">
      <c r="B528" s="47"/>
      <c r="C528" s="108"/>
    </row>
    <row r="529" spans="2:3">
      <c r="B529" s="47"/>
      <c r="C529" s="108"/>
    </row>
    <row r="530" spans="2:3">
      <c r="B530" s="47"/>
      <c r="C530" s="108"/>
    </row>
    <row r="531" spans="2:3">
      <c r="B531" s="47"/>
      <c r="C531" s="108"/>
    </row>
    <row r="532" spans="2:3">
      <c r="B532" s="47"/>
      <c r="C532" s="108"/>
    </row>
    <row r="533" spans="2:3">
      <c r="B533" s="47"/>
      <c r="C533" s="108"/>
    </row>
    <row r="534" spans="2:3">
      <c r="B534" s="47"/>
      <c r="C534" s="108"/>
    </row>
    <row r="535" spans="2:3">
      <c r="B535" s="47"/>
      <c r="C535" s="108"/>
    </row>
    <row r="536" spans="2:3">
      <c r="B536" s="47"/>
      <c r="C536" s="108"/>
    </row>
    <row r="537" spans="2:3">
      <c r="B537" s="47"/>
      <c r="C537" s="108"/>
    </row>
    <row r="538" spans="2:3">
      <c r="B538" s="47"/>
      <c r="C538" s="108"/>
    </row>
    <row r="539" spans="2:3">
      <c r="B539" s="47"/>
      <c r="C539" s="108"/>
    </row>
    <row r="540" spans="2:3">
      <c r="B540" s="47"/>
      <c r="C540" s="108"/>
    </row>
    <row r="541" spans="2:3">
      <c r="B541" s="47"/>
      <c r="C541" s="108"/>
    </row>
    <row r="542" spans="2:3">
      <c r="B542" s="47"/>
      <c r="C542" s="108"/>
    </row>
    <row r="543" spans="2:3">
      <c r="B543" s="47"/>
      <c r="C543" s="108"/>
    </row>
    <row r="544" spans="2:3">
      <c r="B544" s="47"/>
      <c r="C544" s="108"/>
    </row>
    <row r="545" spans="2:3">
      <c r="B545" s="47"/>
      <c r="C545" s="108"/>
    </row>
    <row r="546" spans="2:3">
      <c r="B546" s="47"/>
      <c r="C546" s="108"/>
    </row>
    <row r="547" spans="2:3">
      <c r="B547" s="47"/>
      <c r="C547" s="108"/>
    </row>
    <row r="548" spans="2:3">
      <c r="B548" s="47"/>
      <c r="C548" s="108"/>
    </row>
    <row r="549" spans="2:3">
      <c r="B549" s="47"/>
      <c r="C549" s="108"/>
    </row>
    <row r="550" spans="2:3">
      <c r="B550" s="47"/>
      <c r="C550" s="108"/>
    </row>
    <row r="551" spans="2:3">
      <c r="B551" s="47"/>
      <c r="C551" s="108"/>
    </row>
    <row r="552" spans="2:3">
      <c r="B552" s="47"/>
      <c r="C552" s="108"/>
    </row>
    <row r="553" spans="2:3">
      <c r="B553" s="47"/>
      <c r="C553" s="108"/>
    </row>
    <row r="554" spans="2:3">
      <c r="B554" s="47"/>
      <c r="C554" s="108"/>
    </row>
    <row r="555" spans="2:3">
      <c r="B555" s="47"/>
      <c r="C555" s="108"/>
    </row>
    <row r="556" spans="2:3">
      <c r="B556" s="47"/>
      <c r="C556" s="108"/>
    </row>
    <row r="557" spans="2:3">
      <c r="B557" s="47"/>
      <c r="C557" s="108"/>
    </row>
    <row r="558" spans="2:3">
      <c r="B558" s="47"/>
      <c r="C558" s="108"/>
    </row>
    <row r="559" spans="2:3">
      <c r="B559" s="47"/>
      <c r="C559" s="108"/>
    </row>
    <row r="560" spans="2:3">
      <c r="B560" s="47"/>
      <c r="C560" s="108"/>
    </row>
    <row r="561" spans="2:3">
      <c r="B561" s="47"/>
      <c r="C561" s="108"/>
    </row>
    <row r="562" spans="2:3">
      <c r="B562" s="47"/>
      <c r="C562" s="108"/>
    </row>
    <row r="563" spans="2:3">
      <c r="B563" s="47"/>
      <c r="C563" s="108"/>
    </row>
    <row r="564" spans="2:3">
      <c r="B564" s="47"/>
      <c r="C564" s="108"/>
    </row>
    <row r="565" spans="2:3">
      <c r="B565" s="47"/>
      <c r="C565" s="108"/>
    </row>
    <row r="566" spans="2:3">
      <c r="B566" s="47"/>
      <c r="C566" s="108"/>
    </row>
    <row r="567" spans="2:3">
      <c r="B567" s="47"/>
      <c r="C567" s="108"/>
    </row>
    <row r="568" spans="2:3">
      <c r="B568" s="47"/>
      <c r="C568" s="108"/>
    </row>
    <row r="569" spans="2:3">
      <c r="B569" s="47"/>
      <c r="C569" s="108"/>
    </row>
    <row r="570" spans="2:3">
      <c r="B570" s="47"/>
      <c r="C570" s="108"/>
    </row>
    <row r="571" spans="2:3">
      <c r="B571" s="47"/>
      <c r="C571" s="108"/>
    </row>
    <row r="572" spans="2:3">
      <c r="B572" s="47"/>
      <c r="C572" s="108"/>
    </row>
    <row r="573" spans="2:3">
      <c r="B573" s="47"/>
      <c r="C573" s="108"/>
    </row>
    <row r="574" spans="2:3">
      <c r="B574" s="47"/>
      <c r="C574" s="108"/>
    </row>
    <row r="575" spans="2:3">
      <c r="B575" s="47"/>
      <c r="C575" s="108"/>
    </row>
    <row r="576" spans="2:3">
      <c r="B576" s="47"/>
      <c r="C576" s="108"/>
    </row>
    <row r="577" spans="2:3">
      <c r="B577" s="47"/>
      <c r="C577" s="108"/>
    </row>
    <row r="578" spans="2:3">
      <c r="B578" s="47"/>
      <c r="C578" s="108"/>
    </row>
    <row r="579" spans="2:3">
      <c r="B579" s="47"/>
      <c r="C579" s="108"/>
    </row>
    <row r="580" spans="2:3">
      <c r="B580" s="47"/>
      <c r="C580" s="108"/>
    </row>
    <row r="581" spans="2:3">
      <c r="B581" s="47"/>
      <c r="C581" s="108"/>
    </row>
  </sheetData>
  <sheetProtection algorithmName="SHA-512" hashValue="L2rJZqghykNC3sghVIRSyoymWeu3mrVmdCHGT97+DRHOEKAzoZAE9XcguQYFdpLPSPo8kNrsfm1LfnpwQiyYyQ==" saltValue="LO9oc7/6xx+zHPBJUsjZJQ==" spinCount="100000" sheet="1" formatColumns="0" insertRows="0" sort="0" autoFilter="0" pivotTables="0"/>
  <phoneticPr fontId="8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I23"/>
  <sheetViews>
    <sheetView workbookViewId="0">
      <selection activeCell="L14" sqref="L14"/>
    </sheetView>
  </sheetViews>
  <sheetFormatPr defaultColWidth="8.6640625" defaultRowHeight="14.25"/>
  <cols>
    <col min="3" max="3" width="14.33203125" customWidth="1"/>
    <col min="6" max="6" width="13.6640625" customWidth="1"/>
  </cols>
  <sheetData>
    <row r="1" spans="1:9">
      <c r="A1" t="s">
        <v>331</v>
      </c>
      <c r="C1" t="s">
        <v>332</v>
      </c>
      <c r="D1" t="s">
        <v>333</v>
      </c>
    </row>
    <row r="2" spans="1:9" ht="20" customHeight="1">
      <c r="A2" s="1" t="s">
        <v>334</v>
      </c>
      <c r="B2" s="1" t="s">
        <v>335</v>
      </c>
      <c r="C2" s="2" t="s">
        <v>336</v>
      </c>
      <c r="D2" s="1" t="s">
        <v>337</v>
      </c>
      <c r="E2" s="3" t="s">
        <v>338</v>
      </c>
      <c r="I2" s="33" t="s">
        <v>335</v>
      </c>
    </row>
    <row r="3" spans="1:9" ht="20" customHeight="1">
      <c r="A3" s="1" t="s">
        <v>339</v>
      </c>
      <c r="B3" s="1" t="s">
        <v>201</v>
      </c>
      <c r="C3" s="2" t="s">
        <v>340</v>
      </c>
      <c r="D3" s="1"/>
      <c r="E3" s="32" t="s">
        <v>338</v>
      </c>
      <c r="I3" s="33" t="s">
        <v>201</v>
      </c>
    </row>
    <row r="4" spans="1:9" ht="20" customHeight="1">
      <c r="A4" s="1" t="s">
        <v>341</v>
      </c>
      <c r="B4" s="1" t="s">
        <v>190</v>
      </c>
      <c r="C4" s="2" t="s">
        <v>342</v>
      </c>
      <c r="D4" s="1" t="s">
        <v>343</v>
      </c>
      <c r="E4" s="4" t="s">
        <v>338</v>
      </c>
      <c r="I4" s="33" t="s">
        <v>190</v>
      </c>
    </row>
    <row r="5" spans="1:9" ht="20" customHeight="1">
      <c r="A5" s="1" t="s">
        <v>344</v>
      </c>
      <c r="B5" s="1" t="s">
        <v>345</v>
      </c>
      <c r="C5" s="2" t="s">
        <v>346</v>
      </c>
      <c r="D5" s="1" t="s">
        <v>347</v>
      </c>
      <c r="E5" s="5" t="s">
        <v>338</v>
      </c>
      <c r="I5" s="33" t="s">
        <v>345</v>
      </c>
    </row>
    <row r="6" spans="1:9" ht="20" customHeight="1">
      <c r="A6" s="1" t="s">
        <v>348</v>
      </c>
      <c r="B6" s="1" t="s">
        <v>349</v>
      </c>
      <c r="C6" s="2" t="s">
        <v>350</v>
      </c>
      <c r="D6" s="1" t="s">
        <v>351</v>
      </c>
      <c r="E6" s="6" t="s">
        <v>338</v>
      </c>
      <c r="I6" s="33" t="s">
        <v>349</v>
      </c>
    </row>
    <row r="7" spans="1:9" ht="20" customHeight="1">
      <c r="A7" s="1" t="s">
        <v>352</v>
      </c>
      <c r="B7" s="1" t="s">
        <v>353</v>
      </c>
      <c r="C7" s="2" t="s">
        <v>354</v>
      </c>
      <c r="D7" s="1" t="s">
        <v>355</v>
      </c>
      <c r="E7" s="7" t="s">
        <v>338</v>
      </c>
      <c r="I7" s="33" t="s">
        <v>353</v>
      </c>
    </row>
    <row r="8" spans="1:9" ht="20" customHeight="1">
      <c r="A8" s="1" t="s">
        <v>356</v>
      </c>
      <c r="B8" s="1" t="s">
        <v>357</v>
      </c>
      <c r="C8" s="2" t="s">
        <v>358</v>
      </c>
      <c r="D8" s="1">
        <v>660000</v>
      </c>
      <c r="E8" s="8" t="s">
        <v>338</v>
      </c>
      <c r="I8" s="33" t="s">
        <v>357</v>
      </c>
    </row>
    <row r="9" spans="1:9" ht="20" customHeight="1">
      <c r="A9" s="1" t="s">
        <v>359</v>
      </c>
      <c r="B9" s="1" t="s">
        <v>360</v>
      </c>
      <c r="C9" s="2" t="s">
        <v>361</v>
      </c>
      <c r="D9" s="1" t="s">
        <v>362</v>
      </c>
      <c r="E9" s="9" t="s">
        <v>338</v>
      </c>
      <c r="I9" s="33" t="s">
        <v>360</v>
      </c>
    </row>
    <row r="10" spans="1:9" ht="20" customHeight="1">
      <c r="A10" s="1" t="s">
        <v>363</v>
      </c>
      <c r="B10" s="1" t="s">
        <v>364</v>
      </c>
      <c r="C10" s="2" t="s">
        <v>365</v>
      </c>
      <c r="D10" s="1" t="s">
        <v>366</v>
      </c>
      <c r="E10" s="10" t="s">
        <v>338</v>
      </c>
      <c r="I10" s="33" t="s">
        <v>364</v>
      </c>
    </row>
    <row r="11" spans="1:9" ht="20" customHeight="1">
      <c r="A11" s="1" t="s">
        <v>367</v>
      </c>
      <c r="B11" s="1" t="s">
        <v>368</v>
      </c>
      <c r="C11" s="2" t="s">
        <v>369</v>
      </c>
      <c r="D11" s="1" t="s">
        <v>370</v>
      </c>
      <c r="E11" s="11" t="s">
        <v>338</v>
      </c>
      <c r="I11" s="33" t="s">
        <v>368</v>
      </c>
    </row>
    <row r="12" spans="1:9" ht="20" customHeight="1">
      <c r="A12" s="1" t="s">
        <v>371</v>
      </c>
      <c r="B12" s="1" t="s">
        <v>327</v>
      </c>
      <c r="C12" s="2" t="s">
        <v>372</v>
      </c>
      <c r="D12" s="12">
        <v>4.5500000000000002E+47</v>
      </c>
      <c r="E12" s="13" t="s">
        <v>338</v>
      </c>
      <c r="I12" s="33" t="s">
        <v>327</v>
      </c>
    </row>
    <row r="13" spans="1:9" ht="20" customHeight="1">
      <c r="A13" s="1" t="s">
        <v>373</v>
      </c>
      <c r="B13" s="1" t="s">
        <v>374</v>
      </c>
      <c r="C13" s="2" t="s">
        <v>375</v>
      </c>
      <c r="D13" s="1" t="s">
        <v>376</v>
      </c>
      <c r="E13" s="14" t="s">
        <v>338</v>
      </c>
      <c r="I13" s="33" t="s">
        <v>374</v>
      </c>
    </row>
    <row r="14" spans="1:9" ht="20" customHeight="1">
      <c r="A14" s="1" t="s">
        <v>377</v>
      </c>
      <c r="B14" s="1" t="s">
        <v>191</v>
      </c>
      <c r="C14" s="2" t="s">
        <v>378</v>
      </c>
      <c r="D14" s="1" t="s">
        <v>379</v>
      </c>
      <c r="E14" s="15" t="s">
        <v>338</v>
      </c>
      <c r="I14" s="33" t="s">
        <v>191</v>
      </c>
    </row>
    <row r="15" spans="1:9" ht="20" customHeight="1">
      <c r="A15" s="1" t="s">
        <v>380</v>
      </c>
      <c r="B15" s="1" t="s">
        <v>381</v>
      </c>
      <c r="C15" s="2" t="s">
        <v>382</v>
      </c>
      <c r="D15" s="1" t="s">
        <v>383</v>
      </c>
      <c r="E15" s="16" t="s">
        <v>338</v>
      </c>
      <c r="F15" s="1" t="s">
        <v>384</v>
      </c>
      <c r="G15" s="24" t="s">
        <v>381</v>
      </c>
      <c r="I15" s="33" t="s">
        <v>381</v>
      </c>
    </row>
    <row r="16" spans="1:9" ht="20" customHeight="1">
      <c r="A16" s="1" t="s">
        <v>385</v>
      </c>
      <c r="B16" s="1" t="s">
        <v>325</v>
      </c>
      <c r="C16" s="2" t="s">
        <v>386</v>
      </c>
      <c r="D16" s="1">
        <v>525252</v>
      </c>
      <c r="E16" s="17" t="s">
        <v>338</v>
      </c>
      <c r="I16" s="33" t="s">
        <v>325</v>
      </c>
    </row>
    <row r="17" spans="1:9" ht="20" customHeight="1">
      <c r="A17" s="1" t="s">
        <v>387</v>
      </c>
      <c r="B17" s="1" t="s">
        <v>198</v>
      </c>
      <c r="C17" s="2" t="s">
        <v>388</v>
      </c>
      <c r="D17" s="1" t="s">
        <v>389</v>
      </c>
      <c r="E17" s="18" t="s">
        <v>338</v>
      </c>
      <c r="I17" s="33" t="s">
        <v>198</v>
      </c>
    </row>
    <row r="18" spans="1:9" ht="20" customHeight="1">
      <c r="A18" s="1" t="s">
        <v>390</v>
      </c>
      <c r="B18" s="1" t="s">
        <v>391</v>
      </c>
      <c r="C18" s="2" t="s">
        <v>392</v>
      </c>
      <c r="D18" s="1" t="s">
        <v>393</v>
      </c>
      <c r="E18" s="19" t="s">
        <v>338</v>
      </c>
      <c r="I18" s="33" t="s">
        <v>391</v>
      </c>
    </row>
    <row r="19" spans="1:9" ht="20" customHeight="1">
      <c r="A19" s="1" t="s">
        <v>394</v>
      </c>
      <c r="B19" s="1" t="s">
        <v>395</v>
      </c>
      <c r="C19" s="2" t="s">
        <v>396</v>
      </c>
      <c r="D19" s="1" t="s">
        <v>397</v>
      </c>
      <c r="E19" s="20" t="s">
        <v>338</v>
      </c>
      <c r="I19" s="33" t="s">
        <v>395</v>
      </c>
    </row>
    <row r="20" spans="1:9" ht="20" customHeight="1">
      <c r="A20" s="1" t="s">
        <v>398</v>
      </c>
      <c r="B20" s="1" t="s">
        <v>399</v>
      </c>
      <c r="C20" s="2" t="s">
        <v>400</v>
      </c>
      <c r="D20" s="1" t="s">
        <v>401</v>
      </c>
      <c r="E20" s="21" t="s">
        <v>338</v>
      </c>
      <c r="I20" s="33" t="s">
        <v>399</v>
      </c>
    </row>
    <row r="21" spans="1:9" ht="20" customHeight="1">
      <c r="A21" s="1" t="s">
        <v>402</v>
      </c>
      <c r="B21" s="1" t="s">
        <v>403</v>
      </c>
      <c r="C21" s="2" t="s">
        <v>404</v>
      </c>
      <c r="D21" s="1" t="s">
        <v>405</v>
      </c>
      <c r="E21" s="22" t="s">
        <v>338</v>
      </c>
      <c r="I21" s="33" t="s">
        <v>403</v>
      </c>
    </row>
    <row r="22" spans="1:9" ht="20" customHeight="1">
      <c r="A22" s="1" t="s">
        <v>406</v>
      </c>
      <c r="B22" s="1"/>
      <c r="C22" s="2" t="s">
        <v>407</v>
      </c>
      <c r="D22" s="1" t="s">
        <v>408</v>
      </c>
      <c r="E22" s="23" t="s">
        <v>338</v>
      </c>
      <c r="I22" s="33"/>
    </row>
    <row r="23" spans="1:9">
      <c r="A23" s="1"/>
    </row>
  </sheetData>
  <customSheetViews>
    <customSheetView guid="{9F7B834F-C985-49F4-BD6A-53F2321627DF}">
      <selection activeCell="F9" sqref="F9"/>
      <pageMargins left="0" right="0" top="0" bottom="0" header="0" footer="0"/>
      <pageSetup orientation="portrait" r:id="rId1"/>
    </customSheetView>
  </customSheetViews>
  <conditionalFormatting sqref="G15">
    <cfRule type="cellIs" dxfId="38" priority="157" operator="equal">
      <formula>"T"</formula>
    </cfRule>
    <cfRule type="cellIs" dxfId="37" priority="158" operator="equal">
      <formula>"S"</formula>
    </cfRule>
    <cfRule type="cellIs" dxfId="36" priority="159" operator="equal">
      <formula>"G"</formula>
    </cfRule>
    <cfRule type="cellIs" dxfId="35" priority="160" operator="equal">
      <formula>"Y"</formula>
    </cfRule>
    <cfRule type="cellIs" dxfId="34" priority="161" operator="equal">
      <formula>"F"</formula>
    </cfRule>
    <cfRule type="cellIs" dxfId="33" priority="162" operator="equal">
      <formula>"A"</formula>
    </cfRule>
    <cfRule type="cellIs" dxfId="32" priority="163" operator="equal">
      <formula>"N"</formula>
    </cfRule>
    <cfRule type="cellIs" dxfId="31" priority="164" operator="equal">
      <formula>"I"</formula>
    </cfRule>
  </conditionalFormatting>
  <conditionalFormatting sqref="G15">
    <cfRule type="cellIs" dxfId="30" priority="155" operator="equal">
      <formula>"E"</formula>
    </cfRule>
    <cfRule type="cellIs" dxfId="29" priority="156" operator="equal">
      <formula>"Q"</formula>
    </cfRule>
  </conditionalFormatting>
  <conditionalFormatting sqref="G15">
    <cfRule type="cellIs" dxfId="28" priority="153" operator="equal">
      <formula>"V"</formula>
    </cfRule>
    <cfRule type="cellIs" dxfId="27" priority="154" operator="equal">
      <formula>"P"</formula>
    </cfRule>
  </conditionalFormatting>
  <conditionalFormatting sqref="G15">
    <cfRule type="cellIs" dxfId="26" priority="152" operator="equal">
      <formula>"K"</formula>
    </cfRule>
  </conditionalFormatting>
  <conditionalFormatting sqref="G15">
    <cfRule type="cellIs" dxfId="25" priority="151" operator="equal">
      <formula>"R"</formula>
    </cfRule>
  </conditionalFormatting>
  <conditionalFormatting sqref="G15">
    <cfRule type="cellIs" dxfId="24" priority="150" operator="equal">
      <formula>"D"</formula>
    </cfRule>
  </conditionalFormatting>
  <conditionalFormatting sqref="G15">
    <cfRule type="cellIs" dxfId="23" priority="149" operator="equal">
      <formula>"W"</formula>
    </cfRule>
  </conditionalFormatting>
  <conditionalFormatting sqref="G15">
    <cfRule type="cellIs" dxfId="22" priority="148" operator="equal">
      <formula>"H"</formula>
    </cfRule>
  </conditionalFormatting>
  <conditionalFormatting sqref="G15">
    <cfRule type="cellIs" dxfId="21" priority="147" operator="equal">
      <formula>"L"</formula>
    </cfRule>
  </conditionalFormatting>
  <conditionalFormatting sqref="G15">
    <cfRule type="cellIs" dxfId="20" priority="146" operator="equal">
      <formula>"M"</formula>
    </cfRule>
  </conditionalFormatting>
  <conditionalFormatting sqref="I2:I22">
    <cfRule type="containsText" dxfId="19" priority="62" stopIfTrue="1" operator="containsText" text="C">
      <formula>NOT(ISERROR(SEARCH("C",I2)))</formula>
    </cfRule>
  </conditionalFormatting>
  <conditionalFormatting sqref="I2:I22">
    <cfRule type="containsText" dxfId="18" priority="79" stopIfTrue="1" operator="containsText" text="&quot;W&quot;">
      <formula>NOT(ISERROR(SEARCH("""W""",I2)))</formula>
    </cfRule>
  </conditionalFormatting>
  <conditionalFormatting sqref="I2:I22">
    <cfRule type="containsText" dxfId="17" priority="71" stopIfTrue="1" operator="containsText" text="M">
      <formula>NOT(ISERROR(SEARCH("M",I2)))</formula>
    </cfRule>
  </conditionalFormatting>
  <conditionalFormatting sqref="I2">
    <cfRule type="containsBlanks" priority="1" stopIfTrue="1">
      <formula>LEN(TRIM(I2))=0</formula>
    </cfRule>
  </conditionalFormatting>
  <pageMargins left="0.7" right="0.7" top="0.75" bottom="0.75" header="0.3" footer="0.3"/>
  <pageSetup orientation="portrait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65" stopIfTrue="1" operator="containsText" id="{4B75350F-EB11-464E-9ACC-4D8BD7B8220B}">
            <xm:f>NOT(ISERROR(SEARCH("F",I2)))</xm:f>
            <xm:f>"F"</xm:f>
            <x14:dxf>
              <fill>
                <patternFill>
                  <bgColor rgb="FF716A70"/>
                </patternFill>
              </fill>
            </x14:dxf>
          </x14:cfRule>
          <x14:cfRule type="containsText" priority="68" stopIfTrue="1" operator="containsText" id="{6B8A6E00-AF71-4B92-97BB-0FE6158CA500}">
            <xm:f>NOT(ISERROR(SEARCH("I",I2)))</xm:f>
            <xm:f>"I"</xm:f>
            <x14:dxf>
              <fill>
                <patternFill>
                  <bgColor rgb="FF004C00"/>
                </patternFill>
              </fill>
            </x14:dxf>
          </x14:cfRule>
          <x14:cfRule type="containsText" priority="72" stopIfTrue="1" operator="containsText" id="{0AF1773D-0AAF-4A08-B9C0-F5766E62832F}">
            <xm:f>NOT(ISERROR(SEARCH("N",I2)))</xm:f>
            <xm:f>"N"</xm:f>
            <x14:dxf>
              <fill>
                <patternFill>
                  <bgColor rgb="FFFF7C70"/>
                </patternFill>
              </fill>
            </x14:dxf>
          </x14:cfRule>
          <xm:sqref>I2:I22</xm:sqref>
        </x14:conditionalFormatting>
        <x14:conditionalFormatting xmlns:xm="http://schemas.microsoft.com/office/excel/2006/main">
          <x14:cfRule type="containsText" priority="42" stopIfTrue="1" operator="containsText" id="{D05DC6A1-C29F-4E8D-A0C6-71F27E5B722A}">
            <xm:f>NOT(ISERROR(SEARCH("A",I2)))</xm:f>
            <xm:f>"A"</xm:f>
            <x14:dxf>
              <fill>
                <patternFill>
                  <bgColor rgb="FF8CFF8C"/>
                </patternFill>
              </fill>
            </x14:dxf>
          </x14:cfRule>
          <x14:cfRule type="containsText" priority="66" stopIfTrue="1" operator="containsText" id="{8505A960-A953-4E70-A19A-6257DEA890D3}">
            <xm:f>NOT(ISERROR(SEARCH("G",I2)))</xm:f>
            <xm:f>"G"</xm:f>
            <x14:dxf>
              <fill>
                <patternFill>
                  <bgColor rgb="FFFFFFFF"/>
                </patternFill>
              </fill>
            </x14:dxf>
          </x14:cfRule>
          <x14:cfRule type="containsText" priority="76" stopIfTrue="1" operator="containsText" id="{F735260C-B1F6-45DF-B986-AE8746FA1610}">
            <xm:f>NOT(ISERROR(SEARCH("S",I2)))</xm:f>
            <xm:f>"S"</xm:f>
            <x14:dxf>
              <fill>
                <patternFill>
                  <bgColor rgb="FFFF7042"/>
                </patternFill>
              </fill>
            </x14:dxf>
          </x14:cfRule>
          <x14:cfRule type="containsText" priority="77" stopIfTrue="1" operator="containsText" id="{ACDF3D3A-83A0-4F8B-A29D-84D6C9A1E4C2}">
            <xm:f>NOT(ISERROR(SEARCH("T",I2)))</xm:f>
            <xm:f>"T"</xm:f>
            <x14:dxf>
              <fill>
                <patternFill>
                  <bgColor rgb="FFB84C00"/>
                </patternFill>
              </fill>
            </x14:dxf>
          </x14:cfRule>
          <x14:cfRule type="containsText" priority="80" stopIfTrue="1" operator="containsText" id="{2E470E35-DECE-4C83-836B-1F161489D333}">
            <xm:f>NOT(ISERROR(SEARCH("Y",I2)))</xm:f>
            <xm:f>"Y"</xm:f>
            <x14:dxf>
              <fill>
                <patternFill>
                  <bgColor rgb="FF8C704C"/>
                </patternFill>
              </fill>
            </x14:dxf>
          </x14:cfRule>
          <xm:sqref>I2:I22</xm:sqref>
        </x14:conditionalFormatting>
        <x14:conditionalFormatting xmlns:xm="http://schemas.microsoft.com/office/excel/2006/main">
          <x14:cfRule type="containsText" priority="64" stopIfTrue="1" operator="containsText" id="{58E68B6B-89F9-434E-917C-4AB752452EB2}">
            <xm:f>NOT(ISERROR(SEARCH("E",I2)))</xm:f>
            <xm:f>"E"</xm:f>
            <x14:dxf>
              <fill>
                <patternFill>
                  <bgColor rgb="FF660000"/>
                </patternFill>
              </fill>
            </x14:dxf>
          </x14:cfRule>
          <x14:cfRule type="containsText" priority="74" stopIfTrue="1" operator="containsText" id="{97B37B45-90DA-416F-AAF6-A59525B07840}">
            <xm:f>NOT(ISERROR(SEARCH("Q",I2)))</xm:f>
            <xm:f>"Q"</xm:f>
            <x14:dxf>
              <fill>
                <patternFill>
                  <bgColor rgb="FFFF4C4C"/>
                </patternFill>
              </fill>
            </x14:dxf>
          </x14:cfRule>
          <xm:sqref>I2:I22</xm:sqref>
        </x14:conditionalFormatting>
        <x14:conditionalFormatting xmlns:xm="http://schemas.microsoft.com/office/excel/2006/main">
          <x14:cfRule type="containsText" priority="73" stopIfTrue="1" operator="containsText" id="{29F73B13-180F-4C74-90A7-511287B71F64}">
            <xm:f>NOT(ISERROR(SEARCH("P",I2)))</xm:f>
            <xm:f>"P"</xm:f>
            <x14:dxf>
              <fill>
                <patternFill>
                  <fgColor rgb="FF525252"/>
                  <bgColor rgb="FF525252"/>
                </patternFill>
              </fill>
            </x14:dxf>
          </x14:cfRule>
          <x14:cfRule type="containsText" priority="78" stopIfTrue="1" operator="containsText" id="{7322F115-AF85-4402-9DB3-6051BAC4499E}">
            <xm:f>NOT(ISERROR(SEARCH("V",I2)))</xm:f>
            <xm:f>"V"</xm:f>
            <x14:dxf>
              <fill>
                <patternFill>
                  <bgColor rgb="FFFF8CFF"/>
                </patternFill>
              </fill>
            </x14:dxf>
          </x14:cfRule>
          <xm:sqref>I2:I22</xm:sqref>
        </x14:conditionalFormatting>
        <x14:conditionalFormatting xmlns:xm="http://schemas.microsoft.com/office/excel/2006/main">
          <x14:cfRule type="containsText" priority="69" stopIfTrue="1" operator="containsText" id="{E5D7441F-7D54-4AB6-8E1F-B011FC32742D}">
            <xm:f>NOT(ISERROR(SEARCH("K",I2)))</xm:f>
            <xm:f>"K"</xm:f>
            <x14:dxf>
              <fill>
                <patternFill>
                  <bgColor rgb="FF4747B8"/>
                </patternFill>
              </fill>
            </x14:dxf>
          </x14:cfRule>
          <xm:sqref>I2:I22</xm:sqref>
        </x14:conditionalFormatting>
        <x14:conditionalFormatting xmlns:xm="http://schemas.microsoft.com/office/excel/2006/main">
          <x14:cfRule type="containsText" priority="75" stopIfTrue="1" operator="containsText" id="{D8315F40-4560-4F23-AE15-78BBF5CDF092}">
            <xm:f>NOT(ISERROR(SEARCH("R",I2)))</xm:f>
            <xm:f>"R"</xm:f>
            <x14:dxf>
              <fill>
                <patternFill>
                  <bgColor rgb="FFB7B7FF"/>
                </patternFill>
              </fill>
            </x14:dxf>
          </x14:cfRule>
          <xm:sqref>I2:I22</xm:sqref>
        </x14:conditionalFormatting>
        <x14:conditionalFormatting xmlns:xm="http://schemas.microsoft.com/office/excel/2006/main">
          <x14:cfRule type="containsText" priority="63" stopIfTrue="1" operator="containsText" id="{D416D3B9-53AA-4038-ACAF-FAD5356F2947}">
            <xm:f>NOT(ISERROR(SEARCH("D",I2)))</xm:f>
            <xm:f>"D"</xm:f>
            <x14:dxf>
              <fill>
                <patternFill>
                  <bgColor rgb="FFA0003C"/>
                </patternFill>
              </fill>
            </x14:dxf>
          </x14:cfRule>
          <xm:sqref>I2:I22</xm:sqref>
        </x14:conditionalFormatting>
        <x14:conditionalFormatting xmlns:xm="http://schemas.microsoft.com/office/excel/2006/main">
          <x14:cfRule type="containsText" priority="67" stopIfTrue="1" operator="containsText" id="{38B1A659-E1E3-44AE-A28E-EDB1692F1ACA}">
            <xm:f>NOT(ISERROR(SEARCH("H",I2)))</xm:f>
            <xm:f>"H"</xm:f>
            <x14:dxf>
              <fill>
                <patternFill>
                  <bgColor rgb="FF7070FF"/>
                </patternFill>
              </fill>
            </x14:dxf>
          </x14:cfRule>
          <xm:sqref>I2:I22</xm:sqref>
        </x14:conditionalFormatting>
        <x14:conditionalFormatting xmlns:xm="http://schemas.microsoft.com/office/excel/2006/main">
          <x14:cfRule type="containsText" priority="70" stopIfTrue="1" operator="containsText" id="{89CCCB0F-64F6-4CDB-BF29-1CA7C2AD1C18}">
            <xm:f>NOT(ISERROR(SEARCH("L",I2)))</xm:f>
            <xm:f>"L"</xm:f>
            <x14:dxf>
              <fill>
                <patternFill>
                  <bgColor rgb="FF455E45"/>
                </patternFill>
              </fill>
            </x14:dxf>
          </x14:cfRule>
          <xm:sqref>I2:I22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D5256D-1E19-4DD3-90E7-B852E4C4BBF2}">
  <dimension ref="A1:D16"/>
  <sheetViews>
    <sheetView zoomScale="102" zoomScaleNormal="102" workbookViewId="0">
      <selection activeCell="B19" sqref="B19"/>
    </sheetView>
  </sheetViews>
  <sheetFormatPr defaultColWidth="8.6640625" defaultRowHeight="14.25"/>
  <cols>
    <col min="1" max="1" width="22.46484375" style="27" customWidth="1"/>
    <col min="2" max="2" width="19.46484375" style="47" customWidth="1"/>
    <col min="3" max="16384" width="8.6640625" style="27"/>
  </cols>
  <sheetData>
    <row r="1" spans="1:4">
      <c r="A1" s="27" t="s">
        <v>409</v>
      </c>
    </row>
    <row r="4" spans="1:4">
      <c r="A4" s="131" t="s">
        <v>410</v>
      </c>
    </row>
    <row r="5" spans="1:4">
      <c r="A5" s="132" t="s">
        <v>411</v>
      </c>
      <c r="C5" s="146" t="s">
        <v>163</v>
      </c>
      <c r="D5" s="133"/>
    </row>
    <row r="6" spans="1:4">
      <c r="A6" s="132" t="s">
        <v>412</v>
      </c>
      <c r="B6" s="47">
        <v>102</v>
      </c>
    </row>
    <row r="7" spans="1:4">
      <c r="A7" s="132" t="s">
        <v>413</v>
      </c>
      <c r="B7" s="47" t="s">
        <v>414</v>
      </c>
    </row>
    <row r="8" spans="1:4">
      <c r="A8" s="134" t="s">
        <v>415</v>
      </c>
      <c r="C8" s="70" t="str">
        <f>REPLACE($C$5,$B$6,1,$B$7)</f>
        <v>andtvvvgsinftegiivanmvaemieahtdlkvvrklnlggenvnfeaikrgganngidiyveytghglvdilgfpepnvyitadkqkngikanfkirhnvedgsvqladhyqqntpigdgpvllpdnhylstqsvlskdpnekrdhmvllefvtaagitlgmdelykggtggsmskgeelftgvvpilveldggvnghkfsvrgegegdatngkltlkficttgklpvpwptlvttltygvqcfsrypdhmkqhdffksampegyvqertisfkddgtyktraevkfegdtlvnrielkgidfkedgnilghkleynfpppsstdpegayetvkkeykrkwnivwlkplgfnntytltvkdelakqynlktfsdlakisdklilgatmfflegpdgypglqklynfkfkhtksmdmgirytaidnnevqvidawatdgllvshklkileddkaffppyyaapiirqdvldkhpelkdvlnklanqisleemqklnykvdgegqdpakvakeflkekglil</v>
      </c>
    </row>
    <row r="9" spans="1:4">
      <c r="A9" s="134" t="s">
        <v>416</v>
      </c>
      <c r="B9" s="118" t="str">
        <f>MID($C$5,$B$6,1)&amp;$B$6&amp;MID($C$8,$B$6,1)</f>
        <v>m102v</v>
      </c>
    </row>
    <row r="11" spans="1:4">
      <c r="A11" s="53" t="s">
        <v>417</v>
      </c>
    </row>
    <row r="13" spans="1:4">
      <c r="B13" s="135"/>
      <c r="C13" s="70" t="s">
        <v>102</v>
      </c>
    </row>
    <row r="14" spans="1:4">
      <c r="B14" s="135"/>
      <c r="C14" s="70"/>
    </row>
    <row r="16" spans="1:4">
      <c r="C16" s="135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item1.xml>��
</file>

<file path=customXml/item2.xml>��
</file>

<file path=customXml/item3.xml>��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6f708795-368c-430b-9ac1-15630e38826b">
      <UserInfo>
        <DisplayName>Lin, Elaine</DisplayName>
        <AccountId>20</AccountId>
        <AccountType/>
      </UserInfo>
      <UserInfo>
        <DisplayName>Bera, Kallol</DisplayName>
        <AccountId>25</AccountId>
        <AccountType/>
      </UserInfo>
    </SharedWithUsers>
  </documentManagement>
</p:properties>
</file>

<file path=customXml/item5.xml>������������������������������������������������������������������������������
</file>

<file path=customXml/item6.xml>��
</file>

<file path=customXml/item7.xml>��
</file>

<file path=customXml/item8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9.xml>��������������������������������������������������������������
</file>

<file path=customXml/item10.xml>��
</file>

<file path=customXml/item11.xml>��
</file>

<file path=customXml/item12.xml>��
</file>

<file path=customXml/item1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F772EAFAA308242AAF825AFC9372BE4" ma:contentTypeVersion="6" ma:contentTypeDescription="Create a new document." ma:contentTypeScope="" ma:versionID="4470bbba0f121ffc4cc9ab206859c2c4">
  <xsd:schema xmlns:xsd="http://www.w3.org/2001/XMLSchema" xmlns:xs="http://www.w3.org/2001/XMLSchema" xmlns:p="http://schemas.microsoft.com/office/2006/metadata/properties" xmlns:ns2="7214659e-1bdc-4c62-9643-bd0ef86c5242" xmlns:ns3="6f708795-368c-430b-9ac1-15630e38826b" targetNamespace="http://schemas.microsoft.com/office/2006/metadata/properties" ma:root="true" ma:fieldsID="c1cad882a3c8dc04563f057b541b6762" ns2:_="" ns3:_="">
    <xsd:import namespace="7214659e-1bdc-4c62-9643-bd0ef86c5242"/>
    <xsd:import namespace="6f708795-368c-430b-9ac1-15630e38826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214659e-1bdc-4c62-9643-bd0ef86c524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708795-368c-430b-9ac1-15630e38826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14.xml>��
</file>

<file path=customXml/item15.xml>��
</file>

<file path=customXml/item16.xml>��
</file>

<file path=customXml/item17.xml>��
</file>

<file path=customXml/item18.xml>������������������������������������
</file>

<file path=customXml/item19.xml>����������
</file>

<file path=customXml/item20.xml>��
</file>

<file path=customXml/item21.xml>��
</file>

<file path=customXml/item22.xml>��
</file>

<file path=customXml/itemProps1.xml><?xml version="1.0" encoding="utf-8"?>
<ds:datastoreItem xmlns:ds="http://schemas.openxmlformats.org/officeDocument/2006/customXml" ds:itemID="{1238C4B1-CD9E-4AB3-AD73-FA52EAB2E1D1}">
  <ds:schemaRefs>
    <ds:schemaRef ds:uri="http://gemini/pivotcustomization/MeasureGridState"/>
  </ds:schemaRefs>
</ds:datastoreItem>
</file>

<file path=customXml/itemProps2.xml><?xml version="1.0" encoding="utf-8"?>
<ds:datastoreItem xmlns:ds="http://schemas.openxmlformats.org/officeDocument/2006/customXml" ds:itemID="{7ABC5BC1-C66F-41A1-8E50-B06C11A52FBD}">
  <ds:schemaRefs>
    <ds:schemaRef ds:uri="http://gemini/pivotcustomization/IsSandboxEmbedded"/>
  </ds:schemaRefs>
</ds:datastoreItem>
</file>

<file path=customXml/itemProps3.xml><?xml version="1.0" encoding="utf-8"?>
<ds:datastoreItem xmlns:ds="http://schemas.openxmlformats.org/officeDocument/2006/customXml" ds:itemID="{A55D1690-6A74-4273-9177-2A02F638E03F}">
  <ds:schemaRefs>
    <ds:schemaRef ds:uri="http://gemini/pivotcustomization/ShowImplicitMeasures"/>
  </ds:schemaRefs>
</ds:datastoreItem>
</file>

<file path=customXml/itemProps4.xml><?xml version="1.0" encoding="utf-8"?>
<ds:datastoreItem xmlns:ds="http://schemas.openxmlformats.org/officeDocument/2006/customXml" ds:itemID="{1DA791B2-0C89-46C7-AD0E-89EB940D28E3}">
  <ds:schemaRefs>
    <ds:schemaRef ds:uri="http://schemas.microsoft.com/office/2006/metadata/properties"/>
    <ds:schemaRef ds:uri="http://schemas.microsoft.com/office/infopath/2007/PartnerControls"/>
    <ds:schemaRef ds:uri="6f708795-368c-430b-9ac1-15630e38826b"/>
  </ds:schemaRefs>
</ds:datastoreItem>
</file>

<file path=customXml/itemProps5.xml><?xml version="1.0" encoding="utf-8"?>
<ds:datastoreItem xmlns:ds="http://schemas.openxmlformats.org/officeDocument/2006/customXml" ds:itemID="{17377988-E98A-4798-872A-D3A0160E5D7C}">
  <ds:schemaRefs>
    <ds:schemaRef ds:uri="http://gemini/pivotcustomization/Diagrams"/>
  </ds:schemaRefs>
</ds:datastoreItem>
</file>

<file path=customXml/itemProps6.xml><?xml version="1.0" encoding="utf-8"?>
<ds:datastoreItem xmlns:ds="http://schemas.openxmlformats.org/officeDocument/2006/customXml" ds:itemID="{4BEBE9AC-E244-42E7-ACFB-B49909752EA5}">
  <ds:schemaRefs>
    <ds:schemaRef ds:uri="http://gemini/pivotcustomization/ClientWindowXML"/>
  </ds:schemaRefs>
</ds:datastoreItem>
</file>

<file path=customXml/itemProps7.xml><?xml version="1.0" encoding="utf-8"?>
<ds:datastoreItem xmlns:ds="http://schemas.openxmlformats.org/officeDocument/2006/customXml" ds:itemID="{060104B3-2D6B-436C-81C0-E40499A56DD2}">
  <ds:schemaRefs>
    <ds:schemaRef ds:uri="http://gemini/pivotcustomization/TableOrder"/>
  </ds:schemaRefs>
</ds:datastoreItem>
</file>

<file path=customXml/itemProps8.xml><?xml version="1.0" encoding="utf-8"?>
<ds:datastoreItem xmlns:ds="http://schemas.openxmlformats.org/officeDocument/2006/customXml" ds:itemID="{65C50CC7-F357-4DB6-A7E9-14B3C838A6EE}">
  <ds:schemaRefs>
    <ds:schemaRef ds:uri="http://schemas.microsoft.com/sharepoint/v3/contenttype/forms"/>
  </ds:schemaRefs>
</ds:datastoreItem>
</file>

<file path=customXml/itemProps9.xml><?xml version="1.0" encoding="utf-8"?>
<ds:datastoreItem xmlns:ds="http://schemas.openxmlformats.org/officeDocument/2006/customXml" ds:itemID="{8B8D159C-3043-43A7-8158-C064E6037DD8}">
  <ds:schemaRefs>
    <ds:schemaRef ds:uri="http://gemini/pivotcustomization/TableXML_pH_dependence"/>
  </ds:schemaRefs>
</ds:datastoreItem>
</file>

<file path=customXml/itemProps10.xml><?xml version="1.0" encoding="utf-8"?>
<ds:datastoreItem xmlns:ds="http://schemas.openxmlformats.org/officeDocument/2006/customXml" ds:itemID="{9B0151E4-41B6-433E-80F4-06A286481405}">
  <ds:schemaRefs>
    <ds:schemaRef ds:uri="http://gemini/pivotcustomization/ErrorCache"/>
  </ds:schemaRefs>
</ds:datastoreItem>
</file>

<file path=customXml/itemProps11.xml><?xml version="1.0" encoding="utf-8"?>
<ds:datastoreItem xmlns:ds="http://schemas.openxmlformats.org/officeDocument/2006/customXml" ds:itemID="{F721CDDD-B938-433A-9EDB-F533AFD0CDF6}">
  <ds:schemaRefs>
    <ds:schemaRef ds:uri="http://gemini/pivotcustomization/PowerPivotVersion"/>
  </ds:schemaRefs>
</ds:datastoreItem>
</file>

<file path=customXml/itemProps12.xml><?xml version="1.0" encoding="utf-8"?>
<ds:datastoreItem xmlns:ds="http://schemas.openxmlformats.org/officeDocument/2006/customXml" ds:itemID="{DBE8E95D-0E99-4F6E-8D1A-7317CDF68B5D}">
  <ds:schemaRefs>
    <ds:schemaRef ds:uri="http://gemini/pivotcustomization/ShowHidden"/>
  </ds:schemaRefs>
</ds:datastoreItem>
</file>

<file path=customXml/itemProps13.xml><?xml version="1.0" encoding="utf-8"?>
<ds:datastoreItem xmlns:ds="http://schemas.openxmlformats.org/officeDocument/2006/customXml" ds:itemID="{E8A10C6D-A609-4A57-BF76-ED8AA3BB43B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214659e-1bdc-4c62-9643-bd0ef86c5242"/>
    <ds:schemaRef ds:uri="6f708795-368c-430b-9ac1-15630e38826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14.xml><?xml version="1.0" encoding="utf-8"?>
<ds:datastoreItem xmlns:ds="http://schemas.openxmlformats.org/officeDocument/2006/customXml" ds:itemID="{A80AFA1E-71DA-4142-AD85-77F386C2B8DB}">
  <ds:schemaRefs>
    <ds:schemaRef ds:uri="http://gemini/pivotcustomization/SandboxNonEmpty"/>
  </ds:schemaRefs>
</ds:datastoreItem>
</file>

<file path=customXml/itemProps15.xml><?xml version="1.0" encoding="utf-8"?>
<ds:datastoreItem xmlns:ds="http://schemas.openxmlformats.org/officeDocument/2006/customXml" ds:itemID="{B2C29918-7959-45B1-AE26-F2ABBB19BE35}">
  <ds:schemaRefs>
    <ds:schemaRef ds:uri="http://gemini/pivotcustomization/FormulaBarState"/>
  </ds:schemaRefs>
</ds:datastoreItem>
</file>

<file path=customXml/itemProps16.xml><?xml version="1.0" encoding="utf-8"?>
<ds:datastoreItem xmlns:ds="http://schemas.openxmlformats.org/officeDocument/2006/customXml" ds:itemID="{FB19B37C-3222-4C9E-9AEA-8BB95431F9F9}">
  <ds:schemaRefs>
    <ds:schemaRef ds:uri="http://schemas.microsoft.com/DataMashup"/>
  </ds:schemaRefs>
</ds:datastoreItem>
</file>

<file path=customXml/itemProps17.xml><?xml version="1.0" encoding="utf-8"?>
<ds:datastoreItem xmlns:ds="http://schemas.openxmlformats.org/officeDocument/2006/customXml" ds:itemID="{80BBE083-7B8D-431F-8458-631C2DD4D4B3}">
  <ds:schemaRefs>
    <ds:schemaRef ds:uri="http://gemini/pivotcustomization/ManualCalcMode"/>
  </ds:schemaRefs>
</ds:datastoreItem>
</file>

<file path=customXml/itemProps18.xml><?xml version="1.0" encoding="utf-8"?>
<ds:datastoreItem xmlns:ds="http://schemas.openxmlformats.org/officeDocument/2006/customXml" ds:itemID="{8E039EB6-0B4E-42B6-94DD-93BD48D3DE31}">
  <ds:schemaRefs>
    <ds:schemaRef ds:uri="http://gemini/pivotcustomization/TableWidget"/>
  </ds:schemaRefs>
</ds:datastoreItem>
</file>

<file path=customXml/itemProps19.xml><?xml version="1.0" encoding="utf-8"?>
<ds:datastoreItem xmlns:ds="http://schemas.openxmlformats.org/officeDocument/2006/customXml" ds:itemID="{1A3A1A35-A6B6-48AF-A9D1-B91178904E84}">
  <ds:schemaRefs>
    <ds:schemaRef ds:uri="http://gemini/pivotcustomization/TableXML_Experiments"/>
  </ds:schemaRefs>
</ds:datastoreItem>
</file>

<file path=customXml/itemProps20.xml><?xml version="1.0" encoding="utf-8"?>
<ds:datastoreItem xmlns:ds="http://schemas.openxmlformats.org/officeDocument/2006/customXml" ds:itemID="{1EB0EAA9-7D37-4E31-BBC4-7D98E681FB2C}">
  <ds:schemaRefs>
    <ds:schemaRef ds:uri="http://gemini/pivotcustomization/RelationshipAutoDetectionEnabled"/>
  </ds:schemaRefs>
</ds:datastoreItem>
</file>

<file path=customXml/itemProps21.xml><?xml version="1.0" encoding="utf-8"?>
<ds:datastoreItem xmlns:ds="http://schemas.openxmlformats.org/officeDocument/2006/customXml" ds:itemID="{0C72EB06-119A-40E1-9444-B4F9DDF3447C}">
  <ds:schemaRefs>
    <ds:schemaRef ds:uri="http://gemini/pivotcustomization/TableXML_Sensors_OpuBC_cpXFP"/>
  </ds:schemaRefs>
</ds:datastoreItem>
</file>

<file path=customXml/itemProps22.xml><?xml version="1.0" encoding="utf-8"?>
<ds:datastoreItem xmlns:ds="http://schemas.openxmlformats.org/officeDocument/2006/customXml" ds:itemID="{76112B1D-57AE-41EC-800E-106F3AA81CE8}">
  <ds:schemaRefs>
    <ds:schemaRef ds:uri="http://gemini/pivotcustomization/LinkedTableUpdateMod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Sensors_OpuBC_cpXFP</vt:lpstr>
      <vt:lpstr>Ligands_names_and_links</vt:lpstr>
      <vt:lpstr>Experiments</vt:lpstr>
      <vt:lpstr>Jmol Shapely  colors</vt:lpstr>
      <vt:lpstr>Enter_Mutant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Helena Ambrosino</dc:creator>
  <cp:keywords/>
  <dc:description/>
  <cp:lastModifiedBy>Henry Lester</cp:lastModifiedBy>
  <cp:revision/>
  <dcterms:created xsi:type="dcterms:W3CDTF">2019-05-29T16:21:27Z</dcterms:created>
  <dcterms:modified xsi:type="dcterms:W3CDTF">2022-07-15T21:26:28Z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0x0101008F772EAFAA308242AAF825AFC9372BE4</vt:lpwstr>
  </property>
</Properties>
</file>