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Lester/IVLE/DBA4761/FInal Project/bitcoin-forecasting/lester/"/>
    </mc:Choice>
  </mc:AlternateContent>
  <xr:revisionPtr revIDLastSave="0" documentId="13_ncr:1_{81DEF207-F436-294F-8866-90E7832AF340}" xr6:coauthVersionLast="45" xr6:coauthVersionMax="45" xr10:uidLastSave="{00000000-0000-0000-0000-000000000000}"/>
  <bookViews>
    <workbookView xWindow="3480" yWindow="-19940" windowWidth="27260" windowHeight="16500" xr2:uid="{24170BEC-76B6-E244-8717-6042658E1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E45" i="1"/>
  <c r="E44" i="1"/>
  <c r="E43" i="1"/>
  <c r="N27" i="1"/>
  <c r="L25" i="1"/>
  <c r="K27" i="1"/>
  <c r="K28" i="1"/>
  <c r="K29" i="1"/>
  <c r="K30" i="1"/>
  <c r="K31" i="1"/>
  <c r="K32" i="1"/>
  <c r="K33" i="1"/>
  <c r="K34" i="1"/>
  <c r="L34" i="1" s="1"/>
  <c r="K25" i="1"/>
  <c r="K26" i="1"/>
  <c r="L33" i="1"/>
  <c r="U26" i="1"/>
  <c r="U27" i="1" s="1"/>
  <c r="U28" i="1" s="1"/>
  <c r="U29" i="1" s="1"/>
  <c r="U30" i="1" s="1"/>
  <c r="U31" i="1" s="1"/>
  <c r="U32" i="1" s="1"/>
  <c r="U33" i="1" s="1"/>
  <c r="U34" i="1" s="1"/>
  <c r="U25" i="1"/>
  <c r="O26" i="1"/>
  <c r="O25" i="1"/>
  <c r="F25" i="1"/>
  <c r="W26" i="1"/>
  <c r="W27" i="1"/>
  <c r="W28" i="1"/>
  <c r="W29" i="1"/>
  <c r="W30" i="1"/>
  <c r="W31" i="1"/>
  <c r="W32" i="1"/>
  <c r="W33" i="1"/>
  <c r="W25" i="1"/>
  <c r="G33" i="1"/>
  <c r="G34" i="1"/>
  <c r="G25" i="1"/>
  <c r="F26" i="1"/>
  <c r="F27" i="1"/>
  <c r="L27" i="1" s="1"/>
  <c r="N29" i="1" s="1"/>
  <c r="F28" i="1"/>
  <c r="L28" i="1" s="1"/>
  <c r="N30" i="1" s="1"/>
  <c r="F29" i="1"/>
  <c r="G29" i="1" s="1"/>
  <c r="F30" i="1"/>
  <c r="F31" i="1"/>
  <c r="L31" i="1" s="1"/>
  <c r="N33" i="1" s="1"/>
  <c r="F32" i="1"/>
  <c r="L32" i="1" s="1"/>
  <c r="N34" i="1" s="1"/>
  <c r="E27" i="1"/>
  <c r="E28" i="1"/>
  <c r="E29" i="1"/>
  <c r="E30" i="1"/>
  <c r="E31" i="1"/>
  <c r="E32" i="1"/>
  <c r="E33" i="1"/>
  <c r="E34" i="1"/>
  <c r="E26" i="1"/>
  <c r="G32" i="1" l="1"/>
  <c r="G28" i="1"/>
  <c r="L29" i="1"/>
  <c r="N31" i="1" s="1"/>
  <c r="L30" i="1"/>
  <c r="N32" i="1" s="1"/>
  <c r="L26" i="1"/>
  <c r="N28" i="1" s="1"/>
  <c r="G31" i="1"/>
  <c r="G27" i="1"/>
  <c r="G30" i="1"/>
  <c r="G26" i="1"/>
  <c r="O27" i="1"/>
  <c r="O28" i="1" s="1"/>
  <c r="O29" i="1" s="1"/>
  <c r="O30" i="1" s="1"/>
  <c r="H13" i="1"/>
  <c r="H14" i="1" s="1"/>
  <c r="H15" i="1" s="1"/>
  <c r="H16" i="1" s="1"/>
  <c r="H17" i="1" s="1"/>
  <c r="E17" i="1"/>
  <c r="E16" i="1"/>
  <c r="E15" i="1"/>
  <c r="E14" i="1"/>
  <c r="E13" i="1"/>
  <c r="D17" i="1"/>
  <c r="D16" i="1"/>
  <c r="D15" i="1"/>
  <c r="D14" i="1"/>
  <c r="D13" i="1"/>
  <c r="E6" i="1"/>
  <c r="H6" i="1" s="1"/>
  <c r="D4" i="1"/>
  <c r="D5" i="1"/>
  <c r="D6" i="1"/>
  <c r="D7" i="1"/>
  <c r="D3" i="1"/>
  <c r="E5" i="1"/>
  <c r="H5" i="1" s="1"/>
  <c r="F3" i="1"/>
  <c r="H7" i="1"/>
  <c r="E3" i="1"/>
  <c r="H3" i="1" s="1"/>
  <c r="I3" i="1" s="1"/>
  <c r="E4" i="1"/>
  <c r="H4" i="1" s="1"/>
  <c r="F4" i="1"/>
  <c r="F5" i="1"/>
  <c r="F6" i="1"/>
  <c r="F7" i="1"/>
  <c r="O31" i="1" l="1"/>
  <c r="O32" i="1" s="1"/>
  <c r="O33" i="1" s="1"/>
  <c r="O34" i="1" s="1"/>
  <c r="I4" i="1"/>
  <c r="I5" i="1" s="1"/>
  <c r="I6" i="1" s="1"/>
  <c r="I7" i="1" s="1"/>
</calcChain>
</file>

<file path=xl/sharedStrings.xml><?xml version="1.0" encoding="utf-8"?>
<sst xmlns="http://schemas.openxmlformats.org/spreadsheetml/2006/main" count="46" uniqueCount="30">
  <si>
    <t>Date</t>
  </si>
  <si>
    <t>Future_return_signal</t>
  </si>
  <si>
    <t>Predicted_signal</t>
  </si>
  <si>
    <t>Open Price</t>
  </si>
  <si>
    <t>Ret</t>
  </si>
  <si>
    <t>Day 1</t>
  </si>
  <si>
    <t>Day 2</t>
  </si>
  <si>
    <t>Day 3</t>
  </si>
  <si>
    <t>CumRet</t>
  </si>
  <si>
    <t>Future Ret</t>
  </si>
  <si>
    <t>Future Ret Shift Up</t>
  </si>
  <si>
    <t>^ Empty fill 0</t>
  </si>
  <si>
    <t>w/o Fees</t>
  </si>
  <si>
    <t>Open to Open</t>
  </si>
  <si>
    <t>future_return</t>
  </si>
  <si>
    <t>future_return_sign</t>
  </si>
  <si>
    <t>^Fill NA with zero</t>
  </si>
  <si>
    <t>date</t>
  </si>
  <si>
    <t>open</t>
  </si>
  <si>
    <t>close</t>
  </si>
  <si>
    <t>close_1D_change</t>
  </si>
  <si>
    <t>pred_class</t>
  </si>
  <si>
    <t>returns</t>
  </si>
  <si>
    <t>actual_returns</t>
  </si>
  <si>
    <t>acutal_cum</t>
  </si>
  <si>
    <t>buyhold_cum</t>
  </si>
  <si>
    <t>trading costs</t>
  </si>
  <si>
    <t>pred_class_shiftdown</t>
  </si>
  <si>
    <t>lag(pred_class, 1, default= 0)</t>
  </si>
  <si>
    <t>Buy 1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</si>
</sst>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04040"/>
      <name val="Lucida Grande"/>
      <family val="2"/>
    </font>
    <font>
      <b/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14" fontId="2" fillId="3" borderId="0" xfId="0" applyNumberFormat="1" applyFont="1" applyFill="1"/>
    <xf numFmtId="0" fontId="2" fillId="3" borderId="0" xfId="0" applyFont="1" applyFill="1"/>
    <xf numFmtId="0" fontId="2" fillId="0" borderId="0" xfId="0" applyFont="1" applyFill="1"/>
    <xf numFmtId="0" fontId="0" fillId="0" borderId="0" xfId="0" applyFill="1"/>
    <xf numFmtId="14" fontId="2" fillId="2" borderId="0" xfId="0" applyNumberFormat="1" applyFont="1" applyFill="1"/>
    <xf numFmtId="0" fontId="0" fillId="4" borderId="0" xfId="0" applyFill="1" applyAlignment="1">
      <alignment horizontal="center"/>
    </xf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B79F-6C75-F14F-8B8E-DB2EB2F732FA}">
  <dimension ref="A1:AA50"/>
  <sheetViews>
    <sheetView tabSelected="1" topLeftCell="A17" workbookViewId="0">
      <selection activeCell="F50" sqref="F50"/>
    </sheetView>
  </sheetViews>
  <sheetFormatPr baseColWidth="10" defaultRowHeight="16" x14ac:dyDescent="0.2"/>
  <cols>
    <col min="2" max="2" width="11.5" customWidth="1"/>
    <col min="3" max="4" width="15" customWidth="1"/>
    <col min="5" max="5" width="19.5" customWidth="1"/>
    <col min="6" max="6" width="17.33203125" customWidth="1"/>
    <col min="7" max="7" width="19.5" customWidth="1"/>
    <col min="8" max="8" width="15.1640625" customWidth="1"/>
    <col min="9" max="10" width="13" customWidth="1"/>
    <col min="12" max="12" width="14" customWidth="1"/>
  </cols>
  <sheetData>
    <row r="1" spans="1:10" x14ac:dyDescent="0.2">
      <c r="A1" t="s">
        <v>12</v>
      </c>
    </row>
    <row r="2" spans="1:10" x14ac:dyDescent="0.2">
      <c r="B2" s="3" t="s">
        <v>0</v>
      </c>
      <c r="C2" s="3" t="s">
        <v>3</v>
      </c>
      <c r="D2" s="3" t="s">
        <v>9</v>
      </c>
      <c r="E2" s="7" t="s">
        <v>10</v>
      </c>
      <c r="F2" s="3" t="s">
        <v>1</v>
      </c>
      <c r="G2" s="3" t="s">
        <v>2</v>
      </c>
      <c r="H2" s="2" t="s">
        <v>4</v>
      </c>
      <c r="I2" s="2" t="s">
        <v>8</v>
      </c>
      <c r="J2" s="2"/>
    </row>
    <row r="3" spans="1:10" s="8" customFormat="1" x14ac:dyDescent="0.2">
      <c r="A3" s="8" t="s">
        <v>5</v>
      </c>
      <c r="B3" s="9">
        <v>43101</v>
      </c>
      <c r="C3" s="4">
        <v>13443.41</v>
      </c>
      <c r="D3" s="4">
        <f>C4/C3-1</f>
        <v>9.1905997064732903E-2</v>
      </c>
      <c r="E3" s="1">
        <f>C5/C4-1</f>
        <v>3.2473734479465222E-2</v>
      </c>
      <c r="F3" s="4">
        <f>IF(C5&gt;C4, 1, 0)</f>
        <v>1</v>
      </c>
      <c r="G3" s="4">
        <v>1</v>
      </c>
      <c r="H3" s="8">
        <f>G3*E3</f>
        <v>3.2473734479465222E-2</v>
      </c>
      <c r="I3" s="7">
        <f>1+H3</f>
        <v>1.0324737344794652</v>
      </c>
      <c r="J3" s="7"/>
    </row>
    <row r="4" spans="1:10" x14ac:dyDescent="0.2">
      <c r="A4" t="s">
        <v>6</v>
      </c>
      <c r="B4" s="9">
        <v>43102</v>
      </c>
      <c r="C4" s="4">
        <v>14678.94</v>
      </c>
      <c r="D4" s="4">
        <f t="shared" ref="D4:D7" si="0">C5/C4-1</f>
        <v>3.2473734479465222E-2</v>
      </c>
      <c r="E4" s="1">
        <f>C6/C5-1</f>
        <v>-7.884863832691158E-4</v>
      </c>
      <c r="F4" s="4">
        <f>IF(C6&gt;C5, 1, 0)</f>
        <v>0</v>
      </c>
      <c r="G4" s="4">
        <v>1</v>
      </c>
      <c r="H4" s="8">
        <f>G4*E4</f>
        <v>-7.884863832691158E-4</v>
      </c>
      <c r="I4">
        <f>I3*(1+H4)</f>
        <v>1.0316596429987452</v>
      </c>
    </row>
    <row r="5" spans="1:10" x14ac:dyDescent="0.2">
      <c r="A5" t="s">
        <v>7</v>
      </c>
      <c r="B5" s="9">
        <v>43103</v>
      </c>
      <c r="C5" s="4">
        <v>15155.62</v>
      </c>
      <c r="D5" s="4">
        <f t="shared" si="0"/>
        <v>-7.884863832691158E-4</v>
      </c>
      <c r="E5" s="1">
        <f>C7/C6-1</f>
        <v>0.11782678835447413</v>
      </c>
      <c r="F5" s="4">
        <f>IF(C7&gt;C6, 1, 0)</f>
        <v>1</v>
      </c>
      <c r="G5" s="4">
        <v>0</v>
      </c>
      <c r="H5" s="8">
        <f>G5*E5</f>
        <v>0</v>
      </c>
      <c r="I5">
        <f t="shared" ref="I5:I7" si="1">I4*(1+H5)</f>
        <v>1.0316596429987452</v>
      </c>
    </row>
    <row r="6" spans="1:10" x14ac:dyDescent="0.2">
      <c r="B6" s="9">
        <v>43104</v>
      </c>
      <c r="C6" s="4">
        <v>15143.67</v>
      </c>
      <c r="D6" s="4">
        <f t="shared" si="0"/>
        <v>0.11782678835447413</v>
      </c>
      <c r="E6" s="1">
        <f>C8/C7-1</f>
        <v>1.3094872400756019E-2</v>
      </c>
      <c r="F6" s="4">
        <f>IF(C8&gt;C7, 1, 0)</f>
        <v>1</v>
      </c>
      <c r="G6" s="4">
        <v>1</v>
      </c>
      <c r="H6" s="8">
        <f>G6*E6</f>
        <v>1.3094872400756019E-2</v>
      </c>
      <c r="I6">
        <f t="shared" si="1"/>
        <v>1.0451690943848233</v>
      </c>
    </row>
    <row r="7" spans="1:10" x14ac:dyDescent="0.2">
      <c r="B7" s="9">
        <v>43105</v>
      </c>
      <c r="C7" s="4">
        <v>16928</v>
      </c>
      <c r="D7" s="4">
        <f t="shared" si="0"/>
        <v>1.3094872400756019E-2</v>
      </c>
      <c r="F7" s="4">
        <f>IF(C9&gt;C8, 1, 0)</f>
        <v>0</v>
      </c>
      <c r="G7" s="4">
        <v>1</v>
      </c>
      <c r="H7" s="8">
        <f>G7*E7</f>
        <v>0</v>
      </c>
      <c r="I7">
        <f t="shared" si="1"/>
        <v>1.0451690943848233</v>
      </c>
    </row>
    <row r="8" spans="1:10" x14ac:dyDescent="0.2">
      <c r="B8" s="5">
        <v>43106</v>
      </c>
      <c r="C8" s="6">
        <v>17149.669999999998</v>
      </c>
      <c r="D8" s="6"/>
      <c r="E8" s="6" t="s">
        <v>11</v>
      </c>
      <c r="F8" s="6"/>
      <c r="G8" s="6"/>
      <c r="H8" s="6"/>
      <c r="I8" s="6"/>
      <c r="J8" s="6"/>
    </row>
    <row r="12" spans="1:10" x14ac:dyDescent="0.2">
      <c r="B12" s="3" t="s">
        <v>0</v>
      </c>
      <c r="C12" s="3" t="s">
        <v>3</v>
      </c>
      <c r="D12" s="3" t="s">
        <v>9</v>
      </c>
      <c r="E12" s="3" t="s">
        <v>1</v>
      </c>
      <c r="F12" s="3" t="s">
        <v>2</v>
      </c>
      <c r="H12" s="2" t="s">
        <v>8</v>
      </c>
    </row>
    <row r="13" spans="1:10" x14ac:dyDescent="0.2">
      <c r="B13" s="9">
        <v>43101</v>
      </c>
      <c r="C13" s="4">
        <v>13443.41</v>
      </c>
      <c r="D13" s="4">
        <f>C14/C13-1</f>
        <v>9.1905997064732903E-2</v>
      </c>
      <c r="E13" s="4">
        <f>IF(B15&gt;B14, 1, 0)</f>
        <v>1</v>
      </c>
      <c r="F13" s="4">
        <v>1</v>
      </c>
      <c r="H13" s="7">
        <f>1+G13</f>
        <v>1</v>
      </c>
    </row>
    <row r="14" spans="1:10" x14ac:dyDescent="0.2">
      <c r="B14" s="9">
        <v>43102</v>
      </c>
      <c r="C14" s="4">
        <v>14678.94</v>
      </c>
      <c r="D14" s="4">
        <f t="shared" ref="D14:D17" si="2">C15/C14-1</f>
        <v>3.2473734479465222E-2</v>
      </c>
      <c r="E14" s="4">
        <f>IF(B16&gt;B15, 1, 0)</f>
        <v>1</v>
      </c>
      <c r="F14" s="4">
        <v>1</v>
      </c>
      <c r="H14">
        <f>H13*(1+G14)</f>
        <v>1</v>
      </c>
    </row>
    <row r="15" spans="1:10" x14ac:dyDescent="0.2">
      <c r="B15" s="9">
        <v>43103</v>
      </c>
      <c r="C15" s="4">
        <v>15155.62</v>
      </c>
      <c r="D15" s="4">
        <f t="shared" si="2"/>
        <v>-7.884863832691158E-4</v>
      </c>
      <c r="E15" s="4">
        <f>IF(B17&gt;B16, 1, 0)</f>
        <v>1</v>
      </c>
      <c r="F15" s="4">
        <v>0</v>
      </c>
      <c r="H15">
        <f>H14*(1+G15)</f>
        <v>1</v>
      </c>
    </row>
    <row r="16" spans="1:10" x14ac:dyDescent="0.2">
      <c r="B16" s="9">
        <v>43104</v>
      </c>
      <c r="C16" s="4">
        <v>15143.67</v>
      </c>
      <c r="D16" s="4">
        <f t="shared" si="2"/>
        <v>0.11782678835447413</v>
      </c>
      <c r="E16" s="4">
        <f>IF(B18&gt;B17, 1, 0)</f>
        <v>1</v>
      </c>
      <c r="F16" s="4">
        <v>1</v>
      </c>
      <c r="H16">
        <f>H15*(1+G16)</f>
        <v>1</v>
      </c>
    </row>
    <row r="17" spans="1:27" x14ac:dyDescent="0.2">
      <c r="B17" s="9">
        <v>43105</v>
      </c>
      <c r="C17" s="4">
        <v>16928</v>
      </c>
      <c r="D17" s="4">
        <f t="shared" si="2"/>
        <v>1.3094872400756019E-2</v>
      </c>
      <c r="E17" s="4">
        <f>IF(B19&gt;B18, 1, 0)</f>
        <v>0</v>
      </c>
      <c r="F17" s="4">
        <v>1</v>
      </c>
      <c r="H17">
        <f>H16*(1+G17)</f>
        <v>1</v>
      </c>
    </row>
    <row r="18" spans="1:27" x14ac:dyDescent="0.2">
      <c r="B18" s="5">
        <v>43106</v>
      </c>
      <c r="C18" s="6">
        <v>17149.669999999998</v>
      </c>
      <c r="D18" s="6"/>
      <c r="E18" s="6"/>
      <c r="F18" s="6"/>
      <c r="H18" s="6"/>
    </row>
    <row r="23" spans="1:27" x14ac:dyDescent="0.2">
      <c r="B23" s="10" t="s">
        <v>13</v>
      </c>
      <c r="C23" s="10"/>
      <c r="D23" s="10"/>
      <c r="E23" s="10"/>
      <c r="F23" s="10"/>
      <c r="G23" s="10"/>
      <c r="H23" s="10"/>
      <c r="J23" t="s">
        <v>28</v>
      </c>
    </row>
    <row r="24" spans="1:27" x14ac:dyDescent="0.2">
      <c r="B24" s="2" t="s">
        <v>17</v>
      </c>
      <c r="C24" s="2" t="s">
        <v>18</v>
      </c>
      <c r="D24" s="2" t="s">
        <v>19</v>
      </c>
      <c r="E24" s="2" t="s">
        <v>20</v>
      </c>
      <c r="F24" s="2" t="s">
        <v>14</v>
      </c>
      <c r="G24" s="2" t="s">
        <v>15</v>
      </c>
      <c r="H24" s="2"/>
      <c r="I24" s="2" t="s">
        <v>21</v>
      </c>
      <c r="J24" s="2" t="s">
        <v>27</v>
      </c>
      <c r="K24" s="2" t="s">
        <v>26</v>
      </c>
      <c r="L24" s="2" t="s">
        <v>22</v>
      </c>
      <c r="N24" s="2" t="s">
        <v>23</v>
      </c>
      <c r="O24" s="2" t="s">
        <v>24</v>
      </c>
      <c r="U24" s="2" t="s">
        <v>25</v>
      </c>
      <c r="X24">
        <v>-3.499999999999992E-2</v>
      </c>
      <c r="Z24" t="s">
        <v>14</v>
      </c>
      <c r="AA24" t="s">
        <v>15</v>
      </c>
    </row>
    <row r="25" spans="1:27" x14ac:dyDescent="0.2">
      <c r="A25" s="11">
        <v>1</v>
      </c>
      <c r="B25" s="12">
        <v>43101</v>
      </c>
      <c r="C25" s="1">
        <v>13880</v>
      </c>
      <c r="D25" s="1">
        <v>13443.41</v>
      </c>
      <c r="E25">
        <v>0</v>
      </c>
      <c r="F25">
        <f>C27/C26-1</f>
        <v>9.5321855728598859E-2</v>
      </c>
      <c r="G25">
        <f>IF(F25&gt;0, 1, 0)</f>
        <v>1</v>
      </c>
      <c r="I25">
        <v>1</v>
      </c>
      <c r="K25">
        <f>ABS(I25-J25)*0.0003</f>
        <v>2.9999999999999997E-4</v>
      </c>
      <c r="L25">
        <f>I25*F25-K25</f>
        <v>9.5021855728598864E-2</v>
      </c>
      <c r="O25">
        <f>1</f>
        <v>1</v>
      </c>
      <c r="U25">
        <f>1</f>
        <v>1</v>
      </c>
      <c r="W25">
        <f>C26/C25-1</f>
        <v>-3.499999999999992E-2</v>
      </c>
      <c r="X25">
        <v>9.5321855728598859E-2</v>
      </c>
      <c r="Z25" s="1">
        <v>9.1905997099999998E-2</v>
      </c>
      <c r="AA25" s="1">
        <v>1</v>
      </c>
    </row>
    <row r="26" spans="1:27" x14ac:dyDescent="0.2">
      <c r="A26" s="11">
        <v>2</v>
      </c>
      <c r="B26" s="12">
        <v>43102</v>
      </c>
      <c r="C26" s="1">
        <v>13394.2</v>
      </c>
      <c r="D26" s="1">
        <v>14678.94</v>
      </c>
      <c r="E26">
        <f>D26/D25-1</f>
        <v>9.1905997064732903E-2</v>
      </c>
      <c r="F26">
        <f t="shared" ref="F26:F32" si="3">C28/C27-1</f>
        <v>3.3035329658045676E-2</v>
      </c>
      <c r="G26">
        <f t="shared" ref="G26:G34" si="4">IF(F26&gt;0, 1, 0)</f>
        <v>1</v>
      </c>
      <c r="I26">
        <v>0</v>
      </c>
      <c r="J26">
        <v>1</v>
      </c>
      <c r="K26">
        <f>ABS(I26-J26)*0.0003</f>
        <v>2.9999999999999997E-4</v>
      </c>
      <c r="L26">
        <f t="shared" ref="L26:L34" si="5">I26*F26-K26</f>
        <v>-2.9999999999999997E-4</v>
      </c>
      <c r="O26">
        <f>O25*(1+N26)</f>
        <v>1</v>
      </c>
      <c r="U26">
        <f>U25*(1+E26)</f>
        <v>1.0919059970647329</v>
      </c>
      <c r="W26">
        <f>C27/C26-1</f>
        <v>9.5321855728598859E-2</v>
      </c>
      <c r="X26">
        <v>3.3035329658045676E-2</v>
      </c>
      <c r="Z26" s="1">
        <v>3.2473734499999997E-2</v>
      </c>
      <c r="AA26" s="1">
        <v>1</v>
      </c>
    </row>
    <row r="27" spans="1:27" x14ac:dyDescent="0.2">
      <c r="A27" s="11">
        <v>3</v>
      </c>
      <c r="B27" s="12">
        <v>43103</v>
      </c>
      <c r="C27" s="1">
        <v>14670.96</v>
      </c>
      <c r="D27" s="1">
        <v>15155.62</v>
      </c>
      <c r="E27">
        <f t="shared" ref="E27:E34" si="6">D27/D26-1</f>
        <v>3.2473734479465222E-2</v>
      </c>
      <c r="F27">
        <f t="shared" si="3"/>
        <v>-7.884863832691158E-4</v>
      </c>
      <c r="G27">
        <f t="shared" si="4"/>
        <v>0</v>
      </c>
      <c r="I27">
        <v>1</v>
      </c>
      <c r="J27">
        <v>0</v>
      </c>
      <c r="K27">
        <f t="shared" ref="K27:K34" si="7">ABS(I27-J27)*0.0003</f>
        <v>2.9999999999999997E-4</v>
      </c>
      <c r="L27">
        <f t="shared" si="5"/>
        <v>-1.0884863832691157E-3</v>
      </c>
      <c r="N27">
        <f>L25</f>
        <v>9.5021855728598864E-2</v>
      </c>
      <c r="O27">
        <f t="shared" ref="O27:O34" si="8">O26*(1+N27)</f>
        <v>1.0950218557285989</v>
      </c>
      <c r="U27">
        <f>U26*(1+E27)</f>
        <v>1.1273642624899487</v>
      </c>
      <c r="W27">
        <f>C28/C27-1</f>
        <v>3.3035329658045676E-2</v>
      </c>
      <c r="X27">
        <v>-7.884863832691158E-4</v>
      </c>
      <c r="Z27" s="1">
        <v>-7.8848640000000005E-4</v>
      </c>
      <c r="AA27" s="1">
        <v>0</v>
      </c>
    </row>
    <row r="28" spans="1:27" x14ac:dyDescent="0.2">
      <c r="A28" s="11">
        <v>4</v>
      </c>
      <c r="B28" s="12">
        <v>43104</v>
      </c>
      <c r="C28" s="1">
        <v>15155.62</v>
      </c>
      <c r="D28" s="1">
        <v>15143.67</v>
      </c>
      <c r="E28">
        <f t="shared" si="6"/>
        <v>-7.884863832691158E-4</v>
      </c>
      <c r="F28">
        <f t="shared" si="3"/>
        <v>0.11782612801256254</v>
      </c>
      <c r="G28">
        <f t="shared" si="4"/>
        <v>1</v>
      </c>
      <c r="I28">
        <v>1</v>
      </c>
      <c r="J28">
        <v>1</v>
      </c>
      <c r="K28">
        <f t="shared" si="7"/>
        <v>0</v>
      </c>
      <c r="L28">
        <f t="shared" si="5"/>
        <v>0.11782612801256254</v>
      </c>
      <c r="N28">
        <f t="shared" ref="N28:N34" si="9">L26</f>
        <v>-2.9999999999999997E-4</v>
      </c>
      <c r="O28">
        <f t="shared" si="8"/>
        <v>1.0946933491718804</v>
      </c>
      <c r="U28">
        <f>U27*(1+E28)</f>
        <v>1.1264753511199912</v>
      </c>
      <c r="W28">
        <f>C29/C28-1</f>
        <v>-7.884863832691158E-4</v>
      </c>
      <c r="X28">
        <v>0.11782612801256254</v>
      </c>
      <c r="Z28" s="1">
        <v>0.11782678839999999</v>
      </c>
      <c r="AA28" s="1">
        <v>1</v>
      </c>
    </row>
    <row r="29" spans="1:27" x14ac:dyDescent="0.2">
      <c r="A29" s="11">
        <v>5</v>
      </c>
      <c r="B29" s="12">
        <v>43105</v>
      </c>
      <c r="C29" s="1">
        <v>15143.67</v>
      </c>
      <c r="D29" s="1">
        <v>16928</v>
      </c>
      <c r="E29">
        <f t="shared" si="6"/>
        <v>0.11782678835447413</v>
      </c>
      <c r="F29">
        <f t="shared" si="3"/>
        <v>1.2667776859508928E-2</v>
      </c>
      <c r="G29">
        <f t="shared" si="4"/>
        <v>1</v>
      </c>
      <c r="I29">
        <v>1</v>
      </c>
      <c r="J29">
        <v>1</v>
      </c>
      <c r="K29">
        <f t="shared" si="7"/>
        <v>0</v>
      </c>
      <c r="L29">
        <f t="shared" si="5"/>
        <v>1.2667776859508928E-2</v>
      </c>
      <c r="N29">
        <f t="shared" si="9"/>
        <v>-1.0884863832691157E-3</v>
      </c>
      <c r="O29">
        <f t="shared" si="8"/>
        <v>1.0935017903674515</v>
      </c>
      <c r="U29">
        <f>U28*(1+E29)</f>
        <v>1.2592043239029382</v>
      </c>
      <c r="W29">
        <f>C30/C29-1</f>
        <v>0.11782612801256254</v>
      </c>
      <c r="X29">
        <v>1.2667776859508928E-2</v>
      </c>
      <c r="Z29" s="1">
        <v>1.3094872400000001E-2</v>
      </c>
      <c r="AA29" s="1">
        <v>1</v>
      </c>
    </row>
    <row r="30" spans="1:27" x14ac:dyDescent="0.2">
      <c r="A30" s="11">
        <v>6</v>
      </c>
      <c r="B30" s="12">
        <v>43106</v>
      </c>
      <c r="C30" s="1">
        <v>16927.990000000002</v>
      </c>
      <c r="D30" s="1">
        <v>17149.669999999998</v>
      </c>
      <c r="E30">
        <f t="shared" si="6"/>
        <v>1.3094872400756019E-2</v>
      </c>
      <c r="F30">
        <f t="shared" si="3"/>
        <v>-5.6494324316914257E-2</v>
      </c>
      <c r="G30">
        <f t="shared" si="4"/>
        <v>0</v>
      </c>
      <c r="I30">
        <v>0</v>
      </c>
      <c r="J30">
        <v>1</v>
      </c>
      <c r="K30">
        <f t="shared" si="7"/>
        <v>2.9999999999999997E-4</v>
      </c>
      <c r="L30">
        <f t="shared" si="5"/>
        <v>-2.9999999999999997E-4</v>
      </c>
      <c r="N30">
        <f t="shared" si="9"/>
        <v>0.11782612801256254</v>
      </c>
      <c r="O30">
        <f t="shared" si="8"/>
        <v>1.2223448723012531</v>
      </c>
      <c r="U30">
        <f>U29*(1+E30)</f>
        <v>1.2756934438509275</v>
      </c>
      <c r="W30">
        <f>C31/C30-1</f>
        <v>1.2667776859508928E-2</v>
      </c>
      <c r="X30">
        <v>-5.6494324316914257E-2</v>
      </c>
      <c r="Z30" s="1">
        <v>-5.9805815499999998E-2</v>
      </c>
      <c r="AA30" s="1">
        <v>0</v>
      </c>
    </row>
    <row r="31" spans="1:27" x14ac:dyDescent="0.2">
      <c r="A31" s="11">
        <v>7</v>
      </c>
      <c r="B31" s="12">
        <v>43107</v>
      </c>
      <c r="C31" s="1">
        <v>17142.43</v>
      </c>
      <c r="D31" s="1">
        <v>16124.02</v>
      </c>
      <c r="E31">
        <f t="shared" si="6"/>
        <v>-5.9805815505487692E-2</v>
      </c>
      <c r="F31">
        <f t="shared" si="3"/>
        <v>-7.2585102739090801E-2</v>
      </c>
      <c r="G31">
        <f t="shared" si="4"/>
        <v>0</v>
      </c>
      <c r="I31">
        <v>0</v>
      </c>
      <c r="J31">
        <v>0</v>
      </c>
      <c r="K31">
        <f t="shared" si="7"/>
        <v>0</v>
      </c>
      <c r="L31">
        <f t="shared" si="5"/>
        <v>0</v>
      </c>
      <c r="N31">
        <f t="shared" si="9"/>
        <v>1.2667776859508928E-2</v>
      </c>
      <c r="O31">
        <f t="shared" si="8"/>
        <v>1.2378292643889304</v>
      </c>
      <c r="U31">
        <f>U30*(1+E31)</f>
        <v>1.1993995571064187</v>
      </c>
      <c r="W31">
        <f>C32/C31-1</f>
        <v>-5.6494324316914257E-2</v>
      </c>
      <c r="X31">
        <v>-7.2585102739090801E-2</v>
      </c>
      <c r="Z31" s="1">
        <v>-6.9711523600000005E-2</v>
      </c>
      <c r="AA31" s="1">
        <v>0</v>
      </c>
    </row>
    <row r="32" spans="1:27" x14ac:dyDescent="0.2">
      <c r="A32" s="11">
        <v>8</v>
      </c>
      <c r="B32" s="12">
        <v>43108</v>
      </c>
      <c r="C32" s="1">
        <v>16173.98</v>
      </c>
      <c r="D32" s="1">
        <v>14999.99</v>
      </c>
      <c r="E32">
        <f t="shared" si="6"/>
        <v>-6.9711523553059429E-2</v>
      </c>
      <c r="F32">
        <f t="shared" si="3"/>
        <v>-3.9765359843573211E-2</v>
      </c>
      <c r="G32">
        <f t="shared" si="4"/>
        <v>0</v>
      </c>
      <c r="I32">
        <v>1</v>
      </c>
      <c r="J32">
        <v>0</v>
      </c>
      <c r="K32">
        <f t="shared" si="7"/>
        <v>2.9999999999999997E-4</v>
      </c>
      <c r="L32">
        <f t="shared" si="5"/>
        <v>-4.0065359843573213E-2</v>
      </c>
      <c r="N32">
        <f t="shared" si="9"/>
        <v>-2.9999999999999997E-4</v>
      </c>
      <c r="O32">
        <f>O31*(1+N32)</f>
        <v>1.2374579156096137</v>
      </c>
      <c r="U32">
        <f>U31*(1+E32)</f>
        <v>1.1157875866316656</v>
      </c>
      <c r="W32">
        <f>C33/C32-1</f>
        <v>-7.2585102739090801E-2</v>
      </c>
      <c r="X32">
        <v>-3.9765359843573211E-2</v>
      </c>
      <c r="Z32" s="1">
        <v>-3.9765359799999997E-2</v>
      </c>
      <c r="AA32" s="1">
        <v>0</v>
      </c>
    </row>
    <row r="33" spans="1:27" x14ac:dyDescent="0.2">
      <c r="A33" s="11">
        <v>9</v>
      </c>
      <c r="B33" s="12">
        <v>43109</v>
      </c>
      <c r="C33" s="1">
        <v>14999.99</v>
      </c>
      <c r="D33" s="1">
        <v>14403.51</v>
      </c>
      <c r="E33">
        <f t="shared" si="6"/>
        <v>-3.9765359843573211E-2</v>
      </c>
      <c r="G33">
        <f t="shared" si="4"/>
        <v>0</v>
      </c>
      <c r="I33">
        <v>1</v>
      </c>
      <c r="J33">
        <v>1</v>
      </c>
      <c r="K33">
        <f t="shared" si="7"/>
        <v>0</v>
      </c>
      <c r="L33">
        <f t="shared" si="5"/>
        <v>0</v>
      </c>
      <c r="N33">
        <f t="shared" si="9"/>
        <v>0</v>
      </c>
      <c r="O33">
        <f t="shared" si="8"/>
        <v>1.2374579156096137</v>
      </c>
      <c r="U33">
        <f>U32*(1+E33)</f>
        <v>1.0714178917402652</v>
      </c>
      <c r="W33">
        <f>C34/C33-1</f>
        <v>-3.9765359843573211E-2</v>
      </c>
      <c r="Z33" s="1">
        <v>3.3777183500000002E-2</v>
      </c>
      <c r="AA33" s="1">
        <v>1</v>
      </c>
    </row>
    <row r="34" spans="1:27" x14ac:dyDescent="0.2">
      <c r="A34" s="11">
        <v>10</v>
      </c>
      <c r="B34" s="12">
        <v>43110</v>
      </c>
      <c r="C34" s="1">
        <v>14403.51</v>
      </c>
      <c r="D34" s="1">
        <v>14890.02</v>
      </c>
      <c r="E34">
        <f t="shared" si="6"/>
        <v>3.3777183478193917E-2</v>
      </c>
      <c r="G34">
        <f t="shared" si="4"/>
        <v>0</v>
      </c>
      <c r="I34">
        <v>1</v>
      </c>
      <c r="J34">
        <v>1</v>
      </c>
      <c r="K34">
        <f t="shared" si="7"/>
        <v>0</v>
      </c>
      <c r="L34">
        <f t="shared" si="5"/>
        <v>0</v>
      </c>
      <c r="N34">
        <f t="shared" si="9"/>
        <v>-4.0065359843573213E-2</v>
      </c>
      <c r="O34">
        <f t="shared" si="8"/>
        <v>1.1878787189294366</v>
      </c>
      <c r="U34">
        <f>U33*(1+E34)</f>
        <v>1.1076073704513958</v>
      </c>
      <c r="Z34" s="1">
        <v>-0.110556601</v>
      </c>
      <c r="AA34" s="1">
        <v>0</v>
      </c>
    </row>
    <row r="35" spans="1:27" x14ac:dyDescent="0.2">
      <c r="J35">
        <v>1</v>
      </c>
    </row>
    <row r="36" spans="1:27" x14ac:dyDescent="0.2">
      <c r="F36" t="s">
        <v>16</v>
      </c>
      <c r="M36" t="s">
        <v>16</v>
      </c>
    </row>
    <row r="37" spans="1:27" x14ac:dyDescent="0.2">
      <c r="J37" t="s">
        <v>16</v>
      </c>
    </row>
    <row r="41" spans="1:27" x14ac:dyDescent="0.2">
      <c r="C41" s="2" t="s">
        <v>18</v>
      </c>
      <c r="D41" s="2" t="s">
        <v>19</v>
      </c>
      <c r="E41" s="2" t="s">
        <v>20</v>
      </c>
      <c r="F41" s="2" t="s">
        <v>21</v>
      </c>
      <c r="G41" s="2" t="s">
        <v>27</v>
      </c>
      <c r="H41" s="2" t="s">
        <v>26</v>
      </c>
    </row>
    <row r="42" spans="1:27" x14ac:dyDescent="0.2">
      <c r="C42" s="1">
        <v>13880</v>
      </c>
      <c r="D42" s="1">
        <v>13443.41</v>
      </c>
      <c r="E42">
        <v>0</v>
      </c>
      <c r="F42">
        <v>1</v>
      </c>
      <c r="G42">
        <v>0</v>
      </c>
      <c r="H42">
        <f>ABS(F42-G42)*0.0003</f>
        <v>2.9999999999999997E-4</v>
      </c>
    </row>
    <row r="43" spans="1:27" x14ac:dyDescent="0.2">
      <c r="C43" s="1">
        <v>13394.2</v>
      </c>
      <c r="D43" s="1">
        <v>14678.94</v>
      </c>
      <c r="E43">
        <f>D43/D42-1</f>
        <v>9.1905997064732903E-2</v>
      </c>
      <c r="F43">
        <v>0</v>
      </c>
      <c r="G43">
        <v>1</v>
      </c>
      <c r="H43">
        <f>ABS(F43-G43)*0.0003</f>
        <v>2.9999999999999997E-4</v>
      </c>
    </row>
    <row r="44" spans="1:27" x14ac:dyDescent="0.2">
      <c r="C44" s="1">
        <v>14670.96</v>
      </c>
      <c r="D44" s="1">
        <v>15155.62</v>
      </c>
      <c r="E44">
        <f t="shared" ref="E44:E45" si="10">D44/D43-1</f>
        <v>3.2473734479465222E-2</v>
      </c>
      <c r="F44">
        <v>1</v>
      </c>
      <c r="G44">
        <v>0</v>
      </c>
      <c r="H44">
        <f t="shared" ref="H44:H51" si="11">ABS(F44-G44)*0.0003</f>
        <v>2.9999999999999997E-4</v>
      </c>
    </row>
    <row r="45" spans="1:27" x14ac:dyDescent="0.2">
      <c r="C45" s="1">
        <v>15155.62</v>
      </c>
      <c r="D45" s="1">
        <v>15143.67</v>
      </c>
      <c r="E45">
        <f t="shared" si="10"/>
        <v>-7.884863832691158E-4</v>
      </c>
      <c r="F45">
        <v>1</v>
      </c>
      <c r="G45">
        <v>1</v>
      </c>
      <c r="H45">
        <f t="shared" si="11"/>
        <v>0</v>
      </c>
    </row>
    <row r="49" spans="6:7" x14ac:dyDescent="0.2">
      <c r="F49" t="s">
        <v>29</v>
      </c>
      <c r="G49">
        <v>5000</v>
      </c>
    </row>
    <row r="50" spans="6:7" x14ac:dyDescent="0.2">
      <c r="G50">
        <v>6000</v>
      </c>
    </row>
  </sheetData>
  <mergeCells count="1">
    <mergeCell ref="B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Sim Jia Jun</dc:creator>
  <cp:lastModifiedBy>Lester Sim Jia Jun</cp:lastModifiedBy>
  <dcterms:created xsi:type="dcterms:W3CDTF">2020-12-03T14:52:16Z</dcterms:created>
  <dcterms:modified xsi:type="dcterms:W3CDTF">2020-12-06T04:20:37Z</dcterms:modified>
</cp:coreProperties>
</file>