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gov-my.sharepoint.com/personal/mcowens_idem_in_gov/Documents/Documents/IDEM/bioassessment modelling w Lester/"/>
    </mc:Choice>
  </mc:AlternateContent>
  <xr:revisionPtr revIDLastSave="0" documentId="13_ncr:40009_{F7395CC5-E08A-4E71-9ED4-74E8E5606E83}" xr6:coauthVersionLast="47" xr6:coauthVersionMax="47" xr10:uidLastSave="{00000000-0000-0000-0000-000000000000}"/>
  <bookViews>
    <workbookView xWindow="-51720" yWindow="-120" windowWidth="51840" windowHeight="21240" activeTab="4"/>
  </bookViews>
  <sheets>
    <sheet name="MCO prob22 model test" sheetId="3" r:id="rId1"/>
    <sheet name="MCO ref22 model test" sheetId="1" r:id="rId2"/>
    <sheet name="ref22 RMS" sheetId="2" r:id="rId3"/>
    <sheet name="prob 22RMS Calc" sheetId="4" r:id="rId4"/>
    <sheet name="total RMS" sheetId="5" r:id="rId5"/>
  </sheets>
  <calcPr calcId="0"/>
</workbook>
</file>

<file path=xl/calcChain.xml><?xml version="1.0" encoding="utf-8"?>
<calcChain xmlns="http://schemas.openxmlformats.org/spreadsheetml/2006/main">
  <c r="O2" i="5" l="1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L45" i="5"/>
  <c r="N45" i="5" s="1"/>
  <c r="N44" i="5"/>
  <c r="N43" i="5"/>
  <c r="N42" i="5"/>
  <c r="N41" i="5"/>
  <c r="N40" i="5"/>
  <c r="N39" i="5"/>
  <c r="N38" i="5"/>
  <c r="N37" i="5"/>
  <c r="L36" i="5"/>
  <c r="N36" i="5" s="1"/>
  <c r="N35" i="5"/>
  <c r="N34" i="5"/>
  <c r="N33" i="5"/>
  <c r="N32" i="5"/>
  <c r="N31" i="5"/>
  <c r="N30" i="5"/>
  <c r="N29" i="5"/>
  <c r="N28" i="5"/>
  <c r="N27" i="5"/>
  <c r="N26" i="5"/>
  <c r="H26" i="5"/>
  <c r="J26" i="5" s="1"/>
  <c r="C26" i="5"/>
  <c r="E26" i="5" s="1"/>
  <c r="N25" i="5"/>
  <c r="H25" i="5"/>
  <c r="J25" i="5" s="1"/>
  <c r="C25" i="5"/>
  <c r="E25" i="5" s="1"/>
  <c r="N24" i="5"/>
  <c r="H24" i="5"/>
  <c r="J24" i="5" s="1"/>
  <c r="C24" i="5"/>
  <c r="E24" i="5" s="1"/>
  <c r="N23" i="5"/>
  <c r="H23" i="5"/>
  <c r="J23" i="5" s="1"/>
  <c r="C23" i="5"/>
  <c r="E23" i="5" s="1"/>
  <c r="N22" i="5"/>
  <c r="H22" i="5"/>
  <c r="J22" i="5" s="1"/>
  <c r="E22" i="5"/>
  <c r="C22" i="5"/>
  <c r="N21" i="5"/>
  <c r="H21" i="5"/>
  <c r="J21" i="5" s="1"/>
  <c r="C21" i="5"/>
  <c r="E21" i="5" s="1"/>
  <c r="N20" i="5"/>
  <c r="H20" i="5"/>
  <c r="J20" i="5" s="1"/>
  <c r="C20" i="5"/>
  <c r="E20" i="5" s="1"/>
  <c r="N19" i="5"/>
  <c r="H19" i="5"/>
  <c r="J19" i="5" s="1"/>
  <c r="C19" i="5"/>
  <c r="E19" i="5" s="1"/>
  <c r="N18" i="5"/>
  <c r="J18" i="5"/>
  <c r="H18" i="5"/>
  <c r="C18" i="5"/>
  <c r="E18" i="5" s="1"/>
  <c r="N17" i="5"/>
  <c r="H17" i="5"/>
  <c r="J17" i="5" s="1"/>
  <c r="C17" i="5"/>
  <c r="E17" i="5" s="1"/>
  <c r="H16" i="5"/>
  <c r="J16" i="5" s="1"/>
  <c r="C16" i="5"/>
  <c r="E16" i="5" s="1"/>
  <c r="L15" i="5"/>
  <c r="H15" i="5"/>
  <c r="J15" i="5" s="1"/>
  <c r="C15" i="5"/>
  <c r="E15" i="5" s="1"/>
  <c r="N14" i="5"/>
  <c r="H14" i="5"/>
  <c r="J14" i="5" s="1"/>
  <c r="C14" i="5"/>
  <c r="E14" i="5" s="1"/>
  <c r="N13" i="5"/>
  <c r="H13" i="5"/>
  <c r="J13" i="5" s="1"/>
  <c r="C13" i="5"/>
  <c r="E13" i="5" s="1"/>
  <c r="N12" i="5"/>
  <c r="H12" i="5"/>
  <c r="J12" i="5" s="1"/>
  <c r="C12" i="5"/>
  <c r="E12" i="5" s="1"/>
  <c r="N11" i="5"/>
  <c r="J11" i="5"/>
  <c r="H11" i="5"/>
  <c r="E11" i="5"/>
  <c r="C11" i="5"/>
  <c r="N10" i="5"/>
  <c r="H10" i="5"/>
  <c r="J10" i="5" s="1"/>
  <c r="C10" i="5"/>
  <c r="E10" i="5" s="1"/>
  <c r="N9" i="5"/>
  <c r="H9" i="5"/>
  <c r="J9" i="5" s="1"/>
  <c r="C9" i="5"/>
  <c r="E9" i="5" s="1"/>
  <c r="N8" i="5"/>
  <c r="H8" i="5"/>
  <c r="J8" i="5" s="1"/>
  <c r="C8" i="5"/>
  <c r="E8" i="5" s="1"/>
  <c r="N7" i="5"/>
  <c r="H7" i="5"/>
  <c r="J7" i="5" s="1"/>
  <c r="C7" i="5"/>
  <c r="E7" i="5" s="1"/>
  <c r="N6" i="5"/>
  <c r="H6" i="5"/>
  <c r="J6" i="5" s="1"/>
  <c r="C6" i="5"/>
  <c r="E6" i="5" s="1"/>
  <c r="N5" i="5"/>
  <c r="H5" i="5"/>
  <c r="J5" i="5" s="1"/>
  <c r="C5" i="5"/>
  <c r="E5" i="5" s="1"/>
  <c r="L4" i="5"/>
  <c r="N4" i="5" s="1"/>
  <c r="H4" i="5"/>
  <c r="J4" i="5" s="1"/>
  <c r="C4" i="5"/>
  <c r="E4" i="5" s="1"/>
  <c r="L3" i="5"/>
  <c r="N3" i="5" s="1"/>
  <c r="H3" i="5"/>
  <c r="J3" i="5" s="1"/>
  <c r="C3" i="5"/>
  <c r="E3" i="5" s="1"/>
  <c r="N2" i="5"/>
  <c r="H2" i="5"/>
  <c r="J2" i="5" s="1"/>
  <c r="C2" i="5"/>
  <c r="E2" i="5" s="1"/>
  <c r="L39" i="4"/>
  <c r="H39" i="4"/>
  <c r="D39" i="4"/>
  <c r="L38" i="4"/>
  <c r="H38" i="4"/>
  <c r="D38" i="4"/>
  <c r="L37" i="4"/>
  <c r="H37" i="4"/>
  <c r="D37" i="4"/>
  <c r="L36" i="4"/>
  <c r="H36" i="4"/>
  <c r="D36" i="4"/>
  <c r="L35" i="4"/>
  <c r="H35" i="4"/>
  <c r="D35" i="4"/>
  <c r="L34" i="4"/>
  <c r="H34" i="4"/>
  <c r="D34" i="4"/>
  <c r="L33" i="4"/>
  <c r="H33" i="4"/>
  <c r="D33" i="4"/>
  <c r="L32" i="4"/>
  <c r="H32" i="4"/>
  <c r="D32" i="4"/>
  <c r="L31" i="4"/>
  <c r="H31" i="4"/>
  <c r="D31" i="4"/>
  <c r="L30" i="4"/>
  <c r="H30" i="4"/>
  <c r="D30" i="4"/>
  <c r="L29" i="4"/>
  <c r="H29" i="4"/>
  <c r="D29" i="4"/>
  <c r="L28" i="4"/>
  <c r="H28" i="4"/>
  <c r="D28" i="4"/>
  <c r="L27" i="4"/>
  <c r="H27" i="4"/>
  <c r="D27" i="4"/>
  <c r="L26" i="4"/>
  <c r="H26" i="4"/>
  <c r="D26" i="4"/>
  <c r="L25" i="4"/>
  <c r="H25" i="4"/>
  <c r="D25" i="4"/>
  <c r="L24" i="4"/>
  <c r="H24" i="4"/>
  <c r="D24" i="4"/>
  <c r="L23" i="4"/>
  <c r="H23" i="4"/>
  <c r="D23" i="4"/>
  <c r="L22" i="4"/>
  <c r="H22" i="4"/>
  <c r="D22" i="4"/>
  <c r="L21" i="4"/>
  <c r="H21" i="4"/>
  <c r="D21" i="4"/>
  <c r="J20" i="4"/>
  <c r="L20" i="4" s="1"/>
  <c r="H20" i="4"/>
  <c r="D20" i="4"/>
  <c r="L19" i="4"/>
  <c r="H19" i="4"/>
  <c r="D19" i="4"/>
  <c r="L18" i="4"/>
  <c r="H18" i="4"/>
  <c r="D18" i="4"/>
  <c r="L17" i="4"/>
  <c r="H17" i="4"/>
  <c r="D17" i="4"/>
  <c r="L16" i="4"/>
  <c r="H16" i="4"/>
  <c r="D16" i="4"/>
  <c r="L15" i="4"/>
  <c r="H15" i="4"/>
  <c r="D15" i="4"/>
  <c r="L14" i="4"/>
  <c r="H14" i="4"/>
  <c r="D14" i="4"/>
  <c r="L13" i="4"/>
  <c r="H13" i="4"/>
  <c r="D13" i="4"/>
  <c r="L12" i="4"/>
  <c r="H12" i="4"/>
  <c r="D12" i="4"/>
  <c r="J11" i="4"/>
  <c r="L11" i="4" s="1"/>
  <c r="H11" i="4"/>
  <c r="D11" i="4"/>
  <c r="L10" i="4"/>
  <c r="H10" i="4"/>
  <c r="D10" i="4"/>
  <c r="L9" i="4"/>
  <c r="H9" i="4"/>
  <c r="D9" i="4"/>
  <c r="L8" i="4"/>
  <c r="H8" i="4"/>
  <c r="D8" i="4"/>
  <c r="L7" i="4"/>
  <c r="H7" i="4"/>
  <c r="D7" i="4"/>
  <c r="L6" i="4"/>
  <c r="H6" i="4"/>
  <c r="I2" i="4" s="1"/>
  <c r="D6" i="4"/>
  <c r="L5" i="4"/>
  <c r="H5" i="4"/>
  <c r="D5" i="4"/>
  <c r="L4" i="4"/>
  <c r="H4" i="4"/>
  <c r="D4" i="4"/>
  <c r="L3" i="4"/>
  <c r="H3" i="4"/>
  <c r="D3" i="4"/>
  <c r="L2" i="4"/>
  <c r="H2" i="4"/>
  <c r="H40" i="4" s="1"/>
  <c r="D2" i="4"/>
  <c r="L3" i="2"/>
  <c r="N3" i="2" s="1"/>
  <c r="L15" i="2"/>
  <c r="L4" i="2"/>
  <c r="N4" i="2" s="1"/>
  <c r="N5" i="2"/>
  <c r="N6" i="2"/>
  <c r="N7" i="2"/>
  <c r="N8" i="2"/>
  <c r="N9" i="2"/>
  <c r="N10" i="2"/>
  <c r="N11" i="2"/>
  <c r="N12" i="2"/>
  <c r="N13" i="2"/>
  <c r="N14" i="2"/>
  <c r="N17" i="2"/>
  <c r="N18" i="2"/>
  <c r="N19" i="2"/>
  <c r="N20" i="2"/>
  <c r="N21" i="2"/>
  <c r="N22" i="2"/>
  <c r="N23" i="2"/>
  <c r="N24" i="2"/>
  <c r="N25" i="2"/>
  <c r="N26" i="2"/>
  <c r="N2" i="2"/>
  <c r="J26" i="2"/>
  <c r="J21" i="2"/>
  <c r="H24" i="2"/>
  <c r="J24" i="2" s="1"/>
  <c r="H26" i="2"/>
  <c r="H25" i="2"/>
  <c r="J25" i="2" s="1"/>
  <c r="H23" i="2"/>
  <c r="J23" i="2" s="1"/>
  <c r="H22" i="2"/>
  <c r="J22" i="2" s="1"/>
  <c r="H21" i="2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H8" i="2"/>
  <c r="J8" i="2" s="1"/>
  <c r="H7" i="2"/>
  <c r="J7" i="2" s="1"/>
  <c r="H6" i="2"/>
  <c r="J6" i="2" s="1"/>
  <c r="H5" i="2"/>
  <c r="J5" i="2" s="1"/>
  <c r="H4" i="2"/>
  <c r="J4" i="2" s="1"/>
  <c r="H3" i="2"/>
  <c r="J3" i="2" s="1"/>
  <c r="H2" i="2"/>
  <c r="J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" i="2"/>
  <c r="E2" i="2" s="1"/>
  <c r="D40" i="4" l="1"/>
  <c r="L40" i="4"/>
  <c r="E2" i="4"/>
  <c r="F2" i="5"/>
  <c r="K2" i="5"/>
  <c r="J27" i="2"/>
  <c r="K2" i="2"/>
  <c r="M2" i="4"/>
  <c r="N27" i="2"/>
  <c r="O2" i="2"/>
  <c r="E27" i="2"/>
  <c r="F2" i="2"/>
</calcChain>
</file>

<file path=xl/sharedStrings.xml><?xml version="1.0" encoding="utf-8"?>
<sst xmlns="http://schemas.openxmlformats.org/spreadsheetml/2006/main" count="267" uniqueCount="89">
  <si>
    <t>LSite</t>
  </si>
  <si>
    <t>pct.safn_ref</t>
  </si>
  <si>
    <t>pct.safn_test</t>
  </si>
  <si>
    <t>d_pct.safn_ref</t>
  </si>
  <si>
    <t>d_pct.safn_test</t>
  </si>
  <si>
    <t>cond_ref</t>
  </si>
  <si>
    <t>cond_test</t>
  </si>
  <si>
    <t>d_cond_ref</t>
  </si>
  <si>
    <t>d_cond_test</t>
  </si>
  <si>
    <t>tss.result_ref</t>
  </si>
  <si>
    <t>tss.result_test</t>
  </si>
  <si>
    <t>d_tss.result_ref</t>
  </si>
  <si>
    <t>d_tss.result_test</t>
  </si>
  <si>
    <t>ptl.diss_ref</t>
  </si>
  <si>
    <t>ptl.diss_test</t>
  </si>
  <si>
    <t>d_ptl.diss_ref</t>
  </si>
  <si>
    <t>d_ptl.diss_test</t>
  </si>
  <si>
    <t>ptl_mgL</t>
  </si>
  <si>
    <t>LMG-04-0015</t>
  </si>
  <si>
    <t>LMG-04-0042</t>
  </si>
  <si>
    <t>OBS090-0005</t>
  </si>
  <si>
    <t>OBS090-0007</t>
  </si>
  <si>
    <t>OBS090-0008</t>
  </si>
  <si>
    <t>OBS140-0007</t>
  </si>
  <si>
    <t>OBS140-0010</t>
  </si>
  <si>
    <t>OBS150-0024</t>
  </si>
  <si>
    <t>OBS150-0025</t>
  </si>
  <si>
    <t>OBS150-0027</t>
  </si>
  <si>
    <t>OBS180-0019</t>
  </si>
  <si>
    <t>OSK070-0018</t>
  </si>
  <si>
    <t>OSK140-0043</t>
  </si>
  <si>
    <t>UMI020-0019</t>
  </si>
  <si>
    <t>NA</t>
  </si>
  <si>
    <t>UMK130-0072</t>
  </si>
  <si>
    <t>WAE020-0032</t>
  </si>
  <si>
    <t>WAE020-0038</t>
  </si>
  <si>
    <t>WAE020-0041</t>
  </si>
  <si>
    <t>WAE030-0039</t>
  </si>
  <si>
    <t>WAE030-0042</t>
  </si>
  <si>
    <t>WAE070-0020</t>
  </si>
  <si>
    <t>WMI050-0020</t>
  </si>
  <si>
    <t>WPA010-0034</t>
  </si>
  <si>
    <t>WTI060-0037</t>
  </si>
  <si>
    <t>WUW-14-0001</t>
  </si>
  <si>
    <t>Avg TSS</t>
  </si>
  <si>
    <t>Avg SC</t>
  </si>
  <si>
    <t>Scaled TSS</t>
  </si>
  <si>
    <t>Scaled SC</t>
  </si>
  <si>
    <t>tss_corrected</t>
  </si>
  <si>
    <t>cond_test_corrected</t>
  </si>
  <si>
    <t>WED-02-0005</t>
  </si>
  <si>
    <t>WED-03-0004</t>
  </si>
  <si>
    <t>WED-04-0004</t>
  </si>
  <si>
    <t>WED-05-0004</t>
  </si>
  <si>
    <t>WED-06-0007</t>
  </si>
  <si>
    <t>WED-07-0004</t>
  </si>
  <si>
    <t>WED-07-0005</t>
  </si>
  <si>
    <t>WED-08-0006</t>
  </si>
  <si>
    <t>WED-09-0003</t>
  </si>
  <si>
    <t>WEF-03-0003</t>
  </si>
  <si>
    <t>WEF-06-0005</t>
  </si>
  <si>
    <t>WEF-06-0006</t>
  </si>
  <si>
    <t>WEL-02-0003</t>
  </si>
  <si>
    <t>WEL-04-0005</t>
  </si>
  <si>
    <t>WEL-05-0002</t>
  </si>
  <si>
    <t>WEL-06-0026</t>
  </si>
  <si>
    <t>WEL-06-0030</t>
  </si>
  <si>
    <t>WEL-09-0005</t>
  </si>
  <si>
    <t>WEL-09-0006</t>
  </si>
  <si>
    <t>WEL-10-0004</t>
  </si>
  <si>
    <t>WEL-10-0006</t>
  </si>
  <si>
    <t>WEL-13-0033</t>
  </si>
  <si>
    <t>WEL-13-0036</t>
  </si>
  <si>
    <t>WEL-14-0004</t>
  </si>
  <si>
    <t>WEM-02-0006</t>
  </si>
  <si>
    <t>WEM-06-0018</t>
  </si>
  <si>
    <t>WEM-06-0019</t>
  </si>
  <si>
    <t>WEM-07-0026</t>
  </si>
  <si>
    <t>WEM-08-0010</t>
  </si>
  <si>
    <t>WEM-08-0013</t>
  </si>
  <si>
    <t>WEM-09-0018</t>
  </si>
  <si>
    <t>WEU-01-0002</t>
  </si>
  <si>
    <t>WEU-01-0003</t>
  </si>
  <si>
    <t>WEU-02-0003</t>
  </si>
  <si>
    <t>WEU-03-0042</t>
  </si>
  <si>
    <t>WEU-04-0005</t>
  </si>
  <si>
    <t>WEU-05-0005</t>
  </si>
  <si>
    <t>WEU-06-0002</t>
  </si>
  <si>
    <t>Sand/fine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</si>
</sst>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110" zoomScaleNormal="110" workbookViewId="0">
      <selection activeCell="X20" sqref="X20"/>
    </sheetView>
  </sheetViews>
  <sheetFormatPr defaultRowHeight="14.5" x14ac:dyDescent="0.35"/>
  <cols>
    <col min="2" max="2" width="12.6328125" bestFit="1" customWidth="1"/>
  </cols>
  <sheetData>
    <row r="1" spans="1:2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48</v>
      </c>
      <c r="T1" t="s">
        <v>49</v>
      </c>
      <c r="U1" t="s">
        <v>44</v>
      </c>
      <c r="V1" t="s">
        <v>45</v>
      </c>
      <c r="W1" t="s">
        <v>46</v>
      </c>
      <c r="X1" t="s">
        <v>47</v>
      </c>
    </row>
    <row r="2" spans="1:24" x14ac:dyDescent="0.35">
      <c r="A2">
        <v>1</v>
      </c>
      <c r="B2" t="s">
        <v>50</v>
      </c>
      <c r="C2">
        <v>64.713737278588994</v>
      </c>
      <c r="D2">
        <v>64.292615767278903</v>
      </c>
      <c r="E2">
        <v>0.34857325944354201</v>
      </c>
      <c r="F2">
        <v>0.34857325944354201</v>
      </c>
      <c r="G2" s="1">
        <v>6.3046794647312696</v>
      </c>
      <c r="H2">
        <v>6.3229901355776796</v>
      </c>
      <c r="I2">
        <v>0.24653275324892501</v>
      </c>
      <c r="J2">
        <v>0.24653275324892501</v>
      </c>
      <c r="K2" s="1">
        <v>2.5460511542942501</v>
      </c>
      <c r="L2">
        <v>2.6816381665279398</v>
      </c>
      <c r="M2">
        <v>0.28516004698313302</v>
      </c>
      <c r="N2">
        <v>0.28516004698313302</v>
      </c>
      <c r="O2">
        <v>3.9419734268774498</v>
      </c>
      <c r="P2">
        <v>4.0303792824773099</v>
      </c>
      <c r="Q2">
        <v>0.182745161967452</v>
      </c>
      <c r="R2">
        <v>0.182745161967452</v>
      </c>
      <c r="S2">
        <v>14.609005688418</v>
      </c>
      <c r="T2">
        <v>557.236717163756</v>
      </c>
      <c r="U2">
        <v>5.9666666666666659</v>
      </c>
      <c r="V2">
        <v>543.5</v>
      </c>
      <c r="W2" s="1">
        <v>1.7861884241785995</v>
      </c>
      <c r="X2" s="1">
        <v>6.2980297065612643</v>
      </c>
    </row>
    <row r="3" spans="1:24" x14ac:dyDescent="0.35">
      <c r="A3">
        <v>2</v>
      </c>
      <c r="B3" t="s">
        <v>51</v>
      </c>
      <c r="C3">
        <v>56.713677664738498</v>
      </c>
      <c r="D3">
        <v>57.585233268593697</v>
      </c>
      <c r="E3">
        <v>0.41842405697484197</v>
      </c>
      <c r="F3">
        <v>0.41842405697484197</v>
      </c>
      <c r="G3" s="1">
        <v>6.2653182637056704</v>
      </c>
      <c r="H3">
        <v>6.3521758505907897</v>
      </c>
      <c r="I3">
        <v>0.21547100649071099</v>
      </c>
      <c r="J3">
        <v>0.21547100649071099</v>
      </c>
      <c r="K3" s="1">
        <v>2.38138839969917</v>
      </c>
      <c r="L3">
        <v>2.4678102562606301</v>
      </c>
      <c r="M3">
        <v>0.312875517701515</v>
      </c>
      <c r="N3">
        <v>0.312875517701515</v>
      </c>
      <c r="O3">
        <v>3.83970052440353</v>
      </c>
      <c r="P3">
        <v>4.1893303110012798</v>
      </c>
      <c r="Q3">
        <v>0.21813063871175101</v>
      </c>
      <c r="R3">
        <v>0.21813063871175101</v>
      </c>
      <c r="S3">
        <v>11.7965870461757</v>
      </c>
      <c r="T3">
        <v>573.73972377972905</v>
      </c>
      <c r="U3">
        <v>2.9833333333333329</v>
      </c>
      <c r="V3">
        <v>658.6</v>
      </c>
      <c r="W3" s="1">
        <v>1.0930412436186543</v>
      </c>
      <c r="X3" s="1">
        <v>6.4901163699422639</v>
      </c>
    </row>
    <row r="4" spans="1:24" x14ac:dyDescent="0.35">
      <c r="A4">
        <v>3</v>
      </c>
      <c r="B4" t="s">
        <v>52</v>
      </c>
      <c r="C4">
        <v>57.291878403748498</v>
      </c>
      <c r="D4">
        <v>60.243082464873702</v>
      </c>
      <c r="E4">
        <v>0.42905884979821401</v>
      </c>
      <c r="F4">
        <v>0.42905884979821401</v>
      </c>
      <c r="G4" s="1">
        <v>6.2990643698419602</v>
      </c>
      <c r="H4">
        <v>6.3345833607493898</v>
      </c>
      <c r="I4">
        <v>0.19506043501008899</v>
      </c>
      <c r="J4">
        <v>0.19506043501008899</v>
      </c>
      <c r="K4" s="1">
        <v>2.5896963395229098</v>
      </c>
      <c r="L4">
        <v>2.7561775400806101</v>
      </c>
      <c r="M4">
        <v>0.331205133557612</v>
      </c>
      <c r="N4">
        <v>0.331205133557612</v>
      </c>
      <c r="O4">
        <v>3.9127905401156098</v>
      </c>
      <c r="P4">
        <v>3.9826279927567199</v>
      </c>
      <c r="Q4">
        <v>0.21481056745326099</v>
      </c>
      <c r="R4">
        <v>0.21481056745326099</v>
      </c>
      <c r="S4">
        <v>15.7395639622576</v>
      </c>
      <c r="T4">
        <v>563.73448013808297</v>
      </c>
      <c r="U4">
        <v>8.1</v>
      </c>
      <c r="V4">
        <v>587.4</v>
      </c>
      <c r="W4" s="1">
        <v>2.0918640616783932</v>
      </c>
      <c r="X4" s="1">
        <v>6.3757060187645198</v>
      </c>
    </row>
    <row r="5" spans="1:24" x14ac:dyDescent="0.35">
      <c r="A5">
        <v>4</v>
      </c>
      <c r="B5" t="s">
        <v>53</v>
      </c>
      <c r="C5">
        <v>56.741757218399101</v>
      </c>
      <c r="D5">
        <v>57.975074725202496</v>
      </c>
      <c r="E5">
        <v>0.35906652941403699</v>
      </c>
      <c r="F5">
        <v>0.35906652941403699</v>
      </c>
      <c r="G5" s="1">
        <v>6.1644897814495598</v>
      </c>
      <c r="H5">
        <v>6.2974917485820896</v>
      </c>
      <c r="I5">
        <v>0.27006763592189897</v>
      </c>
      <c r="J5">
        <v>0.27006763592189897</v>
      </c>
      <c r="K5" s="1">
        <v>2.4024605040527001</v>
      </c>
      <c r="L5">
        <v>2.4136289661213599</v>
      </c>
      <c r="M5">
        <v>0.281764096256098</v>
      </c>
      <c r="N5">
        <v>0.281764096256098</v>
      </c>
      <c r="O5">
        <v>3.7807903539335701</v>
      </c>
      <c r="P5">
        <v>4.1507202309267797</v>
      </c>
      <c r="Q5">
        <v>0.198605669883269</v>
      </c>
      <c r="R5">
        <v>0.198605669883269</v>
      </c>
      <c r="S5">
        <v>11.1744393153889</v>
      </c>
      <c r="T5">
        <v>543.20769846833696</v>
      </c>
      <c r="U5">
        <v>7.2333333333333334</v>
      </c>
      <c r="V5">
        <v>617</v>
      </c>
      <c r="W5" s="1">
        <v>1.9786999718783043</v>
      </c>
      <c r="X5" s="1">
        <v>6.4248690239053881</v>
      </c>
    </row>
    <row r="6" spans="1:24" x14ac:dyDescent="0.35">
      <c r="A6">
        <v>20</v>
      </c>
      <c r="B6" t="s">
        <v>54</v>
      </c>
      <c r="C6">
        <v>58.696896320201503</v>
      </c>
      <c r="D6">
        <v>58.002012674357601</v>
      </c>
      <c r="E6">
        <v>0.342337915670274</v>
      </c>
      <c r="F6">
        <v>0.342337915670274</v>
      </c>
      <c r="G6" s="1">
        <v>6.2048244022273398</v>
      </c>
      <c r="H6">
        <v>6.3278204744236097</v>
      </c>
      <c r="I6">
        <v>0.26466835695341001</v>
      </c>
      <c r="J6">
        <v>0.26466835695341001</v>
      </c>
      <c r="K6" s="1">
        <v>2.4710693086475599</v>
      </c>
      <c r="L6">
        <v>2.4786282067153702</v>
      </c>
      <c r="M6">
        <v>0.30698676183991702</v>
      </c>
      <c r="N6">
        <v>0.30698676183991702</v>
      </c>
      <c r="O6">
        <v>3.8274995937596099</v>
      </c>
      <c r="P6">
        <v>4.2236399421329702</v>
      </c>
      <c r="Q6">
        <v>0.21121389039267299</v>
      </c>
      <c r="R6">
        <v>0.21121389039267299</v>
      </c>
      <c r="S6">
        <v>11.924894702010899</v>
      </c>
      <c r="T6">
        <v>559.93487057652203</v>
      </c>
      <c r="U6">
        <v>4.25</v>
      </c>
      <c r="V6">
        <v>768.4</v>
      </c>
      <c r="W6" s="1">
        <v>1.4469189829363254</v>
      </c>
      <c r="X6" s="1">
        <v>6.6443104308944019</v>
      </c>
    </row>
    <row r="7" spans="1:24" x14ac:dyDescent="0.35">
      <c r="A7">
        <v>21</v>
      </c>
      <c r="B7" t="s">
        <v>55</v>
      </c>
      <c r="C7">
        <v>68.823762609024897</v>
      </c>
      <c r="D7">
        <v>67.894051260199703</v>
      </c>
      <c r="E7">
        <v>0.32255481123484597</v>
      </c>
      <c r="F7">
        <v>0.32255481123484597</v>
      </c>
      <c r="G7" s="1">
        <v>6.3066563244734102</v>
      </c>
      <c r="H7">
        <v>6.3946444048835902</v>
      </c>
      <c r="I7">
        <v>0.268584830979954</v>
      </c>
      <c r="J7">
        <v>0.268584830979954</v>
      </c>
      <c r="K7" s="1">
        <v>2.6850567219784098</v>
      </c>
      <c r="L7">
        <v>2.7363634508044399</v>
      </c>
      <c r="M7">
        <v>0.315525288365617</v>
      </c>
      <c r="N7">
        <v>0.315525288365617</v>
      </c>
      <c r="O7">
        <v>3.9491513106043601</v>
      </c>
      <c r="P7">
        <v>4.3138701113929603</v>
      </c>
      <c r="Q7">
        <v>0.21873007084429</v>
      </c>
      <c r="R7">
        <v>0.21873007084429</v>
      </c>
      <c r="S7">
        <v>15.430768192866999</v>
      </c>
      <c r="T7">
        <v>598.63041531843203</v>
      </c>
      <c r="U7">
        <v>4.2666666666666666</v>
      </c>
      <c r="V7">
        <v>578.29999999999995</v>
      </c>
      <c r="W7" s="1">
        <v>1.4508328822574619</v>
      </c>
      <c r="X7" s="1">
        <v>6.3600927651641728</v>
      </c>
    </row>
    <row r="8" spans="1:24" x14ac:dyDescent="0.35">
      <c r="A8">
        <v>22</v>
      </c>
      <c r="B8" t="s">
        <v>56</v>
      </c>
      <c r="C8">
        <v>61.024276914709603</v>
      </c>
      <c r="D8">
        <v>65.052810695552395</v>
      </c>
      <c r="E8">
        <v>0.339575333662608</v>
      </c>
      <c r="F8">
        <v>0.339575333662608</v>
      </c>
      <c r="G8" s="1">
        <v>6.2516712628973101</v>
      </c>
      <c r="H8">
        <v>6.3076788963535497</v>
      </c>
      <c r="I8">
        <v>0.24259514404771099</v>
      </c>
      <c r="J8">
        <v>0.24259514404771099</v>
      </c>
      <c r="K8" s="1">
        <v>2.5055658108840499</v>
      </c>
      <c r="L8">
        <v>2.6457289754468798</v>
      </c>
      <c r="M8">
        <v>0.35559989580444801</v>
      </c>
      <c r="N8">
        <v>0.35559989580444801</v>
      </c>
      <c r="O8">
        <v>3.9200421850116398</v>
      </c>
      <c r="P8">
        <v>3.9626716602303</v>
      </c>
      <c r="Q8">
        <v>0.21015331019264</v>
      </c>
      <c r="R8">
        <v>0.21015331019264</v>
      </c>
      <c r="S8">
        <v>14.093715311714901</v>
      </c>
      <c r="T8">
        <v>548.76971801958803</v>
      </c>
      <c r="U8">
        <v>3.6666666666666665</v>
      </c>
      <c r="V8">
        <v>585.9</v>
      </c>
      <c r="W8" s="1">
        <v>1.2992829841302609</v>
      </c>
      <c r="X8" s="1">
        <v>6.3731491265507429</v>
      </c>
    </row>
    <row r="9" spans="1:24" x14ac:dyDescent="0.35">
      <c r="A9">
        <v>23</v>
      </c>
      <c r="B9" t="s">
        <v>57</v>
      </c>
      <c r="C9">
        <v>59.965147998103902</v>
      </c>
      <c r="D9">
        <v>59.912442666304898</v>
      </c>
      <c r="E9">
        <v>0.36079721955195099</v>
      </c>
      <c r="F9">
        <v>0.36079721955195099</v>
      </c>
      <c r="G9" s="1">
        <v>6.1869424577827097</v>
      </c>
      <c r="H9">
        <v>6.2614795250596096</v>
      </c>
      <c r="I9">
        <v>0.25542561037690298</v>
      </c>
      <c r="J9">
        <v>0.25542561037690298</v>
      </c>
      <c r="K9" s="1">
        <v>2.5413008323313901</v>
      </c>
      <c r="L9">
        <v>2.73088437575174</v>
      </c>
      <c r="M9">
        <v>0.304631453470943</v>
      </c>
      <c r="N9">
        <v>0.304631453470943</v>
      </c>
      <c r="O9">
        <v>3.9889536991006</v>
      </c>
      <c r="P9">
        <v>4.0984536907593201</v>
      </c>
      <c r="Q9">
        <v>0.20001957256384201</v>
      </c>
      <c r="R9">
        <v>0.20001957256384201</v>
      </c>
      <c r="S9">
        <v>15.3464530512422</v>
      </c>
      <c r="T9">
        <v>523.99362858574602</v>
      </c>
      <c r="U9">
        <v>5.1166666666666671</v>
      </c>
      <c r="V9">
        <v>579.4</v>
      </c>
      <c r="W9" s="1">
        <v>1.6325031853650966</v>
      </c>
      <c r="X9" s="1">
        <v>6.36199308533525</v>
      </c>
    </row>
    <row r="10" spans="1:24" x14ac:dyDescent="0.35">
      <c r="A10">
        <v>24</v>
      </c>
      <c r="B10" t="s">
        <v>58</v>
      </c>
      <c r="C10">
        <v>35.589353938435799</v>
      </c>
      <c r="D10">
        <v>35.0639026249276</v>
      </c>
      <c r="E10">
        <v>0.27712034416650799</v>
      </c>
      <c r="F10">
        <v>0.27712034416650799</v>
      </c>
      <c r="G10" s="1">
        <v>5.9851320315821699</v>
      </c>
      <c r="H10">
        <v>5.9263623729439896</v>
      </c>
      <c r="I10">
        <v>0.168871577838314</v>
      </c>
      <c r="J10">
        <v>0.168871577838314</v>
      </c>
      <c r="K10" s="1">
        <v>1.9762832267082699</v>
      </c>
      <c r="L10">
        <v>1.9569833065592499</v>
      </c>
      <c r="M10">
        <v>0.25006649751598597</v>
      </c>
      <c r="N10">
        <v>0.25006649751598597</v>
      </c>
      <c r="O10">
        <v>3.2608000136153099</v>
      </c>
      <c r="P10">
        <v>2.9685452645084398</v>
      </c>
      <c r="Q10">
        <v>0.20996599576310099</v>
      </c>
      <c r="R10">
        <v>0.20996599576310099</v>
      </c>
      <c r="S10">
        <v>7.0779428428042097</v>
      </c>
      <c r="T10">
        <v>374.78868967353799</v>
      </c>
      <c r="U10">
        <v>4.3</v>
      </c>
      <c r="V10">
        <v>355.2</v>
      </c>
      <c r="W10" s="1">
        <v>1.4586150226995167</v>
      </c>
      <c r="X10" s="1">
        <v>5.872681011118015</v>
      </c>
    </row>
    <row r="11" spans="1:24" x14ac:dyDescent="0.35">
      <c r="A11">
        <v>25</v>
      </c>
      <c r="B11" t="s">
        <v>59</v>
      </c>
      <c r="C11">
        <v>58.289464058614499</v>
      </c>
      <c r="D11">
        <v>64.351266972216294</v>
      </c>
      <c r="E11">
        <v>0.31189373316007601</v>
      </c>
      <c r="F11">
        <v>0.31189373316007601</v>
      </c>
      <c r="G11" s="1">
        <v>6.2636791924465101</v>
      </c>
      <c r="H11">
        <v>6.2821852548614396</v>
      </c>
      <c r="I11">
        <v>0.22575968838541299</v>
      </c>
      <c r="J11">
        <v>0.22575968838541299</v>
      </c>
      <c r="K11" s="1">
        <v>2.5712761204231498</v>
      </c>
      <c r="L11">
        <v>2.7008879124968002</v>
      </c>
      <c r="M11">
        <v>0.242416988519987</v>
      </c>
      <c r="N11">
        <v>0.242416988519987</v>
      </c>
      <c r="O11">
        <v>3.9083662167092599</v>
      </c>
      <c r="P11">
        <v>3.91681916023723</v>
      </c>
      <c r="Q11">
        <v>0.173551790973311</v>
      </c>
      <c r="R11">
        <v>0.173551790973311</v>
      </c>
      <c r="S11">
        <v>14.892949491862201</v>
      </c>
      <c r="T11">
        <v>534.95640353791396</v>
      </c>
      <c r="U11">
        <v>2.65</v>
      </c>
      <c r="V11">
        <v>584.6</v>
      </c>
      <c r="W11" s="1">
        <v>0.97455963999813078</v>
      </c>
      <c r="X11" s="1">
        <v>6.3709278526771458</v>
      </c>
    </row>
    <row r="12" spans="1:24" x14ac:dyDescent="0.35">
      <c r="A12">
        <v>41</v>
      </c>
      <c r="B12" t="s">
        <v>60</v>
      </c>
      <c r="C12">
        <v>62.579804130084099</v>
      </c>
      <c r="D12">
        <v>61.868241960307799</v>
      </c>
      <c r="E12">
        <v>0.33977638401281202</v>
      </c>
      <c r="F12">
        <v>0.33977638401281202</v>
      </c>
      <c r="G12" s="1">
        <v>6.2274915066080903</v>
      </c>
      <c r="H12">
        <v>6.3021145194783603</v>
      </c>
      <c r="I12">
        <v>0.272093303918921</v>
      </c>
      <c r="J12">
        <v>0.272093303918921</v>
      </c>
      <c r="K12" s="1">
        <v>2.6017239121574902</v>
      </c>
      <c r="L12">
        <v>2.6626624287088498</v>
      </c>
      <c r="M12">
        <v>0.26633471264977898</v>
      </c>
      <c r="N12">
        <v>0.26633471264977898</v>
      </c>
      <c r="O12">
        <v>3.7191462634604302</v>
      </c>
      <c r="P12">
        <v>3.9578759344512502</v>
      </c>
      <c r="Q12">
        <v>0.19190420412240899</v>
      </c>
      <c r="R12">
        <v>0.19190420412240899</v>
      </c>
      <c r="S12">
        <v>14.3344026640151</v>
      </c>
      <c r="T12">
        <v>545.72463633876896</v>
      </c>
      <c r="U12">
        <v>14.066666666666668</v>
      </c>
      <c r="V12">
        <v>593.1</v>
      </c>
      <c r="W12" s="1">
        <v>2.6438079323738566</v>
      </c>
      <c r="X12" s="1">
        <v>6.3853630188446813</v>
      </c>
    </row>
    <row r="13" spans="1:24" x14ac:dyDescent="0.35">
      <c r="A13">
        <v>42</v>
      </c>
      <c r="B13" t="s">
        <v>61</v>
      </c>
      <c r="C13">
        <v>58.5540316132047</v>
      </c>
      <c r="D13">
        <v>59.791719763253099</v>
      </c>
      <c r="E13">
        <v>0.31698666243767598</v>
      </c>
      <c r="F13">
        <v>0.31698666243767598</v>
      </c>
      <c r="G13" s="1">
        <v>6.2763069299573502</v>
      </c>
      <c r="H13">
        <v>6.3452864653168604</v>
      </c>
      <c r="I13">
        <v>0.25019702824199802</v>
      </c>
      <c r="J13">
        <v>0.25019702824199802</v>
      </c>
      <c r="K13" s="1">
        <v>2.4934615449935902</v>
      </c>
      <c r="L13">
        <v>2.6679803454353599</v>
      </c>
      <c r="M13">
        <v>0.25052157214666199</v>
      </c>
      <c r="N13">
        <v>0.25052157214666199</v>
      </c>
      <c r="O13">
        <v>3.8715375705971602</v>
      </c>
      <c r="P13">
        <v>4.0614069891894804</v>
      </c>
      <c r="Q13">
        <v>0.15583650347740599</v>
      </c>
      <c r="R13">
        <v>0.15583650347740599</v>
      </c>
      <c r="S13">
        <v>14.410834873642999</v>
      </c>
      <c r="T13">
        <v>569.80059444589995</v>
      </c>
      <c r="U13">
        <v>8.9</v>
      </c>
      <c r="V13">
        <v>528.20000000000005</v>
      </c>
      <c r="W13" s="1">
        <v>2.1860512767380942</v>
      </c>
      <c r="X13" s="1">
        <v>6.2694749998630321</v>
      </c>
    </row>
    <row r="14" spans="1:24" x14ac:dyDescent="0.35">
      <c r="A14">
        <v>43</v>
      </c>
      <c r="B14" t="s">
        <v>62</v>
      </c>
      <c r="C14">
        <v>28.869459988479399</v>
      </c>
      <c r="D14">
        <v>29.3053502401152</v>
      </c>
      <c r="E14">
        <v>0.22224647387777399</v>
      </c>
      <c r="F14">
        <v>0.22224647387777399</v>
      </c>
      <c r="G14" s="1">
        <v>5.9306214466716796</v>
      </c>
      <c r="H14">
        <v>5.8695192637568399</v>
      </c>
      <c r="I14">
        <v>0.16997179473697199</v>
      </c>
      <c r="J14">
        <v>0.16997179473697199</v>
      </c>
      <c r="K14" s="1">
        <v>1.89709245307412</v>
      </c>
      <c r="L14">
        <v>1.93745433935538</v>
      </c>
      <c r="M14">
        <v>0.238029974600065</v>
      </c>
      <c r="N14">
        <v>0.238029974600065</v>
      </c>
      <c r="O14">
        <v>3.35891159328244</v>
      </c>
      <c r="P14">
        <v>3.4409796590569699</v>
      </c>
      <c r="Q14">
        <v>0.19074610600852901</v>
      </c>
      <c r="R14">
        <v>0.19074610600852901</v>
      </c>
      <c r="S14">
        <v>6.9410588807384004</v>
      </c>
      <c r="T14">
        <v>354.07872087205902</v>
      </c>
      <c r="U14">
        <v>12.65</v>
      </c>
      <c r="V14">
        <v>167.8</v>
      </c>
      <c r="W14" s="1">
        <v>2.5376572151735295</v>
      </c>
      <c r="X14" s="1">
        <v>5.1227727940331063</v>
      </c>
    </row>
    <row r="15" spans="1:24" x14ac:dyDescent="0.35">
      <c r="A15">
        <v>59</v>
      </c>
      <c r="B15" t="s">
        <v>63</v>
      </c>
      <c r="C15">
        <v>29.8428258362148</v>
      </c>
      <c r="D15">
        <v>26.671538469247</v>
      </c>
      <c r="E15">
        <v>0.26321139959706902</v>
      </c>
      <c r="F15">
        <v>0.26321139959706902</v>
      </c>
      <c r="G15" s="1">
        <v>5.9948755106973604</v>
      </c>
      <c r="H15">
        <v>5.8849541054164698</v>
      </c>
      <c r="I15">
        <v>0.19650867073055001</v>
      </c>
      <c r="J15">
        <v>0.19650867073055001</v>
      </c>
      <c r="K15" s="1">
        <v>1.44063271833123</v>
      </c>
      <c r="L15">
        <v>1.44100846815189</v>
      </c>
      <c r="M15">
        <v>0.32420537603059901</v>
      </c>
      <c r="N15">
        <v>0.32420537603059901</v>
      </c>
      <c r="O15">
        <v>3.0170379569242098</v>
      </c>
      <c r="P15">
        <v>2.7279599718845802</v>
      </c>
      <c r="Q15">
        <v>0.22011050650272701</v>
      </c>
      <c r="R15">
        <v>0.22011050650272701</v>
      </c>
      <c r="S15">
        <v>4.22495440126922</v>
      </c>
      <c r="T15">
        <v>359.586264556044</v>
      </c>
      <c r="U15">
        <v>12.866666666666667</v>
      </c>
      <c r="V15">
        <v>171.3</v>
      </c>
      <c r="W15" s="1">
        <v>2.5546399878026755</v>
      </c>
      <c r="X15" s="1">
        <v>5.1434164053300746</v>
      </c>
    </row>
    <row r="16" spans="1:24" x14ac:dyDescent="0.35">
      <c r="A16">
        <v>60</v>
      </c>
      <c r="B16" t="s">
        <v>64</v>
      </c>
      <c r="C16">
        <v>29.629509526046601</v>
      </c>
      <c r="D16">
        <v>26.997395071826698</v>
      </c>
      <c r="E16">
        <v>0.274825159526079</v>
      </c>
      <c r="F16">
        <v>0.274825159526079</v>
      </c>
      <c r="G16" s="1">
        <v>5.9956122606623099</v>
      </c>
      <c r="H16">
        <v>5.7934532866720296</v>
      </c>
      <c r="I16">
        <v>0.18241970491339701</v>
      </c>
      <c r="J16">
        <v>0.18241970491339701</v>
      </c>
      <c r="K16" s="1">
        <v>1.3255689385463401</v>
      </c>
      <c r="L16">
        <v>1.30598617077589</v>
      </c>
      <c r="M16">
        <v>0.31085214886489299</v>
      </c>
      <c r="N16">
        <v>0.31085214886489299</v>
      </c>
      <c r="O16">
        <v>3.00358248567919</v>
      </c>
      <c r="P16">
        <v>2.6008586076147</v>
      </c>
      <c r="Q16">
        <v>0.24731397470226499</v>
      </c>
      <c r="R16">
        <v>0.24731397470226499</v>
      </c>
      <c r="S16">
        <v>3.6913275787087199</v>
      </c>
      <c r="T16">
        <v>328.14424618705999</v>
      </c>
      <c r="U16">
        <v>12.1</v>
      </c>
      <c r="V16">
        <v>151.87</v>
      </c>
      <c r="W16" s="1">
        <v>2.4932054526026954</v>
      </c>
      <c r="X16" s="1">
        <v>5.0230248917421783</v>
      </c>
    </row>
    <row r="17" spans="1:24" x14ac:dyDescent="0.35">
      <c r="A17">
        <v>61</v>
      </c>
      <c r="B17" t="s">
        <v>65</v>
      </c>
      <c r="C17">
        <v>29.2832167526891</v>
      </c>
      <c r="D17">
        <v>26.001758317053898</v>
      </c>
      <c r="E17">
        <v>0.28505877532991403</v>
      </c>
      <c r="F17">
        <v>0.28505877532991403</v>
      </c>
      <c r="G17" s="1">
        <v>5.9830328467766103</v>
      </c>
      <c r="H17">
        <v>5.9522285010720797</v>
      </c>
      <c r="I17">
        <v>0.19107432090597501</v>
      </c>
      <c r="J17">
        <v>0.19107432090597501</v>
      </c>
      <c r="K17" s="1">
        <v>1.49359196120542</v>
      </c>
      <c r="L17">
        <v>1.47640127642675</v>
      </c>
      <c r="M17">
        <v>0.30558457362614799</v>
      </c>
      <c r="N17">
        <v>0.30558457362614799</v>
      </c>
      <c r="O17">
        <v>3.1164511546487601</v>
      </c>
      <c r="P17">
        <v>2.7094696682974901</v>
      </c>
      <c r="Q17">
        <v>0.24888896896936899</v>
      </c>
      <c r="R17">
        <v>0.24888896896936899</v>
      </c>
      <c r="S17">
        <v>4.3771650957536803</v>
      </c>
      <c r="T17">
        <v>384.609487398049</v>
      </c>
      <c r="U17">
        <v>11.933333333333332</v>
      </c>
      <c r="V17">
        <v>220.43999999999997</v>
      </c>
      <c r="W17" s="1">
        <v>2.4793356047385449</v>
      </c>
      <c r="X17" s="1">
        <v>5.3956255490150342</v>
      </c>
    </row>
    <row r="18" spans="1:24" x14ac:dyDescent="0.35">
      <c r="A18">
        <v>62</v>
      </c>
      <c r="B18" t="s">
        <v>66</v>
      </c>
      <c r="C18">
        <v>29.645007339777099</v>
      </c>
      <c r="D18">
        <v>26.238102850868099</v>
      </c>
      <c r="E18">
        <v>0.28623148052868602</v>
      </c>
      <c r="F18">
        <v>0.28623148052868602</v>
      </c>
      <c r="G18" s="1">
        <v>6.0043833059999496</v>
      </c>
      <c r="H18">
        <v>5.9313740225645697</v>
      </c>
      <c r="I18">
        <v>0.193344371253729</v>
      </c>
      <c r="J18">
        <v>0.193344371253729</v>
      </c>
      <c r="K18" s="1">
        <v>1.42981969237851</v>
      </c>
      <c r="L18">
        <v>1.40885866826409</v>
      </c>
      <c r="M18">
        <v>0.31166766012700597</v>
      </c>
      <c r="N18">
        <v>0.31166766012700597</v>
      </c>
      <c r="O18">
        <v>3.1966803814681999</v>
      </c>
      <c r="P18">
        <v>2.8086451968425501</v>
      </c>
      <c r="Q18">
        <v>0.25216941605049797</v>
      </c>
      <c r="R18">
        <v>0.25216941605049797</v>
      </c>
      <c r="S18">
        <v>4.0912832269388399</v>
      </c>
      <c r="T18">
        <v>376.67171385538398</v>
      </c>
      <c r="U18">
        <v>14.366666666666665</v>
      </c>
      <c r="V18">
        <v>187.32000000000002</v>
      </c>
      <c r="W18" s="1">
        <v>2.6649107084415924</v>
      </c>
      <c r="X18" s="1">
        <v>5.2328183843153413</v>
      </c>
    </row>
    <row r="19" spans="1:24" x14ac:dyDescent="0.35">
      <c r="A19">
        <v>63</v>
      </c>
      <c r="B19" t="s">
        <v>67</v>
      </c>
      <c r="C19">
        <v>27.821934690680902</v>
      </c>
      <c r="D19">
        <v>24.2840209216304</v>
      </c>
      <c r="E19">
        <v>0.26634083363664401</v>
      </c>
      <c r="F19">
        <v>0.26634083363664401</v>
      </c>
      <c r="G19" s="1">
        <v>5.9679767047706296</v>
      </c>
      <c r="H19">
        <v>5.98008220444743</v>
      </c>
      <c r="I19">
        <v>0.25281662840153102</v>
      </c>
      <c r="J19">
        <v>0.25281662840153102</v>
      </c>
      <c r="K19" s="1">
        <v>1.18651456794615</v>
      </c>
      <c r="L19">
        <v>1.1363119667153301</v>
      </c>
      <c r="M19">
        <v>0.27700423035774802</v>
      </c>
      <c r="N19">
        <v>0.27700423035774802</v>
      </c>
      <c r="O19">
        <v>3.1444830720548298</v>
      </c>
      <c r="P19">
        <v>2.91891665810659</v>
      </c>
      <c r="Q19">
        <v>0.20669247757866899</v>
      </c>
      <c r="R19">
        <v>0.20669247757866899</v>
      </c>
      <c r="S19">
        <v>3.11525797777447</v>
      </c>
      <c r="T19">
        <v>395.47287644842299</v>
      </c>
      <c r="U19">
        <v>15.233333333333334</v>
      </c>
      <c r="V19">
        <v>338.90999999999997</v>
      </c>
      <c r="W19" s="1">
        <v>2.7234860092320492</v>
      </c>
      <c r="X19" s="1">
        <v>5.8257345854069467</v>
      </c>
    </row>
    <row r="20" spans="1:24" x14ac:dyDescent="0.35">
      <c r="A20">
        <v>64</v>
      </c>
      <c r="B20" t="s">
        <v>68</v>
      </c>
      <c r="C20">
        <v>28.9664625110454</v>
      </c>
      <c r="D20">
        <v>26.200763389178299</v>
      </c>
      <c r="E20">
        <v>0.27876948006777702</v>
      </c>
      <c r="F20">
        <v>0.27876948006777702</v>
      </c>
      <c r="G20" s="1">
        <v>5.9897847920157901</v>
      </c>
      <c r="H20">
        <v>5.9952720336538698</v>
      </c>
      <c r="I20">
        <v>0.27300088105327402</v>
      </c>
      <c r="J20">
        <v>0.27300088105327402</v>
      </c>
      <c r="K20" s="1">
        <v>1.1139072716337499</v>
      </c>
      <c r="L20">
        <v>1.0727510464855301</v>
      </c>
      <c r="M20">
        <v>0.29674406705958301</v>
      </c>
      <c r="N20">
        <v>0.29674406705958301</v>
      </c>
      <c r="O20">
        <v>3.15389716592236</v>
      </c>
      <c r="P20">
        <v>2.9067189485437899</v>
      </c>
      <c r="Q20">
        <v>0.21236399902700001</v>
      </c>
      <c r="R20">
        <v>0.21236399902700001</v>
      </c>
      <c r="S20">
        <v>2.9234108867983499</v>
      </c>
      <c r="T20">
        <v>401.525897692417</v>
      </c>
      <c r="U20">
        <v>11.166666666666666</v>
      </c>
      <c r="V20">
        <v>345.73999999999995</v>
      </c>
      <c r="W20" s="1">
        <v>2.4129331501629112</v>
      </c>
      <c r="X20" s="1">
        <v>5.845687047494641</v>
      </c>
    </row>
    <row r="21" spans="1:24" x14ac:dyDescent="0.35">
      <c r="A21">
        <v>80</v>
      </c>
      <c r="B21" t="s">
        <v>69</v>
      </c>
      <c r="C21">
        <v>52.482626656027101</v>
      </c>
      <c r="D21">
        <v>52.1871773610332</v>
      </c>
      <c r="E21">
        <v>0.25693687772424501</v>
      </c>
      <c r="F21">
        <v>0.25693687772424501</v>
      </c>
      <c r="G21" s="1">
        <v>6.1771571599601396</v>
      </c>
      <c r="H21">
        <v>6.2461274455361702</v>
      </c>
      <c r="I21">
        <v>0.28971490351802598</v>
      </c>
      <c r="J21">
        <v>0.28971490351802598</v>
      </c>
      <c r="K21" s="1">
        <v>2.4565418714482501</v>
      </c>
      <c r="L21">
        <v>2.5196921148274498</v>
      </c>
      <c r="M21">
        <v>0.23287348566397301</v>
      </c>
      <c r="N21">
        <v>0.23287348566397301</v>
      </c>
      <c r="O21">
        <v>3.7035554277499001</v>
      </c>
      <c r="P21">
        <v>3.9039207952242201</v>
      </c>
      <c r="Q21">
        <v>0.15868744832995901</v>
      </c>
      <c r="R21">
        <v>0.15868744832995901</v>
      </c>
      <c r="S21">
        <v>12.4247706719625</v>
      </c>
      <c r="T21">
        <v>516.01067101851697</v>
      </c>
      <c r="U21">
        <v>36.966666666666661</v>
      </c>
      <c r="V21">
        <v>454.33333333333331</v>
      </c>
      <c r="W21" s="1">
        <v>3.6100166056882115</v>
      </c>
      <c r="X21" s="1">
        <v>6.118831143028423</v>
      </c>
    </row>
    <row r="22" spans="1:24" x14ac:dyDescent="0.35">
      <c r="A22">
        <v>81</v>
      </c>
      <c r="B22" t="s">
        <v>70</v>
      </c>
      <c r="C22">
        <v>32.180060918062402</v>
      </c>
      <c r="D22">
        <v>32.603614141738603</v>
      </c>
      <c r="E22">
        <v>0.23788669653365199</v>
      </c>
      <c r="F22">
        <v>0.23788669653365199</v>
      </c>
      <c r="G22" s="1">
        <v>5.9356805153229999</v>
      </c>
      <c r="H22">
        <v>5.9713208597373004</v>
      </c>
      <c r="I22">
        <v>0.204283599192504</v>
      </c>
      <c r="J22">
        <v>0.204283599192504</v>
      </c>
      <c r="K22" s="1">
        <v>1.88318243614363</v>
      </c>
      <c r="L22">
        <v>1.89516134419857</v>
      </c>
      <c r="M22">
        <v>0.20899070492814101</v>
      </c>
      <c r="N22">
        <v>0.20899070492814101</v>
      </c>
      <c r="O22">
        <v>3.61812496773363</v>
      </c>
      <c r="P22">
        <v>3.7294793141267202</v>
      </c>
      <c r="Q22">
        <v>0.186443016333356</v>
      </c>
      <c r="R22">
        <v>0.186443016333356</v>
      </c>
      <c r="S22">
        <v>6.65362184131771</v>
      </c>
      <c r="T22">
        <v>392.02313650191201</v>
      </c>
      <c r="U22">
        <v>2.5333333333333332</v>
      </c>
      <c r="V22">
        <v>387.75</v>
      </c>
      <c r="W22" s="1">
        <v>0.92953595862417571</v>
      </c>
      <c r="X22" s="1">
        <v>5.9603608020566483</v>
      </c>
    </row>
    <row r="23" spans="1:24" x14ac:dyDescent="0.35">
      <c r="A23">
        <v>82</v>
      </c>
      <c r="B23" t="s">
        <v>71</v>
      </c>
      <c r="C23">
        <v>36.623007562023702</v>
      </c>
      <c r="D23">
        <v>36.3569816004877</v>
      </c>
      <c r="E23">
        <v>0.17510914954616599</v>
      </c>
      <c r="F23">
        <v>0.17510914954616599</v>
      </c>
      <c r="G23" s="1">
        <v>5.99997791462265</v>
      </c>
      <c r="H23">
        <v>5.9952535688445003</v>
      </c>
      <c r="I23">
        <v>0.24893574920578601</v>
      </c>
      <c r="J23">
        <v>0.24893574920578601</v>
      </c>
      <c r="K23" s="1">
        <v>1.6610967695816501</v>
      </c>
      <c r="L23">
        <v>1.6715619652465901</v>
      </c>
      <c r="M23">
        <v>0.23733081597618899</v>
      </c>
      <c r="N23">
        <v>0.23733081597618899</v>
      </c>
      <c r="O23">
        <v>3.5784371661519598</v>
      </c>
      <c r="P23">
        <v>3.6472628248637902</v>
      </c>
      <c r="Q23">
        <v>0.17133907480226601</v>
      </c>
      <c r="R23">
        <v>0.17133907480226601</v>
      </c>
      <c r="S23">
        <v>5.3204717021816297</v>
      </c>
      <c r="T23">
        <v>401.51848366170998</v>
      </c>
      <c r="U23">
        <v>22.966666666666669</v>
      </c>
      <c r="V23">
        <v>422.47777777777782</v>
      </c>
      <c r="W23" s="1">
        <v>3.1340438893515032</v>
      </c>
      <c r="X23" s="1">
        <v>6.0461368484382856</v>
      </c>
    </row>
    <row r="24" spans="1:24" x14ac:dyDescent="0.35">
      <c r="A24">
        <v>83</v>
      </c>
      <c r="B24" t="s">
        <v>72</v>
      </c>
      <c r="C24">
        <v>32.715555296911099</v>
      </c>
      <c r="D24">
        <v>32.050329219007097</v>
      </c>
      <c r="E24">
        <v>0.16978655393706599</v>
      </c>
      <c r="F24">
        <v>0.16978655393706599</v>
      </c>
      <c r="G24" s="1">
        <v>6.01808243361421</v>
      </c>
      <c r="H24">
        <v>6.0118756091901497</v>
      </c>
      <c r="I24">
        <v>0.26233235594711302</v>
      </c>
      <c r="J24">
        <v>0.26233235594711302</v>
      </c>
      <c r="K24" s="1">
        <v>1.5835565485968599</v>
      </c>
      <c r="L24">
        <v>1.5831699073576799</v>
      </c>
      <c r="M24">
        <v>0.248920943775438</v>
      </c>
      <c r="N24">
        <v>0.248920943775438</v>
      </c>
      <c r="O24">
        <v>3.5201119339506701</v>
      </c>
      <c r="P24">
        <v>3.5789969390395102</v>
      </c>
      <c r="Q24">
        <v>0.17397302184681901</v>
      </c>
      <c r="R24">
        <v>0.17397302184681901</v>
      </c>
      <c r="S24">
        <v>4.8703699892356198</v>
      </c>
      <c r="T24">
        <v>408.24831692734898</v>
      </c>
      <c r="U24">
        <v>21.233333333333334</v>
      </c>
      <c r="V24">
        <v>429.71999999999997</v>
      </c>
      <c r="W24" s="1">
        <v>3.0555722739100082</v>
      </c>
      <c r="X24" s="1">
        <v>6.0631338337983411</v>
      </c>
    </row>
    <row r="25" spans="1:24" x14ac:dyDescent="0.35">
      <c r="A25">
        <v>84</v>
      </c>
      <c r="B25" t="s">
        <v>73</v>
      </c>
      <c r="C25">
        <v>45.414922472694798</v>
      </c>
      <c r="D25">
        <v>45.533779013842199</v>
      </c>
      <c r="E25">
        <v>0.227969636152349</v>
      </c>
      <c r="F25">
        <v>0.227969636152349</v>
      </c>
      <c r="G25" s="1">
        <v>6.1607214187691399</v>
      </c>
      <c r="H25">
        <v>6.2326607374248901</v>
      </c>
      <c r="I25">
        <v>0.30708581607626001</v>
      </c>
      <c r="J25">
        <v>0.30708581607626001</v>
      </c>
      <c r="K25" s="1">
        <v>2.3147039946176302</v>
      </c>
      <c r="L25">
        <v>2.3824792340898</v>
      </c>
      <c r="M25">
        <v>0.23768547306648199</v>
      </c>
      <c r="N25">
        <v>0.23768547306648199</v>
      </c>
      <c r="O25">
        <v>3.60547545473066</v>
      </c>
      <c r="P25">
        <v>3.7951643843689</v>
      </c>
      <c r="Q25">
        <v>0.15859297816515799</v>
      </c>
      <c r="R25">
        <v>0.15859297816515799</v>
      </c>
      <c r="S25">
        <v>10.831723981624901</v>
      </c>
      <c r="T25">
        <v>509.10828644203701</v>
      </c>
      <c r="U25">
        <v>25.166666666666668</v>
      </c>
      <c r="V25">
        <v>387.71111111111111</v>
      </c>
      <c r="W25" s="1">
        <v>3.2255203675868693</v>
      </c>
      <c r="X25" s="1">
        <v>5.9602605033095823</v>
      </c>
    </row>
    <row r="26" spans="1:24" x14ac:dyDescent="0.35">
      <c r="A26">
        <v>85</v>
      </c>
      <c r="B26" t="s">
        <v>74</v>
      </c>
      <c r="C26">
        <v>38.400944037237103</v>
      </c>
      <c r="D26">
        <v>39.098159905791697</v>
      </c>
      <c r="E26">
        <v>9.0920831423533105E-2</v>
      </c>
      <c r="F26">
        <v>9.0920831423533105E-2</v>
      </c>
      <c r="G26" s="1">
        <v>5.9034501337130996</v>
      </c>
      <c r="H26">
        <v>5.8995506739530796</v>
      </c>
      <c r="I26">
        <v>0.111824807571934</v>
      </c>
      <c r="J26">
        <v>0.111824807571934</v>
      </c>
      <c r="K26" s="1">
        <v>1.33786285664164</v>
      </c>
      <c r="L26">
        <v>1.37022536800006</v>
      </c>
      <c r="M26">
        <v>0.146366507827806</v>
      </c>
      <c r="N26">
        <v>0.146366507827806</v>
      </c>
      <c r="O26">
        <v>3.29647819585474</v>
      </c>
      <c r="P26">
        <v>3.3685905808407401</v>
      </c>
      <c r="Q26">
        <v>6.8937528945391194E-2</v>
      </c>
      <c r="R26">
        <v>6.8937528945391194E-2</v>
      </c>
      <c r="S26">
        <v>3.9362376975334201</v>
      </c>
      <c r="T26">
        <v>364.87348386681299</v>
      </c>
      <c r="U26">
        <v>2.3833333333333333</v>
      </c>
      <c r="V26">
        <v>273.85000000000002</v>
      </c>
      <c r="W26" s="1">
        <v>0.86850006803780655</v>
      </c>
      <c r="X26" s="1">
        <v>5.61258051122973</v>
      </c>
    </row>
    <row r="27" spans="1:24" x14ac:dyDescent="0.35">
      <c r="A27">
        <v>86</v>
      </c>
      <c r="B27" t="s">
        <v>75</v>
      </c>
      <c r="C27">
        <v>39.4343928345384</v>
      </c>
      <c r="D27">
        <v>42.004037040242402</v>
      </c>
      <c r="E27">
        <v>8.9426315443117396E-2</v>
      </c>
      <c r="F27">
        <v>8.9426315443117396E-2</v>
      </c>
      <c r="G27" s="1">
        <v>5.9550482780838996</v>
      </c>
      <c r="H27">
        <v>5.9930135047245301</v>
      </c>
      <c r="I27">
        <v>8.4230549389910203E-2</v>
      </c>
      <c r="J27">
        <v>8.4230549389910203E-2</v>
      </c>
      <c r="K27" s="1">
        <v>1.8282896136196101</v>
      </c>
      <c r="L27">
        <v>1.8737066727267899</v>
      </c>
      <c r="M27">
        <v>8.1934183269246993E-2</v>
      </c>
      <c r="N27">
        <v>8.1934183269246993E-2</v>
      </c>
      <c r="O27">
        <v>3.2329793424880102</v>
      </c>
      <c r="P27">
        <v>3.3306456049217199</v>
      </c>
      <c r="Q27">
        <v>5.4538816406938799E-2</v>
      </c>
      <c r="R27">
        <v>5.4538816406938799E-2</v>
      </c>
      <c r="S27">
        <v>6.5123910184399696</v>
      </c>
      <c r="T27">
        <v>400.62006314841398</v>
      </c>
      <c r="U27">
        <v>4</v>
      </c>
      <c r="V27">
        <v>287.17</v>
      </c>
      <c r="W27" s="1">
        <v>1.3862943611198906</v>
      </c>
      <c r="X27" s="1">
        <v>5.6600743748935622</v>
      </c>
    </row>
    <row r="28" spans="1:24" x14ac:dyDescent="0.35">
      <c r="A28">
        <v>87</v>
      </c>
      <c r="B28" t="s">
        <v>76</v>
      </c>
      <c r="C28">
        <v>38.696152015282699</v>
      </c>
      <c r="D28">
        <v>40.793273332170799</v>
      </c>
      <c r="E28">
        <v>0.25339615558207201</v>
      </c>
      <c r="F28">
        <v>0.25339615558207201</v>
      </c>
      <c r="G28" s="1">
        <v>6.0490752030485897</v>
      </c>
      <c r="H28">
        <v>6.0542840162603904</v>
      </c>
      <c r="I28">
        <v>0.24817391557811599</v>
      </c>
      <c r="J28">
        <v>0.24817391557811599</v>
      </c>
      <c r="K28" s="1">
        <v>1.9000354927971199</v>
      </c>
      <c r="L28">
        <v>1.9419207716676099</v>
      </c>
      <c r="M28">
        <v>0.21264793589550701</v>
      </c>
      <c r="N28">
        <v>0.21264793589550701</v>
      </c>
      <c r="O28">
        <v>3.6340553223277499</v>
      </c>
      <c r="P28">
        <v>3.69359612911289</v>
      </c>
      <c r="Q28">
        <v>9.8769665132245596E-2</v>
      </c>
      <c r="R28">
        <v>9.8769665132245596E-2</v>
      </c>
      <c r="S28">
        <v>6.9721299872483398</v>
      </c>
      <c r="T28">
        <v>425.93383455504801</v>
      </c>
      <c r="U28">
        <v>5.6166666666666671</v>
      </c>
      <c r="V28">
        <v>446.87999999999994</v>
      </c>
      <c r="W28" s="1">
        <v>1.7257383681302612</v>
      </c>
      <c r="X28" s="1">
        <v>6.1022901021968661</v>
      </c>
    </row>
    <row r="29" spans="1:24" x14ac:dyDescent="0.35">
      <c r="A29">
        <v>88</v>
      </c>
      <c r="B29" t="s">
        <v>77</v>
      </c>
      <c r="C29">
        <v>50.750772354413101</v>
      </c>
      <c r="D29">
        <v>51.686960725381297</v>
      </c>
      <c r="E29">
        <v>0.40843785547718398</v>
      </c>
      <c r="F29">
        <v>0.40843785547718398</v>
      </c>
      <c r="G29" s="1">
        <v>5.7797162108640103</v>
      </c>
      <c r="H29">
        <v>5.8079079600772703</v>
      </c>
      <c r="I29">
        <v>0.20870409026335099</v>
      </c>
      <c r="J29">
        <v>0.20870409026335099</v>
      </c>
      <c r="K29" s="1">
        <v>2.3341728855131798</v>
      </c>
      <c r="L29">
        <v>2.3706918968215098</v>
      </c>
      <c r="M29">
        <v>0.331474726328855</v>
      </c>
      <c r="N29">
        <v>0.331474726328855</v>
      </c>
      <c r="O29">
        <v>3.69530618817226</v>
      </c>
      <c r="P29">
        <v>3.7163325556249598</v>
      </c>
      <c r="Q29">
        <v>0.14868196415743601</v>
      </c>
      <c r="R29">
        <v>0.14868196415743601</v>
      </c>
      <c r="S29">
        <v>10.7047963369558</v>
      </c>
      <c r="T29">
        <v>332.92191069973899</v>
      </c>
      <c r="U29">
        <v>33.766666666666666</v>
      </c>
      <c r="V29">
        <v>362.90999999999997</v>
      </c>
      <c r="W29" s="1">
        <v>3.5194741225865278</v>
      </c>
      <c r="X29" s="1">
        <v>5.8941548696398662</v>
      </c>
    </row>
    <row r="30" spans="1:24" x14ac:dyDescent="0.35">
      <c r="A30">
        <v>89</v>
      </c>
      <c r="B30" t="s">
        <v>78</v>
      </c>
      <c r="C30">
        <v>40.465310411407003</v>
      </c>
      <c r="D30">
        <v>40.4338713703998</v>
      </c>
      <c r="E30">
        <v>0.276234409937889</v>
      </c>
      <c r="F30">
        <v>0.276234409937889</v>
      </c>
      <c r="G30" s="1">
        <v>5.9967890986433199</v>
      </c>
      <c r="H30">
        <v>6.04494663039271</v>
      </c>
      <c r="I30">
        <v>0.16472855054635099</v>
      </c>
      <c r="J30">
        <v>0.16472855054635099</v>
      </c>
      <c r="K30" s="1">
        <v>2.2120602755513499</v>
      </c>
      <c r="L30">
        <v>2.2046141506280601</v>
      </c>
      <c r="M30">
        <v>0.240831394191277</v>
      </c>
      <c r="N30">
        <v>0.240831394191277</v>
      </c>
      <c r="O30">
        <v>3.6493603995561101</v>
      </c>
      <c r="P30">
        <v>3.6704285535191001</v>
      </c>
      <c r="Q30">
        <v>0.14236783843630901</v>
      </c>
      <c r="R30">
        <v>0.14236783843630901</v>
      </c>
      <c r="S30">
        <v>9.0667524920870903</v>
      </c>
      <c r="T30">
        <v>421.975236229149</v>
      </c>
      <c r="U30">
        <v>41.199999999999996</v>
      </c>
      <c r="V30">
        <v>255.63999999999996</v>
      </c>
      <c r="W30" s="1">
        <v>3.7184382563554808</v>
      </c>
      <c r="X30" s="1">
        <v>5.5437702047820805</v>
      </c>
    </row>
    <row r="31" spans="1:24" x14ac:dyDescent="0.35">
      <c r="A31">
        <v>90</v>
      </c>
      <c r="B31" t="s">
        <v>79</v>
      </c>
      <c r="C31">
        <v>40.582223788173501</v>
      </c>
      <c r="D31">
        <v>40.599205480144398</v>
      </c>
      <c r="E31">
        <v>0.264010249519888</v>
      </c>
      <c r="F31">
        <v>0.264010249519888</v>
      </c>
      <c r="G31" s="1">
        <v>5.98750677852422</v>
      </c>
      <c r="H31">
        <v>5.98564426793771</v>
      </c>
      <c r="I31">
        <v>0.188955718039509</v>
      </c>
      <c r="J31">
        <v>0.188955718039509</v>
      </c>
      <c r="K31" s="1">
        <v>2.09015011919251</v>
      </c>
      <c r="L31">
        <v>2.0932254735295599</v>
      </c>
      <c r="M31">
        <v>0.249506806907215</v>
      </c>
      <c r="N31">
        <v>0.249506806907215</v>
      </c>
      <c r="O31">
        <v>3.4580752664790699</v>
      </c>
      <c r="P31">
        <v>3.4644724852960098</v>
      </c>
      <c r="Q31">
        <v>0.13264631620793499</v>
      </c>
      <c r="R31">
        <v>0.13264631620793499</v>
      </c>
      <c r="S31">
        <v>8.1110349458430999</v>
      </c>
      <c r="T31">
        <v>397.67865033653601</v>
      </c>
      <c r="U31">
        <v>15.366666666666667</v>
      </c>
      <c r="V31">
        <v>253.26</v>
      </c>
      <c r="W31" s="1">
        <v>2.7322006613344931</v>
      </c>
      <c r="X31" s="1">
        <v>5.5344166290224628</v>
      </c>
    </row>
    <row r="32" spans="1:24" x14ac:dyDescent="0.35">
      <c r="A32">
        <v>91</v>
      </c>
      <c r="B32" t="s">
        <v>80</v>
      </c>
      <c r="C32">
        <v>40.379309691853699</v>
      </c>
      <c r="D32">
        <v>41.144511032480501</v>
      </c>
      <c r="E32">
        <v>0.19641769381448099</v>
      </c>
      <c r="F32">
        <v>0.19641769381448099</v>
      </c>
      <c r="G32" s="1">
        <v>6.0741611828382203</v>
      </c>
      <c r="H32">
        <v>6.1220489309400898</v>
      </c>
      <c r="I32">
        <v>0.28060771839208998</v>
      </c>
      <c r="J32">
        <v>0.28060771839208998</v>
      </c>
      <c r="K32" s="1">
        <v>2.30402917847027</v>
      </c>
      <c r="L32">
        <v>2.3472107543241498</v>
      </c>
      <c r="M32">
        <v>0.237387940621195</v>
      </c>
      <c r="N32">
        <v>0.237387940621195</v>
      </c>
      <c r="O32">
        <v>3.5314970965447001</v>
      </c>
      <c r="P32">
        <v>3.6904901819736899</v>
      </c>
      <c r="Q32">
        <v>9.8465953517379301E-2</v>
      </c>
      <c r="R32">
        <v>9.8465953517379301E-2</v>
      </c>
      <c r="S32">
        <v>10.456363645114701</v>
      </c>
      <c r="T32">
        <v>455.797636285902</v>
      </c>
      <c r="U32">
        <v>64.483333333333334</v>
      </c>
      <c r="V32">
        <v>289.83333333333331</v>
      </c>
      <c r="W32" s="1">
        <v>4.1664067924784121</v>
      </c>
      <c r="X32" s="1">
        <v>5.6693060451262278</v>
      </c>
    </row>
    <row r="33" spans="1:24" x14ac:dyDescent="0.35">
      <c r="A33">
        <v>92</v>
      </c>
      <c r="B33" t="s">
        <v>81</v>
      </c>
      <c r="C33">
        <v>40.526825065534297</v>
      </c>
      <c r="D33">
        <v>43.819796917574003</v>
      </c>
      <c r="E33">
        <v>0.204519575037408</v>
      </c>
      <c r="F33">
        <v>0.204519575037408</v>
      </c>
      <c r="G33" s="1">
        <v>6.1331109690380403</v>
      </c>
      <c r="H33">
        <v>6.2107887765169503</v>
      </c>
      <c r="I33">
        <v>0.10486197545614299</v>
      </c>
      <c r="J33">
        <v>0.10486197545614299</v>
      </c>
      <c r="K33" s="1">
        <v>1.8096924302495501</v>
      </c>
      <c r="L33">
        <v>2.00518993814147</v>
      </c>
      <c r="M33">
        <v>0.26792862708112702</v>
      </c>
      <c r="N33">
        <v>0.26792862708112702</v>
      </c>
      <c r="O33">
        <v>3.9076632489143499</v>
      </c>
      <c r="P33">
        <v>4.1085131434329698</v>
      </c>
      <c r="Q33">
        <v>0.149359633966689</v>
      </c>
      <c r="R33">
        <v>0.149359633966689</v>
      </c>
      <c r="S33">
        <v>7.4275045291931896</v>
      </c>
      <c r="T33">
        <v>498.09398121399101</v>
      </c>
      <c r="U33">
        <v>4.3500000000000005</v>
      </c>
      <c r="V33">
        <v>503.11</v>
      </c>
      <c r="W33" s="1">
        <v>1.4701758451005928</v>
      </c>
      <c r="X33" s="1">
        <v>6.2208088340637957</v>
      </c>
    </row>
    <row r="34" spans="1:24" x14ac:dyDescent="0.35">
      <c r="A34">
        <v>93</v>
      </c>
      <c r="B34" t="s">
        <v>82</v>
      </c>
      <c r="C34">
        <v>40.551914387323798</v>
      </c>
      <c r="D34">
        <v>43.846447141619798</v>
      </c>
      <c r="E34">
        <v>0.20451996228658301</v>
      </c>
      <c r="F34">
        <v>0.20451996228658301</v>
      </c>
      <c r="G34" s="1">
        <v>6.1397784588589097</v>
      </c>
      <c r="H34">
        <v>6.21987086740309</v>
      </c>
      <c r="I34">
        <v>0.10476899350914599</v>
      </c>
      <c r="J34">
        <v>0.10476899350914599</v>
      </c>
      <c r="K34" s="1">
        <v>1.81004307503502</v>
      </c>
      <c r="L34">
        <v>2.00563417285995</v>
      </c>
      <c r="M34">
        <v>0.26794642908295202</v>
      </c>
      <c r="N34">
        <v>0.26794642908295202</v>
      </c>
      <c r="O34">
        <v>3.90801529532619</v>
      </c>
      <c r="P34">
        <v>4.1086494779959297</v>
      </c>
      <c r="Q34">
        <v>0.149275113386764</v>
      </c>
      <c r="R34">
        <v>0.149275113386764</v>
      </c>
      <c r="S34">
        <v>7.4308048175737804</v>
      </c>
      <c r="T34">
        <v>502.63832083757802</v>
      </c>
      <c r="U34">
        <v>5.2666666666666666</v>
      </c>
      <c r="V34">
        <v>507.68</v>
      </c>
      <c r="W34" s="1">
        <v>1.6613976513648114</v>
      </c>
      <c r="X34" s="1">
        <v>6.2298513278348855</v>
      </c>
    </row>
    <row r="35" spans="1:24" x14ac:dyDescent="0.35">
      <c r="A35">
        <v>109</v>
      </c>
      <c r="B35" t="s">
        <v>83</v>
      </c>
      <c r="C35">
        <v>62.268350320596497</v>
      </c>
      <c r="D35">
        <v>61.447703662244599</v>
      </c>
      <c r="E35">
        <v>0.34764295408601298</v>
      </c>
      <c r="F35">
        <v>0.34764295408601298</v>
      </c>
      <c r="G35" s="1">
        <v>6.2111396489355997</v>
      </c>
      <c r="H35">
        <v>6.2828245218985996</v>
      </c>
      <c r="I35">
        <v>0.27333983140267898</v>
      </c>
      <c r="J35">
        <v>0.27333983140267898</v>
      </c>
      <c r="K35" s="1">
        <v>2.5866620941269298</v>
      </c>
      <c r="L35">
        <v>2.6580042329238598</v>
      </c>
      <c r="M35">
        <v>0.25180929764207599</v>
      </c>
      <c r="N35">
        <v>0.25180929764207599</v>
      </c>
      <c r="O35">
        <v>3.6994819178322298</v>
      </c>
      <c r="P35">
        <v>3.9296646056723299</v>
      </c>
      <c r="Q35">
        <v>0.18004868061978199</v>
      </c>
      <c r="R35">
        <v>0.18004868061978199</v>
      </c>
      <c r="S35">
        <v>14.2677854883281</v>
      </c>
      <c r="T35">
        <v>535.29849286458</v>
      </c>
      <c r="U35">
        <v>12.799999999999999</v>
      </c>
      <c r="V35">
        <v>596.33333333333337</v>
      </c>
      <c r="W35" s="1">
        <v>2.5494451709255714</v>
      </c>
      <c r="X35" s="1">
        <v>6.3907997948406097</v>
      </c>
    </row>
    <row r="36" spans="1:24" x14ac:dyDescent="0.35">
      <c r="A36">
        <v>110</v>
      </c>
      <c r="B36" t="s">
        <v>84</v>
      </c>
      <c r="C36">
        <v>42.844872739123701</v>
      </c>
      <c r="D36">
        <v>45.141796368352402</v>
      </c>
      <c r="E36">
        <v>0.22299606018623699</v>
      </c>
      <c r="F36">
        <v>0.22299606018623699</v>
      </c>
      <c r="G36" s="1">
        <v>6.0333967914351696</v>
      </c>
      <c r="H36">
        <v>6.2399176251285304</v>
      </c>
      <c r="I36">
        <v>0.185929857124256</v>
      </c>
      <c r="J36">
        <v>0.185929857124256</v>
      </c>
      <c r="K36" s="1">
        <v>1.7238199392554301</v>
      </c>
      <c r="L36">
        <v>1.77743504726199</v>
      </c>
      <c r="M36">
        <v>0.28074364976233901</v>
      </c>
      <c r="N36">
        <v>0.28074364976233901</v>
      </c>
      <c r="O36">
        <v>3.97848907445043</v>
      </c>
      <c r="P36">
        <v>4.5964702022803197</v>
      </c>
      <c r="Q36">
        <v>0.15262506256526001</v>
      </c>
      <c r="R36">
        <v>0.15262506256526001</v>
      </c>
      <c r="S36">
        <v>5.9146661066784096</v>
      </c>
      <c r="T36">
        <v>512.81626602889196</v>
      </c>
      <c r="U36">
        <v>2.8166666666666664</v>
      </c>
      <c r="V36">
        <v>547.43000000000006</v>
      </c>
      <c r="W36" s="1">
        <v>1.0355541527009726</v>
      </c>
      <c r="X36" s="1">
        <v>6.3052345996353729</v>
      </c>
    </row>
    <row r="37" spans="1:24" x14ac:dyDescent="0.35">
      <c r="A37">
        <v>111</v>
      </c>
      <c r="B37" t="s">
        <v>85</v>
      </c>
      <c r="C37">
        <v>34.447588934845598</v>
      </c>
      <c r="D37">
        <v>35.5959414086254</v>
      </c>
      <c r="E37">
        <v>0.26232235812826699</v>
      </c>
      <c r="F37">
        <v>0.26232235812826699</v>
      </c>
      <c r="G37" s="1">
        <v>5.9951130526177998</v>
      </c>
      <c r="H37">
        <v>5.9861116911606098</v>
      </c>
      <c r="I37">
        <v>0.19481979783155301</v>
      </c>
      <c r="J37">
        <v>0.19481979783155301</v>
      </c>
      <c r="K37" s="1">
        <v>1.8096141457186401</v>
      </c>
      <c r="L37">
        <v>1.86255747322516</v>
      </c>
      <c r="M37">
        <v>0.24307524594681901</v>
      </c>
      <c r="N37">
        <v>0.24307524594681901</v>
      </c>
      <c r="O37">
        <v>3.6676900353491302</v>
      </c>
      <c r="P37">
        <v>3.7683676449882402</v>
      </c>
      <c r="Q37">
        <v>0.18595725248116099</v>
      </c>
      <c r="R37">
        <v>0.18595725248116099</v>
      </c>
      <c r="S37">
        <v>6.4401863319168502</v>
      </c>
      <c r="T37">
        <v>397.864578023028</v>
      </c>
      <c r="U37">
        <v>29.416666666666668</v>
      </c>
      <c r="V37">
        <v>355.55</v>
      </c>
      <c r="W37" s="1">
        <v>3.3815614071452966</v>
      </c>
      <c r="X37" s="1">
        <v>5.873665886329527</v>
      </c>
    </row>
    <row r="38" spans="1:24" x14ac:dyDescent="0.35">
      <c r="A38">
        <v>112</v>
      </c>
      <c r="B38" t="s">
        <v>86</v>
      </c>
      <c r="C38">
        <v>61.522066118463201</v>
      </c>
      <c r="D38">
        <v>60.8659778203901</v>
      </c>
      <c r="E38">
        <v>0.32103150289174298</v>
      </c>
      <c r="F38">
        <v>0.32103150289174298</v>
      </c>
      <c r="G38" s="1">
        <v>6.1848558058655403</v>
      </c>
      <c r="H38">
        <v>6.2613424820284704</v>
      </c>
      <c r="I38">
        <v>0.28371696833700399</v>
      </c>
      <c r="J38">
        <v>0.28371696833700399</v>
      </c>
      <c r="K38" s="1">
        <v>2.6082567743820202</v>
      </c>
      <c r="L38">
        <v>2.6818781972385701</v>
      </c>
      <c r="M38">
        <v>0.24158863798102101</v>
      </c>
      <c r="N38">
        <v>0.24158863798102101</v>
      </c>
      <c r="O38">
        <v>3.7222045011884402</v>
      </c>
      <c r="P38">
        <v>3.94192719182207</v>
      </c>
      <c r="Q38">
        <v>0.17413911530776999</v>
      </c>
      <c r="R38">
        <v>0.17413911530776999</v>
      </c>
      <c r="S38">
        <v>14.612512719315699</v>
      </c>
      <c r="T38">
        <v>523.92182383086799</v>
      </c>
      <c r="U38">
        <v>20.966666666666669</v>
      </c>
      <c r="V38">
        <v>572.77777777777783</v>
      </c>
      <c r="W38" s="1">
        <v>3.0429338750382851</v>
      </c>
      <c r="X38" s="1">
        <v>6.3504978191148407</v>
      </c>
    </row>
    <row r="39" spans="1:24" x14ac:dyDescent="0.35">
      <c r="A39">
        <v>113</v>
      </c>
      <c r="B39" t="s">
        <v>87</v>
      </c>
      <c r="C39">
        <v>61.420340493737399</v>
      </c>
      <c r="D39">
        <v>60.799367324125697</v>
      </c>
      <c r="E39">
        <v>0.317856123878555</v>
      </c>
      <c r="F39">
        <v>0.317856123878555</v>
      </c>
      <c r="G39" s="1">
        <v>6.1660376410752704</v>
      </c>
      <c r="H39">
        <v>6.2380289034812497</v>
      </c>
      <c r="I39">
        <v>0.29296508888318701</v>
      </c>
      <c r="J39">
        <v>0.29296508888318701</v>
      </c>
      <c r="K39" s="1">
        <v>2.60033086527344</v>
      </c>
      <c r="L39">
        <v>2.6715437644461799</v>
      </c>
      <c r="M39">
        <v>0.233874034810856</v>
      </c>
      <c r="N39">
        <v>0.233874034810856</v>
      </c>
      <c r="O39">
        <v>3.7082947253774301</v>
      </c>
      <c r="P39">
        <v>3.9089542764271701</v>
      </c>
      <c r="Q39">
        <v>0.178914390558571</v>
      </c>
      <c r="R39">
        <v>0.178914390558571</v>
      </c>
      <c r="S39">
        <v>14.462278319434301</v>
      </c>
      <c r="T39">
        <v>511.84861294748401</v>
      </c>
      <c r="U39">
        <v>27.3</v>
      </c>
      <c r="V39">
        <v>482.93333333333328</v>
      </c>
      <c r="W39" s="1">
        <v>3.3068867021909143</v>
      </c>
      <c r="X39" s="1">
        <v>6.1798786179010934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T2" sqref="T2"/>
    </sheetView>
  </sheetViews>
  <sheetFormatPr defaultRowHeight="14.5" x14ac:dyDescent="0.35"/>
  <cols>
    <col min="2" max="2" width="13.08984375" bestFit="1" customWidth="1"/>
  </cols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44</v>
      </c>
      <c r="U1" t="s">
        <v>45</v>
      </c>
    </row>
    <row r="2" spans="1:21" x14ac:dyDescent="0.35">
      <c r="A2">
        <v>1</v>
      </c>
      <c r="B2" t="s">
        <v>18</v>
      </c>
      <c r="C2">
        <v>64.2855627929235</v>
      </c>
      <c r="D2">
        <v>66.036572201996705</v>
      </c>
      <c r="E2">
        <v>0.26997223266342302</v>
      </c>
      <c r="F2">
        <v>0.26997223266342302</v>
      </c>
      <c r="G2">
        <v>6.0872445304371796</v>
      </c>
      <c r="H2">
        <v>6.1311565332958304</v>
      </c>
      <c r="I2">
        <v>0.25581059520867999</v>
      </c>
      <c r="J2">
        <v>0.25581059520867999</v>
      </c>
      <c r="K2">
        <v>2.0579569450930402</v>
      </c>
      <c r="L2">
        <v>2.0568342959760102</v>
      </c>
      <c r="M2">
        <v>0.32322595376997199</v>
      </c>
      <c r="N2">
        <v>0.32322595376997199</v>
      </c>
      <c r="O2">
        <v>3.3117994950116101</v>
      </c>
      <c r="P2">
        <v>3.25950039989816</v>
      </c>
      <c r="Q2">
        <v>0.22012225945900199</v>
      </c>
      <c r="R2">
        <v>0.22012225945900199</v>
      </c>
      <c r="S2">
        <v>3.25950039989816E-3</v>
      </c>
      <c r="T2">
        <v>5</v>
      </c>
      <c r="U2">
        <v>676</v>
      </c>
    </row>
    <row r="3" spans="1:21" x14ac:dyDescent="0.35">
      <c r="A3">
        <v>2</v>
      </c>
      <c r="B3" t="s">
        <v>19</v>
      </c>
      <c r="C3">
        <v>77.232151238914795</v>
      </c>
      <c r="D3">
        <v>78.124529985514201</v>
      </c>
      <c r="E3">
        <v>0.17902787128133299</v>
      </c>
      <c r="F3">
        <v>0.17902787128133299</v>
      </c>
      <c r="G3">
        <v>6.0222583034406201</v>
      </c>
      <c r="H3">
        <v>6.0936393512459803</v>
      </c>
      <c r="I3">
        <v>0.25540827725301002</v>
      </c>
      <c r="J3">
        <v>0.25540827725301002</v>
      </c>
      <c r="K3">
        <v>1.76020152024543</v>
      </c>
      <c r="L3">
        <v>1.76020152024543</v>
      </c>
      <c r="M3">
        <v>0.24943996404164501</v>
      </c>
      <c r="N3">
        <v>0.24943996404164501</v>
      </c>
      <c r="O3">
        <v>3.1907981239729599</v>
      </c>
      <c r="P3">
        <v>3.2330577840637398</v>
      </c>
      <c r="Q3">
        <v>0.228438337741248</v>
      </c>
      <c r="R3">
        <v>0.228438337741248</v>
      </c>
      <c r="S3">
        <v>3.2330577840637398E-3</v>
      </c>
      <c r="T3">
        <v>3.7666666666666671</v>
      </c>
      <c r="U3">
        <v>634.4</v>
      </c>
    </row>
    <row r="4" spans="1:21" x14ac:dyDescent="0.35">
      <c r="A4">
        <v>18</v>
      </c>
      <c r="B4" t="s">
        <v>20</v>
      </c>
      <c r="C4">
        <v>35.056447099932399</v>
      </c>
      <c r="D4">
        <v>36.301288995155097</v>
      </c>
      <c r="E4">
        <v>0.246849717177969</v>
      </c>
      <c r="F4">
        <v>0.246849717177969</v>
      </c>
      <c r="G4">
        <v>6.0073610143558902</v>
      </c>
      <c r="H4">
        <v>6.0367705895086399</v>
      </c>
      <c r="I4">
        <v>0.23741107131914599</v>
      </c>
      <c r="J4">
        <v>0.23741107131914599</v>
      </c>
      <c r="K4">
        <v>1.9557243066786201</v>
      </c>
      <c r="L4">
        <v>1.9873492565058599</v>
      </c>
      <c r="M4">
        <v>0.24421081614589801</v>
      </c>
      <c r="N4">
        <v>0.24421081614589801</v>
      </c>
      <c r="O4">
        <v>3.4622390447828102</v>
      </c>
      <c r="P4">
        <v>3.58309195921847</v>
      </c>
      <c r="Q4">
        <v>0.14828038587902201</v>
      </c>
      <c r="R4">
        <v>0.14828038587902201</v>
      </c>
      <c r="S4">
        <v>3.5830919592184699E-3</v>
      </c>
      <c r="T4">
        <v>2.85</v>
      </c>
      <c r="U4">
        <v>390.02</v>
      </c>
    </row>
    <row r="5" spans="1:21" x14ac:dyDescent="0.35">
      <c r="A5">
        <v>34</v>
      </c>
      <c r="B5" t="s">
        <v>21</v>
      </c>
      <c r="C5">
        <v>29.0228419254993</v>
      </c>
      <c r="D5">
        <v>28.470328680148999</v>
      </c>
      <c r="E5">
        <v>0.20532063579763199</v>
      </c>
      <c r="F5">
        <v>0.20532063579763199</v>
      </c>
      <c r="G5">
        <v>6.0101057633126604</v>
      </c>
      <c r="H5">
        <v>6.0412062964884399</v>
      </c>
      <c r="I5">
        <v>0.23191802376474299</v>
      </c>
      <c r="J5">
        <v>0.23191802376474299</v>
      </c>
      <c r="K5">
        <v>1.9880156593945</v>
      </c>
      <c r="L5">
        <v>2.00869415702009</v>
      </c>
      <c r="M5">
        <v>0.24233805993611299</v>
      </c>
      <c r="N5">
        <v>0.24233805993611299</v>
      </c>
      <c r="O5">
        <v>3.4463789296319498</v>
      </c>
      <c r="P5">
        <v>3.5313872635494699</v>
      </c>
      <c r="Q5">
        <v>0.14207291017611201</v>
      </c>
      <c r="R5">
        <v>0.14207291017611201</v>
      </c>
      <c r="S5">
        <v>3.53138726354947E-3</v>
      </c>
      <c r="T5">
        <v>3.3166666666666664</v>
      </c>
      <c r="U5">
        <v>407.78000000000003</v>
      </c>
    </row>
    <row r="6" spans="1:21" x14ac:dyDescent="0.35">
      <c r="A6">
        <v>35</v>
      </c>
      <c r="B6" t="s">
        <v>22</v>
      </c>
      <c r="C6">
        <v>31.251556911744601</v>
      </c>
      <c r="D6">
        <v>31.964475729939799</v>
      </c>
      <c r="E6">
        <v>0.23200233481075599</v>
      </c>
      <c r="F6">
        <v>0.23200233481075599</v>
      </c>
      <c r="G6">
        <v>6.0029755268637297</v>
      </c>
      <c r="H6">
        <v>6.0269318360504496</v>
      </c>
      <c r="I6">
        <v>0.23889579402512101</v>
      </c>
      <c r="J6">
        <v>0.23889579402512101</v>
      </c>
      <c r="K6">
        <v>2.0031602087760301</v>
      </c>
      <c r="L6">
        <v>2.03917134932346</v>
      </c>
      <c r="M6">
        <v>0.24512439241102801</v>
      </c>
      <c r="N6">
        <v>0.24512439241102801</v>
      </c>
      <c r="O6">
        <v>3.4544436698326599</v>
      </c>
      <c r="P6">
        <v>3.5737535554528899</v>
      </c>
      <c r="Q6">
        <v>0.146901804446044</v>
      </c>
      <c r="R6">
        <v>0.146901804446044</v>
      </c>
      <c r="S6">
        <v>3.5737535554528901E-3</v>
      </c>
      <c r="T6">
        <v>2.85</v>
      </c>
      <c r="U6">
        <v>405.2</v>
      </c>
    </row>
    <row r="7" spans="1:21" x14ac:dyDescent="0.35">
      <c r="A7">
        <v>36</v>
      </c>
      <c r="B7" t="s">
        <v>23</v>
      </c>
      <c r="C7">
        <v>35.738807007669799</v>
      </c>
      <c r="D7">
        <v>36.881813412093798</v>
      </c>
      <c r="E7">
        <v>0.284128850794446</v>
      </c>
      <c r="F7">
        <v>0.284128850794446</v>
      </c>
      <c r="G7">
        <v>5.9831889476647699</v>
      </c>
      <c r="H7">
        <v>5.9684421624642798</v>
      </c>
      <c r="I7">
        <v>0.180662569547487</v>
      </c>
      <c r="J7">
        <v>0.180662569547487</v>
      </c>
      <c r="K7">
        <v>1.9664591488116201</v>
      </c>
      <c r="L7">
        <v>1.9998800435295201</v>
      </c>
      <c r="M7">
        <v>0.242751658877917</v>
      </c>
      <c r="N7">
        <v>0.242751658877917</v>
      </c>
      <c r="O7">
        <v>3.5393424227088399</v>
      </c>
      <c r="P7">
        <v>3.66090542099306</v>
      </c>
      <c r="Q7">
        <v>0.14836480121794099</v>
      </c>
      <c r="R7">
        <v>0.14836480121794099</v>
      </c>
      <c r="S7">
        <v>3.6609054209930502E-3</v>
      </c>
      <c r="T7">
        <v>2.0333333333333332</v>
      </c>
      <c r="U7">
        <v>396.28</v>
      </c>
    </row>
    <row r="8" spans="1:21" x14ac:dyDescent="0.35">
      <c r="A8">
        <v>37</v>
      </c>
      <c r="B8" t="s">
        <v>24</v>
      </c>
      <c r="C8">
        <v>36.153056880920197</v>
      </c>
      <c r="D8">
        <v>37.672145165286999</v>
      </c>
      <c r="E8">
        <v>0.28176718982801902</v>
      </c>
      <c r="F8">
        <v>0.28176718982801902</v>
      </c>
      <c r="G8">
        <v>5.9728022136985404</v>
      </c>
      <c r="H8">
        <v>5.95614609780033</v>
      </c>
      <c r="I8">
        <v>0.18057160516390999</v>
      </c>
      <c r="J8">
        <v>0.18057160516390999</v>
      </c>
      <c r="K8">
        <v>1.9541496618171701</v>
      </c>
      <c r="L8">
        <v>1.99426656416547</v>
      </c>
      <c r="M8">
        <v>0.23767789540120399</v>
      </c>
      <c r="N8">
        <v>0.23767789540120399</v>
      </c>
      <c r="O8">
        <v>3.5406960676838302</v>
      </c>
      <c r="P8">
        <v>3.7138425519795901</v>
      </c>
      <c r="Q8">
        <v>0.15068151145431799</v>
      </c>
      <c r="R8">
        <v>0.15068151145431799</v>
      </c>
      <c r="S8">
        <v>3.7138425519795898E-3</v>
      </c>
      <c r="T8">
        <v>1.8</v>
      </c>
      <c r="U8">
        <v>428.26000000000005</v>
      </c>
    </row>
    <row r="9" spans="1:21" x14ac:dyDescent="0.35">
      <c r="A9">
        <v>38</v>
      </c>
      <c r="B9" t="s">
        <v>25</v>
      </c>
      <c r="C9">
        <v>36.346872329847102</v>
      </c>
      <c r="D9">
        <v>36.592772927893897</v>
      </c>
      <c r="E9">
        <v>0.25557378725371699</v>
      </c>
      <c r="F9">
        <v>0.25557378725371699</v>
      </c>
      <c r="G9">
        <v>5.9922319805973396</v>
      </c>
      <c r="H9">
        <v>5.9810705966100297</v>
      </c>
      <c r="I9">
        <v>0.200448545606286</v>
      </c>
      <c r="J9">
        <v>0.200448545606286</v>
      </c>
      <c r="K9">
        <v>1.9069555990757301</v>
      </c>
      <c r="L9">
        <v>1.91277467430815</v>
      </c>
      <c r="M9">
        <v>0.259366270573749</v>
      </c>
      <c r="N9">
        <v>0.259366270573749</v>
      </c>
      <c r="O9">
        <v>3.58152725032416</v>
      </c>
      <c r="P9">
        <v>3.6809456868956199</v>
      </c>
      <c r="Q9">
        <v>0.14758692134123699</v>
      </c>
      <c r="R9">
        <v>0.14758692134123699</v>
      </c>
      <c r="S9">
        <v>3.6809456868956199E-3</v>
      </c>
      <c r="T9">
        <v>4.666666666666667</v>
      </c>
      <c r="U9">
        <v>410.9</v>
      </c>
    </row>
    <row r="10" spans="1:21" x14ac:dyDescent="0.35">
      <c r="A10">
        <v>39</v>
      </c>
      <c r="B10" t="s">
        <v>26</v>
      </c>
      <c r="C10">
        <v>36.095405320244701</v>
      </c>
      <c r="D10">
        <v>35.343974263885897</v>
      </c>
      <c r="E10">
        <v>0.24388284075849201</v>
      </c>
      <c r="F10">
        <v>0.24388284075849201</v>
      </c>
      <c r="G10">
        <v>5.9304902422453001</v>
      </c>
      <c r="H10">
        <v>5.9241717389551196</v>
      </c>
      <c r="I10">
        <v>0.201410553732397</v>
      </c>
      <c r="J10">
        <v>0.201410553732397</v>
      </c>
      <c r="K10">
        <v>1.8731654571215299</v>
      </c>
      <c r="L10">
        <v>1.87700262045454</v>
      </c>
      <c r="M10">
        <v>0.26572253604314999</v>
      </c>
      <c r="N10">
        <v>0.26572253604314999</v>
      </c>
      <c r="O10">
        <v>3.4437443687071601</v>
      </c>
      <c r="P10">
        <v>3.5489532932952601</v>
      </c>
      <c r="Q10">
        <v>0.14758610860969601</v>
      </c>
      <c r="R10">
        <v>0.14758610860969601</v>
      </c>
      <c r="S10">
        <v>3.5489532932952601E-3</v>
      </c>
      <c r="T10">
        <v>3.65</v>
      </c>
      <c r="U10">
        <v>417.48</v>
      </c>
    </row>
    <row r="11" spans="1:21" x14ac:dyDescent="0.35">
      <c r="A11">
        <v>40</v>
      </c>
      <c r="B11" t="s">
        <v>27</v>
      </c>
      <c r="C11">
        <v>35.549745124129203</v>
      </c>
      <c r="D11">
        <v>36.235513471456201</v>
      </c>
      <c r="E11">
        <v>0.25113573945385498</v>
      </c>
      <c r="F11">
        <v>0.25113573945385498</v>
      </c>
      <c r="G11">
        <v>5.9149567030139201</v>
      </c>
      <c r="H11">
        <v>5.9064917921646396</v>
      </c>
      <c r="I11">
        <v>0.20277219208549199</v>
      </c>
      <c r="J11">
        <v>0.20277219208549199</v>
      </c>
      <c r="K11">
        <v>1.95033369427426</v>
      </c>
      <c r="L11">
        <v>1.95435977096836</v>
      </c>
      <c r="M11">
        <v>0.25617463318203498</v>
      </c>
      <c r="N11">
        <v>0.25617463318203498</v>
      </c>
      <c r="O11">
        <v>3.5429582811564999</v>
      </c>
      <c r="P11">
        <v>3.6479269362112801</v>
      </c>
      <c r="Q11">
        <v>0.150275809961541</v>
      </c>
      <c r="R11">
        <v>0.150275809961541</v>
      </c>
      <c r="S11">
        <v>3.6479269362112801E-3</v>
      </c>
      <c r="T11">
        <v>2.25</v>
      </c>
      <c r="U11">
        <v>390.8</v>
      </c>
    </row>
    <row r="12" spans="1:21" x14ac:dyDescent="0.35">
      <c r="A12">
        <v>41</v>
      </c>
      <c r="B12" t="s">
        <v>28</v>
      </c>
      <c r="C12">
        <v>26.6091473479939</v>
      </c>
      <c r="D12">
        <v>23.3919605415728</v>
      </c>
      <c r="E12">
        <v>0.28469487532759802</v>
      </c>
      <c r="F12">
        <v>0.28469487532759802</v>
      </c>
      <c r="G12">
        <v>5.8555924758998099</v>
      </c>
      <c r="H12">
        <v>5.8701714891788201</v>
      </c>
      <c r="I12">
        <v>0.21195284395369199</v>
      </c>
      <c r="J12">
        <v>0.21195284395369199</v>
      </c>
      <c r="K12">
        <v>1.3052936026639299</v>
      </c>
      <c r="L12">
        <v>1.29880614767434</v>
      </c>
      <c r="M12">
        <v>0.27714328021635098</v>
      </c>
      <c r="N12">
        <v>0.27714328021635098</v>
      </c>
      <c r="O12">
        <v>3.0366744902112299</v>
      </c>
      <c r="P12">
        <v>2.72393840404701</v>
      </c>
      <c r="Q12">
        <v>0.181678871093815</v>
      </c>
      <c r="R12">
        <v>0.181678871093815</v>
      </c>
      <c r="S12">
        <v>2.7239384040470098E-3</v>
      </c>
      <c r="T12">
        <v>9.3666666666666671</v>
      </c>
      <c r="U12">
        <v>486.96000000000004</v>
      </c>
    </row>
    <row r="13" spans="1:21" x14ac:dyDescent="0.35">
      <c r="A13">
        <v>42</v>
      </c>
      <c r="B13" t="s">
        <v>29</v>
      </c>
      <c r="C13">
        <v>41.474687942826002</v>
      </c>
      <c r="D13">
        <v>43.340960447934997</v>
      </c>
      <c r="E13">
        <v>0.25675611383037</v>
      </c>
      <c r="F13">
        <v>0.25675611383037</v>
      </c>
      <c r="G13">
        <v>5.9813494385440604</v>
      </c>
      <c r="H13">
        <v>5.9874936169741604</v>
      </c>
      <c r="I13">
        <v>0.2252605233296</v>
      </c>
      <c r="J13">
        <v>0.2252605233296</v>
      </c>
      <c r="K13">
        <v>2.0809393143778299</v>
      </c>
      <c r="L13">
        <v>2.1350402559335202</v>
      </c>
      <c r="M13">
        <v>0.20473353467173999</v>
      </c>
      <c r="N13">
        <v>0.20473353467173999</v>
      </c>
      <c r="O13">
        <v>3.5333984799796401</v>
      </c>
      <c r="P13">
        <v>3.6420753100665801</v>
      </c>
      <c r="Q13">
        <v>0.12854551269449399</v>
      </c>
      <c r="R13">
        <v>0.12854551269449399</v>
      </c>
      <c r="S13">
        <v>3.6420753100665799E-3</v>
      </c>
      <c r="T13">
        <v>1.25</v>
      </c>
      <c r="U13">
        <v>374.78000000000003</v>
      </c>
    </row>
    <row r="14" spans="1:21" x14ac:dyDescent="0.35">
      <c r="A14">
        <v>43</v>
      </c>
      <c r="B14" t="s">
        <v>30</v>
      </c>
      <c r="C14">
        <v>47.175577753124401</v>
      </c>
      <c r="D14">
        <v>46.2941016813621</v>
      </c>
      <c r="E14">
        <v>0.30152255509138198</v>
      </c>
      <c r="F14">
        <v>0.30152255509138198</v>
      </c>
      <c r="G14">
        <v>5.5392938797900504</v>
      </c>
      <c r="H14">
        <v>5.5352868953071299</v>
      </c>
      <c r="I14">
        <v>0.19296137206713199</v>
      </c>
      <c r="J14">
        <v>0.19296137206713199</v>
      </c>
      <c r="K14">
        <v>2.4529309583904699</v>
      </c>
      <c r="L14">
        <v>2.4506733327368901</v>
      </c>
      <c r="M14">
        <v>0.23161374689043199</v>
      </c>
      <c r="N14">
        <v>0.23161374689043199</v>
      </c>
      <c r="O14">
        <v>3.3397716175419001</v>
      </c>
      <c r="P14">
        <v>3.3510359306940098</v>
      </c>
      <c r="Q14">
        <v>0.14616134690454199</v>
      </c>
      <c r="R14">
        <v>0.14616134690454199</v>
      </c>
      <c r="S14">
        <v>3.3510359306940102E-3</v>
      </c>
      <c r="T14">
        <v>1.25</v>
      </c>
      <c r="U14">
        <v>264.26</v>
      </c>
    </row>
    <row r="15" spans="1:21" x14ac:dyDescent="0.35">
      <c r="A15">
        <v>44</v>
      </c>
      <c r="B15" t="s">
        <v>31</v>
      </c>
      <c r="C15" t="s">
        <v>32</v>
      </c>
      <c r="D15" t="s">
        <v>32</v>
      </c>
      <c r="E15" t="s">
        <v>32</v>
      </c>
      <c r="F15" t="s">
        <v>32</v>
      </c>
      <c r="G15">
        <v>6.2931379175425102</v>
      </c>
      <c r="H15">
        <v>6.3768415659273803</v>
      </c>
      <c r="I15">
        <v>0.19922901349421801</v>
      </c>
      <c r="J15">
        <v>0.19922901349421801</v>
      </c>
      <c r="K15">
        <v>1.77552341508488</v>
      </c>
      <c r="L15">
        <v>1.9869953494935499</v>
      </c>
      <c r="M15">
        <v>0.29657950296997998</v>
      </c>
      <c r="N15">
        <v>0.29657950296997998</v>
      </c>
      <c r="O15">
        <v>3.6858663030942198</v>
      </c>
      <c r="P15">
        <v>3.9314153245656498</v>
      </c>
      <c r="Q15">
        <v>0.16622955792306299</v>
      </c>
      <c r="R15">
        <v>0.16622955792306299</v>
      </c>
      <c r="S15">
        <v>3.9314153245656501E-3</v>
      </c>
      <c r="T15">
        <v>6.3833333333333329</v>
      </c>
      <c r="U15">
        <v>601.79999999999995</v>
      </c>
    </row>
    <row r="16" spans="1:21" x14ac:dyDescent="0.35">
      <c r="A16">
        <v>52</v>
      </c>
      <c r="B16" t="s">
        <v>33</v>
      </c>
      <c r="C16" t="s">
        <v>32</v>
      </c>
      <c r="D16" t="s">
        <v>32</v>
      </c>
      <c r="E16" t="s">
        <v>32</v>
      </c>
      <c r="F16" t="s">
        <v>32</v>
      </c>
      <c r="G16">
        <v>6.2620477507442498</v>
      </c>
      <c r="H16">
        <v>6.3599907735390602</v>
      </c>
      <c r="I16">
        <v>0.29306197551281299</v>
      </c>
      <c r="J16">
        <v>0.29306197551281299</v>
      </c>
      <c r="K16">
        <v>2.5829224287539199</v>
      </c>
      <c r="L16">
        <v>2.65287706012893</v>
      </c>
      <c r="M16">
        <v>0.246212924433974</v>
      </c>
      <c r="N16">
        <v>0.246212924433974</v>
      </c>
      <c r="O16">
        <v>3.8953817706069498</v>
      </c>
      <c r="P16">
        <v>4.0698290219288698</v>
      </c>
      <c r="Q16">
        <v>0.213707735115064</v>
      </c>
      <c r="R16">
        <v>0.213707735115064</v>
      </c>
      <c r="S16">
        <v>4.0698290219288698E-3</v>
      </c>
      <c r="T16">
        <v>15.466666666666667</v>
      </c>
      <c r="U16">
        <v>640.28</v>
      </c>
    </row>
    <row r="17" spans="1:21" x14ac:dyDescent="0.35">
      <c r="A17">
        <v>53</v>
      </c>
      <c r="B17" t="s">
        <v>34</v>
      </c>
      <c r="C17">
        <v>58.9889068087205</v>
      </c>
      <c r="D17">
        <v>58.761801447257596</v>
      </c>
      <c r="E17">
        <v>0.273158504990613</v>
      </c>
      <c r="F17">
        <v>0.273158504990613</v>
      </c>
      <c r="G17">
        <v>6.3783921937165697</v>
      </c>
      <c r="H17">
        <v>6.4442940439259404</v>
      </c>
      <c r="I17">
        <v>0.30627343366531901</v>
      </c>
      <c r="J17">
        <v>0.30627343366531901</v>
      </c>
      <c r="K17">
        <v>2.3196089037964498</v>
      </c>
      <c r="L17">
        <v>2.34839789107144</v>
      </c>
      <c r="M17">
        <v>0.29817466985528401</v>
      </c>
      <c r="N17">
        <v>0.29817466985528401</v>
      </c>
      <c r="O17">
        <v>3.97875569883043</v>
      </c>
      <c r="P17">
        <v>4.1256799121799803</v>
      </c>
      <c r="Q17">
        <v>0.21218871316575699</v>
      </c>
      <c r="R17">
        <v>0.21218871316575699</v>
      </c>
      <c r="S17">
        <v>4.1256799121799801E-3</v>
      </c>
      <c r="T17">
        <v>5.7333333333333343</v>
      </c>
      <c r="U17">
        <v>768.2</v>
      </c>
    </row>
    <row r="18" spans="1:21" x14ac:dyDescent="0.35">
      <c r="A18">
        <v>54</v>
      </c>
      <c r="B18" t="s">
        <v>35</v>
      </c>
      <c r="C18">
        <v>58.617043717751599</v>
      </c>
      <c r="D18">
        <v>58.571306995128303</v>
      </c>
      <c r="E18">
        <v>0.26309086075287902</v>
      </c>
      <c r="F18">
        <v>0.26309086075287902</v>
      </c>
      <c r="G18">
        <v>6.3550312997849199</v>
      </c>
      <c r="H18">
        <v>6.4448909486407704</v>
      </c>
      <c r="I18">
        <v>0.28627541877065099</v>
      </c>
      <c r="J18">
        <v>0.28627541877065099</v>
      </c>
      <c r="K18">
        <v>2.46353849829848</v>
      </c>
      <c r="L18">
        <v>2.5245831342784499</v>
      </c>
      <c r="M18">
        <v>0.27408805429160998</v>
      </c>
      <c r="N18">
        <v>0.27408805429160998</v>
      </c>
      <c r="O18">
        <v>3.8008954204885401</v>
      </c>
      <c r="P18">
        <v>4.00502767266806</v>
      </c>
      <c r="Q18">
        <v>0.20305072651268699</v>
      </c>
      <c r="R18">
        <v>0.20305072651268699</v>
      </c>
      <c r="S18">
        <v>4.0050276726680597E-3</v>
      </c>
      <c r="T18">
        <v>5.1000000000000005</v>
      </c>
      <c r="U18">
        <v>595</v>
      </c>
    </row>
    <row r="19" spans="1:21" x14ac:dyDescent="0.35">
      <c r="A19">
        <v>55</v>
      </c>
      <c r="B19" t="s">
        <v>36</v>
      </c>
      <c r="C19">
        <v>61.5163124564586</v>
      </c>
      <c r="D19">
        <v>61.919483987059799</v>
      </c>
      <c r="E19">
        <v>0.31318912368582003</v>
      </c>
      <c r="F19">
        <v>0.31318912368582003</v>
      </c>
      <c r="G19">
        <v>6.3656892864812296</v>
      </c>
      <c r="H19">
        <v>6.4622937539765299</v>
      </c>
      <c r="I19">
        <v>0.25545581994003402</v>
      </c>
      <c r="J19">
        <v>0.25545581994003402</v>
      </c>
      <c r="K19">
        <v>2.4330608364108399</v>
      </c>
      <c r="L19">
        <v>2.4828318490204602</v>
      </c>
      <c r="M19">
        <v>0.29903112878532701</v>
      </c>
      <c r="N19">
        <v>0.29903112878532701</v>
      </c>
      <c r="O19">
        <v>4.0357683451494202</v>
      </c>
      <c r="P19">
        <v>4.2295908610932704</v>
      </c>
      <c r="Q19">
        <v>0.19372028838236699</v>
      </c>
      <c r="R19">
        <v>0.19372028838236699</v>
      </c>
      <c r="S19">
        <v>4.2295908610932697E-3</v>
      </c>
      <c r="T19">
        <v>13.166666666666666</v>
      </c>
      <c r="U19">
        <v>682.4</v>
      </c>
    </row>
    <row r="20" spans="1:21" x14ac:dyDescent="0.35">
      <c r="A20">
        <v>56</v>
      </c>
      <c r="B20" t="s">
        <v>37</v>
      </c>
      <c r="C20">
        <v>57.876320051856602</v>
      </c>
      <c r="D20">
        <v>57.831897715447802</v>
      </c>
      <c r="E20">
        <v>0.25720823696481399</v>
      </c>
      <c r="F20">
        <v>0.25720823696481399</v>
      </c>
      <c r="G20">
        <v>6.3762954563748702</v>
      </c>
      <c r="H20">
        <v>6.4543775274192798</v>
      </c>
      <c r="I20">
        <v>0.27718159003353998</v>
      </c>
      <c r="J20">
        <v>0.27718159003353998</v>
      </c>
      <c r="K20">
        <v>2.6135167013635501</v>
      </c>
      <c r="L20">
        <v>2.7131295283290102</v>
      </c>
      <c r="M20">
        <v>0.25774934775164698</v>
      </c>
      <c r="N20">
        <v>0.25774934775164698</v>
      </c>
      <c r="O20">
        <v>4.0410944609519603</v>
      </c>
      <c r="P20">
        <v>4.2220002457166297</v>
      </c>
      <c r="Q20">
        <v>0.18599420305533501</v>
      </c>
      <c r="R20">
        <v>0.18599420305533501</v>
      </c>
      <c r="S20">
        <v>4.2220002457166303E-3</v>
      </c>
      <c r="T20">
        <v>2.9166666666666665</v>
      </c>
      <c r="U20">
        <v>633.6</v>
      </c>
    </row>
    <row r="21" spans="1:21" x14ac:dyDescent="0.35">
      <c r="A21">
        <v>57</v>
      </c>
      <c r="B21" t="s">
        <v>38</v>
      </c>
      <c r="C21">
        <v>64.7016334087199</v>
      </c>
      <c r="D21">
        <v>65.484439835987402</v>
      </c>
      <c r="E21">
        <v>0.255061528330637</v>
      </c>
      <c r="F21">
        <v>0.255061528330637</v>
      </c>
      <c r="G21">
        <v>6.3775372052116301</v>
      </c>
      <c r="H21">
        <v>6.3803593716237703</v>
      </c>
      <c r="I21">
        <v>0.25471459294002102</v>
      </c>
      <c r="J21">
        <v>0.25471459294002102</v>
      </c>
      <c r="K21">
        <v>2.4073830230119402</v>
      </c>
      <c r="L21">
        <v>2.4566727238403998</v>
      </c>
      <c r="M21">
        <v>0.23957829151500101</v>
      </c>
      <c r="N21">
        <v>0.23957829151500101</v>
      </c>
      <c r="O21">
        <v>3.9559874023909898</v>
      </c>
      <c r="P21">
        <v>4.1311757237937599</v>
      </c>
      <c r="Q21">
        <v>0.17825425142332299</v>
      </c>
      <c r="R21">
        <v>0.17825425142332299</v>
      </c>
      <c r="S21">
        <v>4.1311757237937601E-3</v>
      </c>
      <c r="T21">
        <v>1.7</v>
      </c>
      <c r="U21">
        <v>540.86</v>
      </c>
    </row>
    <row r="22" spans="1:21" x14ac:dyDescent="0.35">
      <c r="A22">
        <v>58</v>
      </c>
      <c r="B22" t="s">
        <v>39</v>
      </c>
      <c r="C22">
        <v>65.447141991907301</v>
      </c>
      <c r="D22">
        <v>64.886644906224305</v>
      </c>
      <c r="E22">
        <v>0.22123181757572</v>
      </c>
      <c r="F22">
        <v>0.22123181757572</v>
      </c>
      <c r="G22">
        <v>6.36852285620337</v>
      </c>
      <c r="H22">
        <v>6.4425079411981097</v>
      </c>
      <c r="I22">
        <v>0.210829403259092</v>
      </c>
      <c r="J22">
        <v>0.210829403259092</v>
      </c>
      <c r="K22">
        <v>2.0936877028816698</v>
      </c>
      <c r="L22">
        <v>2.2416704406122498</v>
      </c>
      <c r="M22">
        <v>0.28668759506299601</v>
      </c>
      <c r="N22">
        <v>0.28668759506299601</v>
      </c>
      <c r="O22">
        <v>3.7592680406644798</v>
      </c>
      <c r="P22">
        <v>3.9420572404141501</v>
      </c>
      <c r="Q22">
        <v>0.171958026811</v>
      </c>
      <c r="R22">
        <v>0.171958026811</v>
      </c>
      <c r="S22">
        <v>3.9420572404141501E-3</v>
      </c>
      <c r="T22">
        <v>2.5166666666666671</v>
      </c>
      <c r="U22">
        <v>646.6</v>
      </c>
    </row>
    <row r="23" spans="1:21" x14ac:dyDescent="0.35">
      <c r="A23">
        <v>59</v>
      </c>
      <c r="B23" t="s">
        <v>40</v>
      </c>
      <c r="C23">
        <v>58.470592259414801</v>
      </c>
      <c r="D23">
        <v>56.236311362356297</v>
      </c>
      <c r="E23">
        <v>0.34860963337270601</v>
      </c>
      <c r="F23">
        <v>0.34860963337270601</v>
      </c>
      <c r="G23">
        <v>6.4230925698853802</v>
      </c>
      <c r="H23">
        <v>6.4938594359595001</v>
      </c>
      <c r="I23">
        <v>0.28076853760179599</v>
      </c>
      <c r="J23">
        <v>0.28076853760179599</v>
      </c>
      <c r="K23">
        <v>2.8000363853632102</v>
      </c>
      <c r="L23">
        <v>2.99187999380666</v>
      </c>
      <c r="M23">
        <v>0.26193815379017399</v>
      </c>
      <c r="N23">
        <v>0.26193815379017399</v>
      </c>
      <c r="O23">
        <v>3.9695156454351199</v>
      </c>
      <c r="P23">
        <v>4.21364717400097</v>
      </c>
      <c r="Q23">
        <v>0.19560943465553299</v>
      </c>
      <c r="R23">
        <v>0.19560943465553299</v>
      </c>
      <c r="S23">
        <v>4.2136471740009699E-3</v>
      </c>
      <c r="T23">
        <v>20.216666666666669</v>
      </c>
      <c r="U23">
        <v>659.2</v>
      </c>
    </row>
    <row r="24" spans="1:21" x14ac:dyDescent="0.35">
      <c r="A24">
        <v>60</v>
      </c>
      <c r="B24" t="s">
        <v>41</v>
      </c>
      <c r="C24">
        <v>33.650843363261401</v>
      </c>
      <c r="D24">
        <v>35.828820680748102</v>
      </c>
      <c r="E24">
        <v>0.21249485781467101</v>
      </c>
      <c r="F24">
        <v>0.21249485781467101</v>
      </c>
      <c r="G24">
        <v>5.9433350837165699</v>
      </c>
      <c r="H24">
        <v>5.9448071692545597</v>
      </c>
      <c r="I24">
        <v>0.18818771912046101</v>
      </c>
      <c r="J24">
        <v>0.18818771912046101</v>
      </c>
      <c r="K24">
        <v>1.76198175590687</v>
      </c>
      <c r="L24">
        <v>1.8449925254586299</v>
      </c>
      <c r="M24">
        <v>0.25295395419773598</v>
      </c>
      <c r="N24">
        <v>0.25295395419773598</v>
      </c>
      <c r="O24">
        <v>3.2487145286674002</v>
      </c>
      <c r="P24">
        <v>3.41889955464955</v>
      </c>
      <c r="Q24">
        <v>0.19057775044071401</v>
      </c>
      <c r="R24">
        <v>0.19057775044071401</v>
      </c>
      <c r="S24">
        <v>3.4188995546495498E-3</v>
      </c>
      <c r="T24">
        <v>11.5</v>
      </c>
      <c r="U24">
        <v>295.18</v>
      </c>
    </row>
    <row r="25" spans="1:21" x14ac:dyDescent="0.35">
      <c r="A25">
        <v>61</v>
      </c>
      <c r="B25" t="s">
        <v>42</v>
      </c>
      <c r="C25">
        <v>77.094364319438995</v>
      </c>
      <c r="D25">
        <v>76.909499447026107</v>
      </c>
      <c r="E25">
        <v>0.15565212255532601</v>
      </c>
      <c r="F25">
        <v>0.15565212255532601</v>
      </c>
      <c r="G25">
        <v>6.3530032799333096</v>
      </c>
      <c r="H25">
        <v>6.4637747597120399</v>
      </c>
      <c r="I25">
        <v>0.18680121332207</v>
      </c>
      <c r="J25">
        <v>0.18680121332207</v>
      </c>
      <c r="K25">
        <v>1.8581306716536901</v>
      </c>
      <c r="L25">
        <v>1.9032642841002601</v>
      </c>
      <c r="M25">
        <v>0.16771725833429699</v>
      </c>
      <c r="N25">
        <v>0.16771725833429699</v>
      </c>
      <c r="O25">
        <v>3.74741688709967</v>
      </c>
      <c r="P25">
        <v>3.9909231037897102</v>
      </c>
      <c r="Q25">
        <v>0.17197631158594401</v>
      </c>
      <c r="R25">
        <v>0.17197631158594401</v>
      </c>
      <c r="S25">
        <v>3.9909231037897099E-3</v>
      </c>
      <c r="T25">
        <v>5.2166666666666668</v>
      </c>
      <c r="U25">
        <v>595.20000000000005</v>
      </c>
    </row>
    <row r="26" spans="1:21" x14ac:dyDescent="0.35">
      <c r="A26">
        <v>62</v>
      </c>
      <c r="B26" t="s">
        <v>43</v>
      </c>
      <c r="C26">
        <v>56.231216636368103</v>
      </c>
      <c r="D26">
        <v>55.506437213516399</v>
      </c>
      <c r="E26">
        <v>0.38254832594705601</v>
      </c>
      <c r="F26">
        <v>0.38254832594705601</v>
      </c>
      <c r="G26">
        <v>6.3877025400249101</v>
      </c>
      <c r="H26">
        <v>6.4172513015961403</v>
      </c>
      <c r="I26">
        <v>0.21689810750123301</v>
      </c>
      <c r="J26">
        <v>0.21689810750123301</v>
      </c>
      <c r="K26">
        <v>2.7920177819834202</v>
      </c>
      <c r="L26">
        <v>3.0690273655757201</v>
      </c>
      <c r="M26">
        <v>0.279556789308814</v>
      </c>
      <c r="N26">
        <v>0.279556789308814</v>
      </c>
      <c r="O26">
        <v>3.8519991982075701</v>
      </c>
      <c r="P26">
        <v>4.0137197104993696</v>
      </c>
      <c r="Q26">
        <v>0.15534365561541899</v>
      </c>
      <c r="R26">
        <v>0.15534365561541899</v>
      </c>
      <c r="S26">
        <v>4.0137197104993597E-3</v>
      </c>
      <c r="T26">
        <v>2.4166666666666665</v>
      </c>
      <c r="U26">
        <v>574.20000000000005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150" zoomScaleNormal="150" workbookViewId="0">
      <selection activeCell="H1" sqref="H1"/>
    </sheetView>
  </sheetViews>
  <sheetFormatPr defaultRowHeight="14.5" x14ac:dyDescent="0.35"/>
  <cols>
    <col min="1" max="1" width="13.08984375" bestFit="1" customWidth="1"/>
    <col min="5" max="5" width="10" bestFit="1" customWidth="1"/>
    <col min="14" max="14" width="10.08984375" bestFit="1" customWidth="1"/>
  </cols>
  <sheetData>
    <row r="1" spans="1:15" x14ac:dyDescent="0.35">
      <c r="A1" t="s">
        <v>0</v>
      </c>
      <c r="B1" t="s">
        <v>44</v>
      </c>
      <c r="C1" t="s">
        <v>46</v>
      </c>
      <c r="D1" t="s">
        <v>9</v>
      </c>
      <c r="G1" t="s">
        <v>45</v>
      </c>
      <c r="H1" t="s">
        <v>47</v>
      </c>
      <c r="I1" t="s">
        <v>5</v>
      </c>
      <c r="M1" t="s">
        <v>1</v>
      </c>
    </row>
    <row r="2" spans="1:15" x14ac:dyDescent="0.35">
      <c r="A2" t="s">
        <v>18</v>
      </c>
      <c r="B2">
        <v>5</v>
      </c>
      <c r="C2">
        <f>LN(B2)</f>
        <v>1.6094379124341003</v>
      </c>
      <c r="D2">
        <v>2.0579569450930402</v>
      </c>
      <c r="E2" s="1">
        <f>C2-D2</f>
        <v>-0.44851903265893989</v>
      </c>
      <c r="F2" s="2">
        <f>SQRT(SUMSQ(E2:E26)/COUNTA(E2:E26))</f>
        <v>1.0918067909586997</v>
      </c>
      <c r="G2">
        <v>676</v>
      </c>
      <c r="H2">
        <f>LN(G2)</f>
        <v>6.5161930760429643</v>
      </c>
      <c r="I2">
        <v>6.0872445304371796</v>
      </c>
      <c r="J2" s="1">
        <f>H2-I2</f>
        <v>0.42894854560578466</v>
      </c>
      <c r="K2" s="2">
        <f>SQRT(SUMSQ(J2:J26)/COUNTA(J2:J26))</f>
        <v>0.17348259484778233</v>
      </c>
      <c r="L2">
        <v>100</v>
      </c>
      <c r="M2">
        <v>64.2855627929235</v>
      </c>
      <c r="N2" s="1">
        <f>L2-M2</f>
        <v>35.7144372070765</v>
      </c>
      <c r="O2" s="2">
        <f>SQRT(SUMSQ(N2:N26)/COUNTA(N2:N26))</f>
        <v>23.299102879849908</v>
      </c>
    </row>
    <row r="3" spans="1:15" x14ac:dyDescent="0.35">
      <c r="A3" t="s">
        <v>19</v>
      </c>
      <c r="B3">
        <v>3.7666666666666671</v>
      </c>
      <c r="C3">
        <f>LN(B3)</f>
        <v>1.3261904370501854</v>
      </c>
      <c r="D3">
        <v>1.76020152024543</v>
      </c>
      <c r="E3" s="1">
        <f t="shared" ref="E3:E26" si="0">C3-D3</f>
        <v>-0.43401108319524462</v>
      </c>
      <c r="F3" s="1"/>
      <c r="G3">
        <v>634.4</v>
      </c>
      <c r="H3">
        <f t="shared" ref="H3:H26" si="1">LN(G3)</f>
        <v>6.4526796703206379</v>
      </c>
      <c r="I3">
        <v>6.0222583034406201</v>
      </c>
      <c r="J3" s="1">
        <f t="shared" ref="J3:J26" si="2">H3-I3</f>
        <v>0.43042136688001786</v>
      </c>
      <c r="K3" s="1"/>
      <c r="L3">
        <f>AVERAGE(60,40)</f>
        <v>50</v>
      </c>
      <c r="M3">
        <v>77.232151238914795</v>
      </c>
      <c r="N3" s="1">
        <f t="shared" ref="N3:N26" si="3">L3-M3</f>
        <v>-27.232151238914795</v>
      </c>
      <c r="O3" s="1"/>
    </row>
    <row r="4" spans="1:15" x14ac:dyDescent="0.35">
      <c r="A4" t="s">
        <v>20</v>
      </c>
      <c r="B4">
        <v>2.85</v>
      </c>
      <c r="C4">
        <f>LN(B4)</f>
        <v>1.0473189942805592</v>
      </c>
      <c r="D4">
        <v>1.9557243066786201</v>
      </c>
      <c r="E4" s="1">
        <f t="shared" si="0"/>
        <v>-0.90840531239806088</v>
      </c>
      <c r="F4" s="1"/>
      <c r="G4">
        <v>390.02</v>
      </c>
      <c r="H4">
        <f t="shared" si="1"/>
        <v>5.9661980198600943</v>
      </c>
      <c r="I4">
        <v>6.0073610143558902</v>
      </c>
      <c r="J4" s="1">
        <f t="shared" si="2"/>
        <v>-4.1162994495795857E-2</v>
      </c>
      <c r="K4" s="1"/>
      <c r="L4">
        <f>AVERAGE(10,0)</f>
        <v>5</v>
      </c>
      <c r="M4">
        <v>35.056447099932399</v>
      </c>
      <c r="N4" s="1">
        <f t="shared" si="3"/>
        <v>-30.056447099932399</v>
      </c>
      <c r="O4" s="1"/>
    </row>
    <row r="5" spans="1:15" x14ac:dyDescent="0.35">
      <c r="A5" t="s">
        <v>21</v>
      </c>
      <c r="B5">
        <v>3.3166666666666664</v>
      </c>
      <c r="C5">
        <f>LN(B5)</f>
        <v>1.1989602625023916</v>
      </c>
      <c r="D5">
        <v>1.9880156593945</v>
      </c>
      <c r="E5" s="1">
        <f t="shared" si="0"/>
        <v>-0.78905539689210835</v>
      </c>
      <c r="F5" s="1"/>
      <c r="G5">
        <v>407.78000000000003</v>
      </c>
      <c r="H5">
        <f t="shared" si="1"/>
        <v>6.0107278132888284</v>
      </c>
      <c r="I5">
        <v>6.0101057633126604</v>
      </c>
      <c r="J5" s="1">
        <f t="shared" si="2"/>
        <v>6.2204997616799318E-4</v>
      </c>
      <c r="K5" s="1"/>
      <c r="L5">
        <v>20</v>
      </c>
      <c r="M5">
        <v>29.0228419254993</v>
      </c>
      <c r="N5" s="1">
        <f t="shared" si="3"/>
        <v>-9.0228419254993</v>
      </c>
      <c r="O5" s="1"/>
    </row>
    <row r="6" spans="1:15" x14ac:dyDescent="0.35">
      <c r="A6" t="s">
        <v>22</v>
      </c>
      <c r="B6">
        <v>2.85</v>
      </c>
      <c r="C6">
        <f>LN(B6)</f>
        <v>1.0473189942805592</v>
      </c>
      <c r="D6">
        <v>2.0031602087760301</v>
      </c>
      <c r="E6" s="1">
        <f t="shared" si="0"/>
        <v>-0.95584121449547088</v>
      </c>
      <c r="F6" s="1"/>
      <c r="G6">
        <v>405.2</v>
      </c>
      <c r="H6">
        <f t="shared" si="1"/>
        <v>6.0043807723745282</v>
      </c>
      <c r="I6">
        <v>6.0029755268637297</v>
      </c>
      <c r="J6" s="1">
        <f t="shared" si="2"/>
        <v>1.4052455107984585E-3</v>
      </c>
      <c r="K6" s="1"/>
      <c r="L6">
        <v>0</v>
      </c>
      <c r="M6">
        <v>31.251556911744601</v>
      </c>
      <c r="N6" s="1">
        <f t="shared" si="3"/>
        <v>-31.251556911744601</v>
      </c>
      <c r="O6" s="1"/>
    </row>
    <row r="7" spans="1:15" x14ac:dyDescent="0.35">
      <c r="A7" t="s">
        <v>23</v>
      </c>
      <c r="B7">
        <v>2.0333333333333332</v>
      </c>
      <c r="C7">
        <f>LN(B7)</f>
        <v>0.70967648251115578</v>
      </c>
      <c r="D7">
        <v>1.9664591488116201</v>
      </c>
      <c r="E7" s="1">
        <f t="shared" si="0"/>
        <v>-1.2567826663004644</v>
      </c>
      <c r="F7" s="1"/>
      <c r="G7">
        <v>396.28</v>
      </c>
      <c r="H7">
        <f t="shared" si="1"/>
        <v>5.9821210321048293</v>
      </c>
      <c r="I7">
        <v>5.9831889476647699</v>
      </c>
      <c r="J7" s="1">
        <f t="shared" si="2"/>
        <v>-1.0679155599406798E-3</v>
      </c>
      <c r="K7" s="1"/>
      <c r="L7">
        <v>30</v>
      </c>
      <c r="M7">
        <v>35.738807007669799</v>
      </c>
      <c r="N7" s="1">
        <f t="shared" si="3"/>
        <v>-5.7388070076697986</v>
      </c>
      <c r="O7" s="1"/>
    </row>
    <row r="8" spans="1:15" x14ac:dyDescent="0.35">
      <c r="A8" t="s">
        <v>24</v>
      </c>
      <c r="B8">
        <v>1.8</v>
      </c>
      <c r="C8">
        <f>LN(B8)</f>
        <v>0.58778666490211906</v>
      </c>
      <c r="D8">
        <v>1.9541496618171701</v>
      </c>
      <c r="E8" s="1">
        <f t="shared" si="0"/>
        <v>-1.366362996915051</v>
      </c>
      <c r="F8" s="1"/>
      <c r="G8">
        <v>428.26000000000005</v>
      </c>
      <c r="H8">
        <f t="shared" si="1"/>
        <v>6.0597304877780704</v>
      </c>
      <c r="I8">
        <v>5.9728022136985404</v>
      </c>
      <c r="J8" s="1">
        <f t="shared" si="2"/>
        <v>8.6928274079530077E-2</v>
      </c>
      <c r="K8" s="1"/>
      <c r="L8">
        <v>20</v>
      </c>
      <c r="M8">
        <v>36.153056880920197</v>
      </c>
      <c r="N8" s="1">
        <f t="shared" si="3"/>
        <v>-16.153056880920197</v>
      </c>
      <c r="O8" s="1"/>
    </row>
    <row r="9" spans="1:15" x14ac:dyDescent="0.35">
      <c r="A9" t="s">
        <v>25</v>
      </c>
      <c r="B9">
        <v>4.666666666666667</v>
      </c>
      <c r="C9">
        <f>LN(B9)</f>
        <v>1.5404450409471491</v>
      </c>
      <c r="D9">
        <v>1.9069555990757301</v>
      </c>
      <c r="E9" s="1">
        <f t="shared" si="0"/>
        <v>-0.36651055812858102</v>
      </c>
      <c r="F9" s="1"/>
      <c r="G9">
        <v>410.9</v>
      </c>
      <c r="H9">
        <f t="shared" si="1"/>
        <v>6.0183498758893643</v>
      </c>
      <c r="I9">
        <v>5.9922319805973396</v>
      </c>
      <c r="J9" s="1">
        <f t="shared" si="2"/>
        <v>2.6117895292024684E-2</v>
      </c>
      <c r="K9" s="1"/>
      <c r="L9">
        <v>20</v>
      </c>
      <c r="M9">
        <v>36.346872329847102</v>
      </c>
      <c r="N9" s="1">
        <f t="shared" si="3"/>
        <v>-16.346872329847102</v>
      </c>
      <c r="O9" s="1"/>
    </row>
    <row r="10" spans="1:15" x14ac:dyDescent="0.35">
      <c r="A10" t="s">
        <v>26</v>
      </c>
      <c r="B10">
        <v>3.65</v>
      </c>
      <c r="C10">
        <f>LN(B10)</f>
        <v>1.2947271675944001</v>
      </c>
      <c r="D10">
        <v>1.8731654571215299</v>
      </c>
      <c r="E10" s="1">
        <f t="shared" si="0"/>
        <v>-0.57843828952712983</v>
      </c>
      <c r="F10" s="1"/>
      <c r="G10">
        <v>417.48</v>
      </c>
      <c r="H10">
        <f t="shared" si="1"/>
        <v>6.0342366389518514</v>
      </c>
      <c r="I10">
        <v>5.9304902422453001</v>
      </c>
      <c r="J10" s="1">
        <f t="shared" si="2"/>
        <v>0.10374639670655128</v>
      </c>
      <c r="K10" s="1"/>
      <c r="L10">
        <v>40</v>
      </c>
      <c r="M10">
        <v>36.095405320244701</v>
      </c>
      <c r="N10" s="1">
        <f t="shared" si="3"/>
        <v>3.9045946797552986</v>
      </c>
      <c r="O10" s="1"/>
    </row>
    <row r="11" spans="1:15" x14ac:dyDescent="0.35">
      <c r="A11" t="s">
        <v>27</v>
      </c>
      <c r="B11">
        <v>2.25</v>
      </c>
      <c r="C11">
        <f>LN(B11)</f>
        <v>0.81093021621632877</v>
      </c>
      <c r="D11">
        <v>1.95033369427426</v>
      </c>
      <c r="E11" s="1">
        <f t="shared" si="0"/>
        <v>-1.1394034780579312</v>
      </c>
      <c r="F11" s="1"/>
      <c r="G11">
        <v>390.8</v>
      </c>
      <c r="H11">
        <f t="shared" si="1"/>
        <v>5.9681959201686281</v>
      </c>
      <c r="I11">
        <v>5.9149567030139201</v>
      </c>
      <c r="J11" s="1">
        <f t="shared" si="2"/>
        <v>5.323921715470803E-2</v>
      </c>
      <c r="K11" s="1"/>
      <c r="L11">
        <v>10</v>
      </c>
      <c r="M11">
        <v>35.549745124129203</v>
      </c>
      <c r="N11" s="1">
        <f t="shared" si="3"/>
        <v>-25.549745124129203</v>
      </c>
      <c r="O11" s="1"/>
    </row>
    <row r="12" spans="1:15" x14ac:dyDescent="0.35">
      <c r="A12" t="s">
        <v>28</v>
      </c>
      <c r="B12">
        <v>9.3666666666666671</v>
      </c>
      <c r="C12">
        <f>LN(B12)</f>
        <v>2.2371572876715904</v>
      </c>
      <c r="D12">
        <v>1.3052936026639299</v>
      </c>
      <c r="E12" s="1">
        <f t="shared" si="0"/>
        <v>0.93186368500766048</v>
      </c>
      <c r="F12" s="1"/>
      <c r="G12">
        <v>486.96000000000004</v>
      </c>
      <c r="H12">
        <f t="shared" si="1"/>
        <v>6.1881819841856691</v>
      </c>
      <c r="I12">
        <v>5.8555924758998099</v>
      </c>
      <c r="J12" s="1">
        <f t="shared" si="2"/>
        <v>0.3325895082858592</v>
      </c>
      <c r="K12" s="1"/>
      <c r="L12">
        <v>10</v>
      </c>
      <c r="M12">
        <v>26.6091473479939</v>
      </c>
      <c r="N12" s="1">
        <f t="shared" si="3"/>
        <v>-16.6091473479939</v>
      </c>
      <c r="O12" s="1"/>
    </row>
    <row r="13" spans="1:15" x14ac:dyDescent="0.35">
      <c r="A13" t="s">
        <v>29</v>
      </c>
      <c r="B13">
        <v>1.25</v>
      </c>
      <c r="C13">
        <f>LN(B13)</f>
        <v>0.22314355131420976</v>
      </c>
      <c r="D13">
        <v>2.0809393143778299</v>
      </c>
      <c r="E13" s="1">
        <f t="shared" si="0"/>
        <v>-1.8577957630636202</v>
      </c>
      <c r="F13" s="1"/>
      <c r="G13">
        <v>374.78000000000003</v>
      </c>
      <c r="H13">
        <f t="shared" si="1"/>
        <v>5.9263391871475202</v>
      </c>
      <c r="I13">
        <v>5.9813494385440604</v>
      </c>
      <c r="J13" s="1">
        <f t="shared" si="2"/>
        <v>-5.5010251396540255E-2</v>
      </c>
      <c r="K13" s="1"/>
      <c r="L13">
        <v>20</v>
      </c>
      <c r="M13">
        <v>41.474687942826002</v>
      </c>
      <c r="N13" s="1">
        <f t="shared" si="3"/>
        <v>-21.474687942826002</v>
      </c>
      <c r="O13" s="1"/>
    </row>
    <row r="14" spans="1:15" x14ac:dyDescent="0.35">
      <c r="A14" t="s">
        <v>30</v>
      </c>
      <c r="B14">
        <v>1.25</v>
      </c>
      <c r="C14">
        <f>LN(B14)</f>
        <v>0.22314355131420976</v>
      </c>
      <c r="D14">
        <v>2.4529309583904699</v>
      </c>
      <c r="E14" s="1">
        <f t="shared" si="0"/>
        <v>-2.2297874070762602</v>
      </c>
      <c r="F14" s="1"/>
      <c r="G14">
        <v>264.26</v>
      </c>
      <c r="H14">
        <f t="shared" si="1"/>
        <v>5.5769334669860706</v>
      </c>
      <c r="I14">
        <v>5.5392938797900504</v>
      </c>
      <c r="J14" s="1">
        <f t="shared" si="2"/>
        <v>3.763958719602023E-2</v>
      </c>
      <c r="K14" s="1"/>
      <c r="L14">
        <v>40</v>
      </c>
      <c r="M14">
        <v>47.175577753124401</v>
      </c>
      <c r="N14" s="1">
        <f t="shared" si="3"/>
        <v>-7.1755777531244007</v>
      </c>
      <c r="O14" s="1"/>
    </row>
    <row r="15" spans="1:15" x14ac:dyDescent="0.35">
      <c r="A15" t="s">
        <v>31</v>
      </c>
      <c r="B15">
        <v>6.3833333333333329</v>
      </c>
      <c r="C15">
        <f>LN(B15)</f>
        <v>1.8536904269585452</v>
      </c>
      <c r="D15">
        <v>1.77552341508488</v>
      </c>
      <c r="E15" s="1">
        <f t="shared" si="0"/>
        <v>7.816701187366526E-2</v>
      </c>
      <c r="F15" s="1"/>
      <c r="G15">
        <v>601.79999999999995</v>
      </c>
      <c r="H15">
        <f t="shared" si="1"/>
        <v>6.3999251641959445</v>
      </c>
      <c r="I15">
        <v>6.2931379175425102</v>
      </c>
      <c r="J15" s="1">
        <f t="shared" si="2"/>
        <v>0.10678724665343431</v>
      </c>
      <c r="K15" s="1"/>
      <c r="L15">
        <f>AVERAGE(30,60)</f>
        <v>45</v>
      </c>
      <c r="M15" t="s">
        <v>32</v>
      </c>
      <c r="N15" s="1"/>
      <c r="O15" s="1"/>
    </row>
    <row r="16" spans="1:15" x14ac:dyDescent="0.35">
      <c r="A16" t="s">
        <v>33</v>
      </c>
      <c r="B16">
        <v>15.466666666666667</v>
      </c>
      <c r="C16">
        <f>LN(B16)</f>
        <v>2.7386871705640998</v>
      </c>
      <c r="D16">
        <v>2.5829224287539199</v>
      </c>
      <c r="E16" s="1">
        <f t="shared" si="0"/>
        <v>0.15576474181017996</v>
      </c>
      <c r="F16" s="1"/>
      <c r="G16">
        <v>640.28</v>
      </c>
      <c r="H16">
        <f t="shared" si="1"/>
        <v>6.4619055806784971</v>
      </c>
      <c r="I16">
        <v>6.2620477507442498</v>
      </c>
      <c r="J16" s="1">
        <f t="shared" si="2"/>
        <v>0.19985782993424728</v>
      </c>
      <c r="K16" s="1"/>
      <c r="L16">
        <v>70</v>
      </c>
      <c r="M16" t="s">
        <v>32</v>
      </c>
      <c r="N16" s="1"/>
      <c r="O16" s="1"/>
    </row>
    <row r="17" spans="1:15" x14ac:dyDescent="0.35">
      <c r="A17" t="s">
        <v>34</v>
      </c>
      <c r="B17">
        <v>5.7333333333333343</v>
      </c>
      <c r="C17">
        <f>LN(B17)</f>
        <v>1.7462970951512979</v>
      </c>
      <c r="D17">
        <v>2.3196089037964498</v>
      </c>
      <c r="E17" s="1">
        <f t="shared" si="0"/>
        <v>-0.57331180864515185</v>
      </c>
      <c r="F17" s="1"/>
      <c r="G17">
        <v>768.2</v>
      </c>
      <c r="H17">
        <f t="shared" si="1"/>
        <v>6.6440501159118046</v>
      </c>
      <c r="I17">
        <v>6.3783921937165697</v>
      </c>
      <c r="J17" s="1">
        <f t="shared" si="2"/>
        <v>0.26565792219523487</v>
      </c>
      <c r="K17" s="1"/>
      <c r="L17">
        <v>50</v>
      </c>
      <c r="M17">
        <v>58.9889068087205</v>
      </c>
      <c r="N17" s="1">
        <f t="shared" si="3"/>
        <v>-8.9889068087205004</v>
      </c>
      <c r="O17" s="1"/>
    </row>
    <row r="18" spans="1:15" x14ac:dyDescent="0.35">
      <c r="A18" t="s">
        <v>35</v>
      </c>
      <c r="B18">
        <v>5.1000000000000005</v>
      </c>
      <c r="C18">
        <f>LN(B18)</f>
        <v>1.6292405397302803</v>
      </c>
      <c r="D18">
        <v>2.46353849829848</v>
      </c>
      <c r="E18" s="1">
        <f t="shared" si="0"/>
        <v>-0.83429795856819977</v>
      </c>
      <c r="F18" s="1"/>
      <c r="G18">
        <v>595</v>
      </c>
      <c r="H18">
        <f t="shared" si="1"/>
        <v>6.3885614055456301</v>
      </c>
      <c r="I18">
        <v>6.3550312997849199</v>
      </c>
      <c r="J18" s="1">
        <f t="shared" si="2"/>
        <v>3.3530105760710249E-2</v>
      </c>
      <c r="K18" s="1"/>
      <c r="L18">
        <v>50</v>
      </c>
      <c r="M18">
        <v>58.617043717751599</v>
      </c>
      <c r="N18" s="1">
        <f t="shared" si="3"/>
        <v>-8.6170437177515993</v>
      </c>
      <c r="O18" s="1"/>
    </row>
    <row r="19" spans="1:15" x14ac:dyDescent="0.35">
      <c r="A19" t="s">
        <v>36</v>
      </c>
      <c r="B19">
        <v>13.166666666666666</v>
      </c>
      <c r="C19">
        <f>LN(B19)</f>
        <v>2.5776883832389665</v>
      </c>
      <c r="D19">
        <v>2.4330608364108399</v>
      </c>
      <c r="E19" s="1">
        <f t="shared" si="0"/>
        <v>0.14462754682812662</v>
      </c>
      <c r="F19" s="1"/>
      <c r="G19">
        <v>682.4</v>
      </c>
      <c r="H19">
        <f t="shared" si="1"/>
        <v>6.5256159961774696</v>
      </c>
      <c r="I19">
        <v>6.3656892864812296</v>
      </c>
      <c r="J19" s="1">
        <f t="shared" si="2"/>
        <v>0.15992670969624001</v>
      </c>
      <c r="K19" s="1"/>
      <c r="L19">
        <v>80</v>
      </c>
      <c r="M19">
        <v>61.5163124564586</v>
      </c>
      <c r="N19" s="1">
        <f t="shared" si="3"/>
        <v>18.4836875435414</v>
      </c>
      <c r="O19" s="1"/>
    </row>
    <row r="20" spans="1:15" x14ac:dyDescent="0.35">
      <c r="A20" t="s">
        <v>37</v>
      </c>
      <c r="B20">
        <v>2.9166666666666665</v>
      </c>
      <c r="C20">
        <f>LN(B20)</f>
        <v>1.0704414117014134</v>
      </c>
      <c r="D20">
        <v>2.6135167013635501</v>
      </c>
      <c r="E20" s="1">
        <f t="shared" si="0"/>
        <v>-1.5430752896621367</v>
      </c>
      <c r="F20" s="1"/>
      <c r="G20">
        <v>633.6</v>
      </c>
      <c r="H20">
        <f t="shared" si="1"/>
        <v>6.4514178405002163</v>
      </c>
      <c r="I20">
        <v>6.3762954563748702</v>
      </c>
      <c r="J20" s="1">
        <f t="shared" si="2"/>
        <v>7.5122384125346109E-2</v>
      </c>
      <c r="K20" s="1"/>
      <c r="L20">
        <v>70</v>
      </c>
      <c r="M20">
        <v>57.876320051856602</v>
      </c>
      <c r="N20" s="1">
        <f t="shared" si="3"/>
        <v>12.123679948143398</v>
      </c>
      <c r="O20" s="1"/>
    </row>
    <row r="21" spans="1:15" x14ac:dyDescent="0.35">
      <c r="A21" t="s">
        <v>38</v>
      </c>
      <c r="B21">
        <v>1.7</v>
      </c>
      <c r="C21">
        <f>LN(B21)</f>
        <v>0.53062825106217038</v>
      </c>
      <c r="D21">
        <v>2.4073830230119402</v>
      </c>
      <c r="E21" s="1">
        <f t="shared" si="0"/>
        <v>-1.8767547719497699</v>
      </c>
      <c r="F21" s="1"/>
      <c r="G21">
        <v>540.86</v>
      </c>
      <c r="H21">
        <f t="shared" si="1"/>
        <v>6.2931604653201818</v>
      </c>
      <c r="I21">
        <v>6.3775372052116301</v>
      </c>
      <c r="J21" s="1">
        <f t="shared" si="2"/>
        <v>-8.4376739891448338E-2</v>
      </c>
      <c r="K21" s="1"/>
      <c r="L21">
        <v>30</v>
      </c>
      <c r="M21">
        <v>64.7016334087199</v>
      </c>
      <c r="N21" s="1">
        <f t="shared" si="3"/>
        <v>-34.7016334087199</v>
      </c>
      <c r="O21" s="1"/>
    </row>
    <row r="22" spans="1:15" x14ac:dyDescent="0.35">
      <c r="A22" t="s">
        <v>39</v>
      </c>
      <c r="B22">
        <v>2.5166666666666671</v>
      </c>
      <c r="C22">
        <f>LN(B22)</f>
        <v>0.92293527459282376</v>
      </c>
      <c r="D22">
        <v>2.0936877028816698</v>
      </c>
      <c r="E22" s="1">
        <f t="shared" si="0"/>
        <v>-1.170752428288846</v>
      </c>
      <c r="F22" s="1"/>
      <c r="G22">
        <v>646.6</v>
      </c>
      <c r="H22">
        <f t="shared" si="1"/>
        <v>6.4717278652913324</v>
      </c>
      <c r="I22">
        <v>6.36852285620337</v>
      </c>
      <c r="J22" s="1">
        <f t="shared" si="2"/>
        <v>0.10320500908796237</v>
      </c>
      <c r="K22" s="1"/>
      <c r="L22">
        <v>20</v>
      </c>
      <c r="M22">
        <v>65.447141991907301</v>
      </c>
      <c r="N22" s="1">
        <f t="shared" si="3"/>
        <v>-45.447141991907301</v>
      </c>
      <c r="O22" s="1"/>
    </row>
    <row r="23" spans="1:15" x14ac:dyDescent="0.35">
      <c r="A23" t="s">
        <v>40</v>
      </c>
      <c r="B23">
        <v>20.216666666666669</v>
      </c>
      <c r="C23">
        <f>LN(B23)</f>
        <v>3.0065073467219494</v>
      </c>
      <c r="D23">
        <v>2.8000363853632102</v>
      </c>
      <c r="E23" s="1">
        <f t="shared" si="0"/>
        <v>0.20647096135873921</v>
      </c>
      <c r="F23" s="1"/>
      <c r="G23">
        <v>659.2</v>
      </c>
      <c r="H23">
        <f t="shared" si="1"/>
        <v>6.4910269785952623</v>
      </c>
      <c r="I23">
        <v>6.4230925698853802</v>
      </c>
      <c r="J23" s="1">
        <f t="shared" si="2"/>
        <v>6.7934408709882099E-2</v>
      </c>
      <c r="K23" s="1"/>
      <c r="L23">
        <v>70</v>
      </c>
      <c r="M23">
        <v>58.470592259414801</v>
      </c>
      <c r="N23" s="1">
        <f t="shared" si="3"/>
        <v>11.529407740585199</v>
      </c>
      <c r="O23" s="1"/>
    </row>
    <row r="24" spans="1:15" x14ac:dyDescent="0.35">
      <c r="A24" t="s">
        <v>41</v>
      </c>
      <c r="B24">
        <v>11.5</v>
      </c>
      <c r="C24">
        <f>LN(B24)</f>
        <v>2.4423470353692043</v>
      </c>
      <c r="D24">
        <v>1.76198175590687</v>
      </c>
      <c r="E24" s="1">
        <f t="shared" si="0"/>
        <v>0.68036527946233427</v>
      </c>
      <c r="F24" s="1"/>
      <c r="G24">
        <v>295.18</v>
      </c>
      <c r="H24">
        <f>LN(G24)</f>
        <v>5.68758533975363</v>
      </c>
      <c r="I24">
        <v>5.9433350837165699</v>
      </c>
      <c r="J24" s="1">
        <f t="shared" si="2"/>
        <v>-0.25574974396293992</v>
      </c>
      <c r="K24" s="1"/>
      <c r="L24">
        <v>20</v>
      </c>
      <c r="M24">
        <v>33.650843363261401</v>
      </c>
      <c r="N24" s="1">
        <f t="shared" si="3"/>
        <v>-13.650843363261401</v>
      </c>
      <c r="O24" s="1"/>
    </row>
    <row r="25" spans="1:15" x14ac:dyDescent="0.35">
      <c r="A25" t="s">
        <v>42</v>
      </c>
      <c r="B25">
        <v>5.2166666666666668</v>
      </c>
      <c r="C25">
        <f>LN(B25)</f>
        <v>1.6518586283180525</v>
      </c>
      <c r="D25">
        <v>1.8581306716536901</v>
      </c>
      <c r="E25" s="1">
        <f t="shared" si="0"/>
        <v>-0.20627204333563753</v>
      </c>
      <c r="F25" s="1"/>
      <c r="G25">
        <v>595.20000000000005</v>
      </c>
      <c r="H25">
        <f t="shared" si="1"/>
        <v>6.3888974835188819</v>
      </c>
      <c r="I25">
        <v>6.3530032799333096</v>
      </c>
      <c r="J25" s="1">
        <f t="shared" si="2"/>
        <v>3.5894203585572271E-2</v>
      </c>
      <c r="K25" s="1"/>
      <c r="L25">
        <v>30</v>
      </c>
      <c r="M25">
        <v>77.094364319438995</v>
      </c>
      <c r="N25" s="1">
        <f t="shared" si="3"/>
        <v>-47.094364319438995</v>
      </c>
      <c r="O25" s="1"/>
    </row>
    <row r="26" spans="1:15" x14ac:dyDescent="0.35">
      <c r="A26" t="s">
        <v>43</v>
      </c>
      <c r="B26">
        <v>2.4166666666666665</v>
      </c>
      <c r="C26">
        <f>LN(B26)</f>
        <v>0.88238918019847368</v>
      </c>
      <c r="D26">
        <v>2.7920177819834202</v>
      </c>
      <c r="E26" s="1">
        <f t="shared" si="0"/>
        <v>-1.9096286017849464</v>
      </c>
      <c r="F26" s="1"/>
      <c r="G26">
        <v>574.20000000000005</v>
      </c>
      <c r="H26">
        <f t="shared" si="1"/>
        <v>6.3529777676869639</v>
      </c>
      <c r="I26">
        <v>6.3877025400249101</v>
      </c>
      <c r="J26" s="1">
        <f t="shared" si="2"/>
        <v>-3.4724772337946241E-2</v>
      </c>
      <c r="K26" s="1"/>
      <c r="L26">
        <v>50</v>
      </c>
      <c r="M26">
        <v>56.231216636368103</v>
      </c>
      <c r="N26" s="1">
        <f t="shared" si="3"/>
        <v>-6.231216636368103</v>
      </c>
      <c r="O26" s="1"/>
    </row>
    <row r="27" spans="1:15" x14ac:dyDescent="0.35">
      <c r="E27" s="1">
        <f>SUM(E2:E26)</f>
        <v>-18.247746874602839</v>
      </c>
      <c r="F27" s="1"/>
      <c r="J27" s="1">
        <f>SUM(J2:J26)</f>
        <v>2.0774814887914808</v>
      </c>
      <c r="K27" s="1"/>
      <c r="N27" s="1">
        <f>SUM(N2:N26)</f>
        <v>-289.58623468966766</v>
      </c>
      <c r="O27" s="1"/>
    </row>
    <row r="28" spans="1:15" x14ac:dyDescent="0.35">
      <c r="F28" s="1"/>
    </row>
    <row r="29" spans="1:15" x14ac:dyDescent="0.35">
      <c r="F29" s="1"/>
    </row>
    <row r="30" spans="1:15" x14ac:dyDescent="0.35">
      <c r="F30" s="1"/>
    </row>
    <row r="31" spans="1:15" x14ac:dyDescent="0.35">
      <c r="F31" s="1"/>
    </row>
    <row r="32" spans="1:15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>
      <selection activeCell="N17" sqref="N17"/>
    </sheetView>
  </sheetViews>
  <sheetFormatPr defaultRowHeight="14.5" x14ac:dyDescent="0.35"/>
  <cols>
    <col min="1" max="1" width="12.6328125" customWidth="1"/>
    <col min="2" max="3" width="8.81640625" bestFit="1" customWidth="1"/>
    <col min="4" max="4" width="9.54296875" bestFit="1" customWidth="1"/>
    <col min="5" max="5" width="8.81640625" customWidth="1"/>
    <col min="6" max="6" width="8.81640625" bestFit="1" customWidth="1"/>
    <col min="8" max="8" width="9.54296875" bestFit="1" customWidth="1"/>
    <col min="12" max="12" width="12.6328125" bestFit="1" customWidth="1"/>
    <col min="14" max="14" width="9.90625" bestFit="1" customWidth="1"/>
  </cols>
  <sheetData>
    <row r="1" spans="1:15" x14ac:dyDescent="0.35">
      <c r="A1" t="s">
        <v>0</v>
      </c>
      <c r="B1" t="s">
        <v>47</v>
      </c>
      <c r="C1" t="s">
        <v>5</v>
      </c>
      <c r="F1" t="s">
        <v>46</v>
      </c>
      <c r="G1" t="s">
        <v>9</v>
      </c>
      <c r="J1" t="s">
        <v>88</v>
      </c>
      <c r="K1" t="s">
        <v>1</v>
      </c>
    </row>
    <row r="2" spans="1:15" x14ac:dyDescent="0.35">
      <c r="A2" t="s">
        <v>50</v>
      </c>
      <c r="B2" s="1">
        <v>6.2980297065612643</v>
      </c>
      <c r="C2" s="1">
        <v>6.3046794647312696</v>
      </c>
      <c r="D2" s="1">
        <f>B2-C2</f>
        <v>-6.6497581700053487E-3</v>
      </c>
      <c r="E2" s="2">
        <f>SQRT(SUMSQ(D2:D39)/COUNTA(D2:D39))</f>
        <v>0.35147562296207752</v>
      </c>
      <c r="F2" s="1">
        <v>1.7861884241785995</v>
      </c>
      <c r="G2" s="1">
        <v>2.5460511542942501</v>
      </c>
      <c r="H2" s="1">
        <f>F2-G2</f>
        <v>-0.75986273011565064</v>
      </c>
      <c r="I2" s="2">
        <f>SQRT(SUMSQ(H2:H39)/COUNTA(H2:H39))</f>
        <v>1.0152992086742003</v>
      </c>
      <c r="J2">
        <v>60</v>
      </c>
      <c r="K2">
        <v>64.713737278588994</v>
      </c>
      <c r="L2" s="1">
        <f>J2-K2</f>
        <v>-4.7137372785889937</v>
      </c>
      <c r="M2" s="2">
        <f>SQRT(SUMSQ(L2:L39)/COUNTA(L2:L39))</f>
        <v>23.600617400456066</v>
      </c>
      <c r="O2" s="3"/>
    </row>
    <row r="3" spans="1:15" x14ac:dyDescent="0.35">
      <c r="A3" t="s">
        <v>51</v>
      </c>
      <c r="B3" s="1">
        <v>6.4901163699422639</v>
      </c>
      <c r="C3" s="1">
        <v>6.2653182637056704</v>
      </c>
      <c r="D3" s="1">
        <f t="shared" ref="D3:D39" si="0">B3-C3</f>
        <v>0.22479810623659358</v>
      </c>
      <c r="E3" s="1"/>
      <c r="F3" s="1">
        <v>1.0930412436186543</v>
      </c>
      <c r="G3" s="1">
        <v>2.38138839969917</v>
      </c>
      <c r="H3" s="1">
        <f t="shared" ref="H3:H39" si="1">F3-G3</f>
        <v>-1.2883471560805158</v>
      </c>
      <c r="I3" s="1"/>
      <c r="J3">
        <v>40</v>
      </c>
      <c r="K3">
        <v>56.713677664738498</v>
      </c>
      <c r="L3" s="1">
        <f t="shared" ref="L3:L39" si="2">J3-K3</f>
        <v>-16.713677664738498</v>
      </c>
      <c r="O3" s="1"/>
    </row>
    <row r="4" spans="1:15" x14ac:dyDescent="0.35">
      <c r="A4" t="s">
        <v>52</v>
      </c>
      <c r="B4" s="1">
        <v>6.3757060187645198</v>
      </c>
      <c r="C4" s="1">
        <v>6.2990643698419602</v>
      </c>
      <c r="D4" s="1">
        <f t="shared" si="0"/>
        <v>7.6641648922559646E-2</v>
      </c>
      <c r="E4" s="1"/>
      <c r="F4" s="1">
        <v>2.0918640616783932</v>
      </c>
      <c r="G4" s="1">
        <v>2.5896963395229098</v>
      </c>
      <c r="H4" s="1">
        <f t="shared" si="1"/>
        <v>-0.49783227784451656</v>
      </c>
      <c r="I4" s="1"/>
      <c r="J4">
        <v>50</v>
      </c>
      <c r="K4">
        <v>57.291878403748498</v>
      </c>
      <c r="L4" s="1">
        <f t="shared" si="2"/>
        <v>-7.2918784037484983</v>
      </c>
      <c r="O4" s="1"/>
    </row>
    <row r="5" spans="1:15" x14ac:dyDescent="0.35">
      <c r="A5" t="s">
        <v>53</v>
      </c>
      <c r="B5" s="1">
        <v>6.4248690239053881</v>
      </c>
      <c r="C5" s="1">
        <v>6.1644897814495598</v>
      </c>
      <c r="D5" s="1">
        <f t="shared" si="0"/>
        <v>0.26037924245582822</v>
      </c>
      <c r="E5" s="1"/>
      <c r="F5" s="1">
        <v>1.9786999718783043</v>
      </c>
      <c r="G5" s="1">
        <v>2.4024605040527001</v>
      </c>
      <c r="H5" s="1">
        <f t="shared" si="1"/>
        <v>-0.4237605321743958</v>
      </c>
      <c r="I5" s="1"/>
      <c r="J5">
        <v>80</v>
      </c>
      <c r="K5">
        <v>56.741757218399101</v>
      </c>
      <c r="L5" s="1">
        <f t="shared" si="2"/>
        <v>23.258242781600899</v>
      </c>
      <c r="O5" s="1"/>
    </row>
    <row r="6" spans="1:15" x14ac:dyDescent="0.35">
      <c r="A6" t="s">
        <v>54</v>
      </c>
      <c r="B6" s="1">
        <v>6.6443104308944019</v>
      </c>
      <c r="C6" s="1">
        <v>6.2048244022273398</v>
      </c>
      <c r="D6" s="1">
        <f t="shared" si="0"/>
        <v>0.4394860286670621</v>
      </c>
      <c r="E6" s="1"/>
      <c r="F6" s="1">
        <v>1.4469189829363254</v>
      </c>
      <c r="G6" s="1">
        <v>2.4710693086475599</v>
      </c>
      <c r="H6" s="1">
        <f t="shared" si="1"/>
        <v>-1.0241503257112345</v>
      </c>
      <c r="I6" s="1"/>
      <c r="J6">
        <v>80</v>
      </c>
      <c r="K6">
        <v>58.696896320201503</v>
      </c>
      <c r="L6" s="1">
        <f t="shared" si="2"/>
        <v>21.303103679798497</v>
      </c>
      <c r="O6" s="1"/>
    </row>
    <row r="7" spans="1:15" x14ac:dyDescent="0.35">
      <c r="A7" t="s">
        <v>55</v>
      </c>
      <c r="B7" s="1">
        <v>6.3600927651641728</v>
      </c>
      <c r="C7" s="1">
        <v>6.3066563244734102</v>
      </c>
      <c r="D7" s="1">
        <f t="shared" si="0"/>
        <v>5.3436440690762588E-2</v>
      </c>
      <c r="E7" s="1"/>
      <c r="F7" s="1">
        <v>1.4508328822574619</v>
      </c>
      <c r="G7" s="1">
        <v>2.6850567219784098</v>
      </c>
      <c r="H7" s="1">
        <f t="shared" si="1"/>
        <v>-1.234223839720948</v>
      </c>
      <c r="I7" s="1"/>
      <c r="J7">
        <v>100</v>
      </c>
      <c r="K7">
        <v>68.823762609024897</v>
      </c>
      <c r="L7" s="1">
        <f t="shared" si="2"/>
        <v>31.176237390975103</v>
      </c>
      <c r="O7" s="1"/>
    </row>
    <row r="8" spans="1:15" x14ac:dyDescent="0.35">
      <c r="A8" t="s">
        <v>56</v>
      </c>
      <c r="B8" s="1">
        <v>6.3731491265507429</v>
      </c>
      <c r="C8" s="1">
        <v>6.2516712628973101</v>
      </c>
      <c r="D8" s="1">
        <f t="shared" si="0"/>
        <v>0.12147786365343283</v>
      </c>
      <c r="E8" s="1"/>
      <c r="F8" s="1">
        <v>1.2992829841302609</v>
      </c>
      <c r="G8" s="1">
        <v>2.5055658108840499</v>
      </c>
      <c r="H8" s="1">
        <f t="shared" si="1"/>
        <v>-1.2062828267537891</v>
      </c>
      <c r="I8" s="1"/>
      <c r="J8">
        <v>50</v>
      </c>
      <c r="K8">
        <v>61.024276914709603</v>
      </c>
      <c r="L8" s="1">
        <f t="shared" si="2"/>
        <v>-11.024276914709603</v>
      </c>
      <c r="O8" s="1"/>
    </row>
    <row r="9" spans="1:15" x14ac:dyDescent="0.35">
      <c r="A9" t="s">
        <v>57</v>
      </c>
      <c r="B9" s="1">
        <v>6.36199308533525</v>
      </c>
      <c r="C9" s="1">
        <v>6.1869424577827097</v>
      </c>
      <c r="D9" s="1">
        <f t="shared" si="0"/>
        <v>0.17505062755254031</v>
      </c>
      <c r="E9" s="1"/>
      <c r="F9" s="1">
        <v>1.6325031853650966</v>
      </c>
      <c r="G9" s="1">
        <v>2.5413008323313901</v>
      </c>
      <c r="H9" s="1">
        <f t="shared" si="1"/>
        <v>-0.9087976469662935</v>
      </c>
      <c r="I9" s="1"/>
      <c r="J9">
        <v>30</v>
      </c>
      <c r="K9">
        <v>59.965147998103902</v>
      </c>
      <c r="L9" s="1">
        <f t="shared" si="2"/>
        <v>-29.965147998103902</v>
      </c>
      <c r="O9" s="1"/>
    </row>
    <row r="10" spans="1:15" x14ac:dyDescent="0.35">
      <c r="A10" t="s">
        <v>58</v>
      </c>
      <c r="B10" s="1">
        <v>5.872681011118015</v>
      </c>
      <c r="C10" s="1">
        <v>5.9851320315821699</v>
      </c>
      <c r="D10" s="1">
        <f t="shared" si="0"/>
        <v>-0.11245102046415489</v>
      </c>
      <c r="E10" s="1"/>
      <c r="F10" s="1">
        <v>1.4586150226995167</v>
      </c>
      <c r="G10" s="1">
        <v>1.9762832267082699</v>
      </c>
      <c r="H10" s="1">
        <f t="shared" si="1"/>
        <v>-0.51766820400875324</v>
      </c>
      <c r="I10" s="1"/>
      <c r="J10">
        <v>50</v>
      </c>
      <c r="K10">
        <v>35.589353938435799</v>
      </c>
      <c r="L10" s="1">
        <f t="shared" si="2"/>
        <v>14.410646061564201</v>
      </c>
      <c r="O10" s="1"/>
    </row>
    <row r="11" spans="1:15" x14ac:dyDescent="0.35">
      <c r="A11" t="s">
        <v>59</v>
      </c>
      <c r="B11" s="1">
        <v>6.3709278526771458</v>
      </c>
      <c r="C11" s="1">
        <v>6.2636791924465101</v>
      </c>
      <c r="D11" s="1">
        <f t="shared" si="0"/>
        <v>0.10724866023063573</v>
      </c>
      <c r="E11" s="1"/>
      <c r="F11" s="1">
        <v>0.97455963999813078</v>
      </c>
      <c r="G11" s="1">
        <v>2.5712761204231498</v>
      </c>
      <c r="H11" s="1">
        <f t="shared" si="1"/>
        <v>-1.5967164804250191</v>
      </c>
      <c r="I11" s="1"/>
      <c r="J11">
        <f>AVERAGE(80,50)</f>
        <v>65</v>
      </c>
      <c r="K11">
        <v>58.289464058614499</v>
      </c>
      <c r="L11" s="1">
        <f t="shared" si="2"/>
        <v>6.7105359413855012</v>
      </c>
      <c r="O11" s="1"/>
    </row>
    <row r="12" spans="1:15" x14ac:dyDescent="0.35">
      <c r="A12" t="s">
        <v>60</v>
      </c>
      <c r="B12" s="1">
        <v>6.3853630188446813</v>
      </c>
      <c r="C12" s="1">
        <v>6.2274915066080903</v>
      </c>
      <c r="D12" s="1">
        <f t="shared" si="0"/>
        <v>0.15787151223659102</v>
      </c>
      <c r="E12" s="1"/>
      <c r="F12" s="1">
        <v>2.6438079323738566</v>
      </c>
      <c r="G12" s="1">
        <v>2.6017239121574902</v>
      </c>
      <c r="H12" s="1">
        <f t="shared" si="1"/>
        <v>4.2084020216366369E-2</v>
      </c>
      <c r="I12" s="1"/>
      <c r="J12">
        <v>80</v>
      </c>
      <c r="K12">
        <v>62.579804130084099</v>
      </c>
      <c r="L12" s="1">
        <f t="shared" si="2"/>
        <v>17.420195869915901</v>
      </c>
      <c r="O12" s="1"/>
    </row>
    <row r="13" spans="1:15" x14ac:dyDescent="0.35">
      <c r="A13" t="s">
        <v>61</v>
      </c>
      <c r="B13" s="1">
        <v>6.2694749998630321</v>
      </c>
      <c r="C13" s="1">
        <v>6.2763069299573502</v>
      </c>
      <c r="D13" s="1">
        <f t="shared" si="0"/>
        <v>-6.8319300943180394E-3</v>
      </c>
      <c r="E13" s="1"/>
      <c r="F13" s="1">
        <v>2.1860512767380942</v>
      </c>
      <c r="G13" s="1">
        <v>2.4934615449935902</v>
      </c>
      <c r="H13" s="1">
        <f t="shared" si="1"/>
        <v>-0.307410268255496</v>
      </c>
      <c r="I13" s="1"/>
      <c r="J13">
        <v>10</v>
      </c>
      <c r="K13">
        <v>58.5540316132047</v>
      </c>
      <c r="L13" s="1">
        <f t="shared" si="2"/>
        <v>-48.5540316132047</v>
      </c>
      <c r="O13" s="1"/>
    </row>
    <row r="14" spans="1:15" x14ac:dyDescent="0.35">
      <c r="A14" t="s">
        <v>62</v>
      </c>
      <c r="B14" s="1">
        <v>5.1227727940331063</v>
      </c>
      <c r="C14" s="1">
        <v>5.9306214466716796</v>
      </c>
      <c r="D14" s="1">
        <f t="shared" si="0"/>
        <v>-0.80784865263857331</v>
      </c>
      <c r="E14" s="1"/>
      <c r="F14" s="1">
        <v>2.5376572151735295</v>
      </c>
      <c r="G14" s="1">
        <v>1.89709245307412</v>
      </c>
      <c r="H14" s="1">
        <f t="shared" si="1"/>
        <v>0.64056476209940949</v>
      </c>
      <c r="I14" s="1"/>
      <c r="J14">
        <v>10</v>
      </c>
      <c r="K14">
        <v>28.869459988479399</v>
      </c>
      <c r="L14" s="1">
        <f t="shared" si="2"/>
        <v>-18.869459988479399</v>
      </c>
      <c r="O14" s="1"/>
    </row>
    <row r="15" spans="1:15" x14ac:dyDescent="0.35">
      <c r="A15" t="s">
        <v>63</v>
      </c>
      <c r="B15" s="1">
        <v>5.1434164053300746</v>
      </c>
      <c r="C15" s="1">
        <v>5.9948755106973604</v>
      </c>
      <c r="D15" s="1">
        <f t="shared" si="0"/>
        <v>-0.85145910536728575</v>
      </c>
      <c r="E15" s="1"/>
      <c r="F15" s="1">
        <v>2.5546399878026755</v>
      </c>
      <c r="G15" s="1">
        <v>1.44063271833123</v>
      </c>
      <c r="H15" s="1">
        <f t="shared" si="1"/>
        <v>1.1140072694714456</v>
      </c>
      <c r="I15" s="1"/>
      <c r="J15">
        <v>30</v>
      </c>
      <c r="K15">
        <v>29.8428258362148</v>
      </c>
      <c r="L15" s="1">
        <f t="shared" si="2"/>
        <v>0.15717416378519999</v>
      </c>
      <c r="O15" s="1"/>
    </row>
    <row r="16" spans="1:15" x14ac:dyDescent="0.35">
      <c r="A16" t="s">
        <v>64</v>
      </c>
      <c r="B16" s="1">
        <v>5.0230248917421783</v>
      </c>
      <c r="C16" s="1">
        <v>5.9956122606623099</v>
      </c>
      <c r="D16" s="1">
        <f t="shared" si="0"/>
        <v>-0.97258736892013165</v>
      </c>
      <c r="E16" s="1"/>
      <c r="F16" s="1">
        <v>2.4932054526026954</v>
      </c>
      <c r="G16" s="1">
        <v>1.3255689385463401</v>
      </c>
      <c r="H16" s="1">
        <f t="shared" si="1"/>
        <v>1.1676365140563554</v>
      </c>
      <c r="I16" s="1"/>
      <c r="J16">
        <v>0</v>
      </c>
      <c r="K16">
        <v>29.629509526046601</v>
      </c>
      <c r="L16" s="1">
        <f t="shared" si="2"/>
        <v>-29.629509526046601</v>
      </c>
      <c r="O16" s="1"/>
    </row>
    <row r="17" spans="1:15" x14ac:dyDescent="0.35">
      <c r="A17" t="s">
        <v>65</v>
      </c>
      <c r="B17" s="1">
        <v>5.3956255490150342</v>
      </c>
      <c r="C17" s="1">
        <v>5.9830328467766103</v>
      </c>
      <c r="D17" s="1">
        <f t="shared" si="0"/>
        <v>-0.58740729776157607</v>
      </c>
      <c r="E17" s="1"/>
      <c r="F17" s="1">
        <v>2.4793356047385449</v>
      </c>
      <c r="G17" s="1">
        <v>1.49359196120542</v>
      </c>
      <c r="H17" s="1">
        <f t="shared" si="1"/>
        <v>0.98574364353312482</v>
      </c>
      <c r="I17" s="1"/>
      <c r="J17">
        <v>0</v>
      </c>
      <c r="K17">
        <v>29.2832167526891</v>
      </c>
      <c r="L17" s="1">
        <f t="shared" si="2"/>
        <v>-29.2832167526891</v>
      </c>
      <c r="O17" s="1"/>
    </row>
    <row r="18" spans="1:15" x14ac:dyDescent="0.35">
      <c r="A18" t="s">
        <v>66</v>
      </c>
      <c r="B18" s="1">
        <v>5.2328183843153413</v>
      </c>
      <c r="C18" s="1">
        <v>6.0043833059999496</v>
      </c>
      <c r="D18" s="1">
        <f t="shared" si="0"/>
        <v>-0.77156492168460833</v>
      </c>
      <c r="E18" s="1"/>
      <c r="F18" s="1">
        <v>2.6649107084415924</v>
      </c>
      <c r="G18" s="1">
        <v>1.42981969237851</v>
      </c>
      <c r="H18" s="1">
        <f t="shared" si="1"/>
        <v>1.2350910160630824</v>
      </c>
      <c r="I18" s="1"/>
      <c r="J18">
        <v>0</v>
      </c>
      <c r="K18">
        <v>29.645007339777099</v>
      </c>
      <c r="L18" s="1">
        <f t="shared" si="2"/>
        <v>-29.645007339777099</v>
      </c>
      <c r="O18" s="1"/>
    </row>
    <row r="19" spans="1:15" x14ac:dyDescent="0.35">
      <c r="A19" t="s">
        <v>67</v>
      </c>
      <c r="B19" s="1">
        <v>5.8257345854069467</v>
      </c>
      <c r="C19" s="1">
        <v>5.9679767047706296</v>
      </c>
      <c r="D19" s="1">
        <f t="shared" si="0"/>
        <v>-0.14224211936368292</v>
      </c>
      <c r="E19" s="1"/>
      <c r="F19" s="1">
        <v>2.7234860092320492</v>
      </c>
      <c r="G19" s="1">
        <v>1.18651456794615</v>
      </c>
      <c r="H19" s="1">
        <f t="shared" si="1"/>
        <v>1.5369714412858992</v>
      </c>
      <c r="I19" s="1"/>
      <c r="J19">
        <v>10</v>
      </c>
      <c r="K19">
        <v>27.821934690680902</v>
      </c>
      <c r="L19" s="1">
        <f t="shared" si="2"/>
        <v>-17.821934690680902</v>
      </c>
      <c r="O19" s="1"/>
    </row>
    <row r="20" spans="1:15" x14ac:dyDescent="0.35">
      <c r="A20" t="s">
        <v>68</v>
      </c>
      <c r="B20" s="1">
        <v>5.845687047494641</v>
      </c>
      <c r="C20" s="1">
        <v>5.9897847920157901</v>
      </c>
      <c r="D20" s="1">
        <f t="shared" si="0"/>
        <v>-0.1440977445211491</v>
      </c>
      <c r="E20" s="1"/>
      <c r="F20" s="1">
        <v>2.4129331501629112</v>
      </c>
      <c r="G20" s="1">
        <v>1.1139072716337499</v>
      </c>
      <c r="H20" s="1">
        <f t="shared" si="1"/>
        <v>1.2990258785291613</v>
      </c>
      <c r="I20" s="1"/>
      <c r="J20">
        <f>AVERAGE(30, 10)</f>
        <v>20</v>
      </c>
      <c r="K20">
        <v>28.9664625110454</v>
      </c>
      <c r="L20" s="1">
        <f t="shared" si="2"/>
        <v>-8.9664625110453997</v>
      </c>
      <c r="O20" s="1"/>
    </row>
    <row r="21" spans="1:15" x14ac:dyDescent="0.35">
      <c r="A21" t="s">
        <v>69</v>
      </c>
      <c r="B21" s="1">
        <v>6.118831143028423</v>
      </c>
      <c r="C21" s="1">
        <v>6.1771571599601396</v>
      </c>
      <c r="D21" s="1">
        <f t="shared" si="0"/>
        <v>-5.8326016931716573E-2</v>
      </c>
      <c r="E21" s="1"/>
      <c r="F21" s="1">
        <v>3.6100166056882115</v>
      </c>
      <c r="G21" s="1">
        <v>2.4565418714482501</v>
      </c>
      <c r="H21" s="1">
        <f t="shared" si="1"/>
        <v>1.1534747342399614</v>
      </c>
      <c r="I21" s="1"/>
      <c r="J21">
        <v>100</v>
      </c>
      <c r="K21">
        <v>52.482626656027101</v>
      </c>
      <c r="L21" s="1">
        <f t="shared" si="2"/>
        <v>47.517373343972899</v>
      </c>
      <c r="O21" s="1"/>
    </row>
    <row r="22" spans="1:15" x14ac:dyDescent="0.35">
      <c r="A22" t="s">
        <v>70</v>
      </c>
      <c r="B22" s="1">
        <v>5.9603608020566483</v>
      </c>
      <c r="C22" s="1">
        <v>5.9356805153229999</v>
      </c>
      <c r="D22" s="1">
        <f t="shared" si="0"/>
        <v>2.4680286733648416E-2</v>
      </c>
      <c r="E22" s="1"/>
      <c r="F22" s="1">
        <v>0.92953595862417571</v>
      </c>
      <c r="G22" s="1">
        <v>1.88318243614363</v>
      </c>
      <c r="H22" s="1">
        <f t="shared" si="1"/>
        <v>-0.95364647751945431</v>
      </c>
      <c r="I22" s="1"/>
      <c r="J22">
        <v>0</v>
      </c>
      <c r="K22">
        <v>32.180060918062402</v>
      </c>
      <c r="L22" s="1">
        <f t="shared" si="2"/>
        <v>-32.180060918062402</v>
      </c>
      <c r="O22" s="1"/>
    </row>
    <row r="23" spans="1:15" x14ac:dyDescent="0.35">
      <c r="A23" t="s">
        <v>71</v>
      </c>
      <c r="B23" s="1">
        <v>6.0461368484382856</v>
      </c>
      <c r="C23" s="1">
        <v>5.99997791462265</v>
      </c>
      <c r="D23" s="1">
        <f t="shared" si="0"/>
        <v>4.6158933815635628E-2</v>
      </c>
      <c r="E23" s="1"/>
      <c r="F23" s="1">
        <v>3.1340438893515032</v>
      </c>
      <c r="G23" s="1">
        <v>1.6610967695816501</v>
      </c>
      <c r="H23" s="1">
        <f t="shared" si="1"/>
        <v>1.4729471197698532</v>
      </c>
      <c r="I23" s="1"/>
      <c r="J23">
        <v>10</v>
      </c>
      <c r="K23">
        <v>36.623007562023702</v>
      </c>
      <c r="L23" s="1">
        <f t="shared" si="2"/>
        <v>-26.623007562023702</v>
      </c>
      <c r="O23" s="1"/>
    </row>
    <row r="24" spans="1:15" x14ac:dyDescent="0.35">
      <c r="A24" t="s">
        <v>72</v>
      </c>
      <c r="B24" s="1">
        <v>6.0631338337983411</v>
      </c>
      <c r="C24" s="1">
        <v>6.01808243361421</v>
      </c>
      <c r="D24" s="1">
        <f t="shared" si="0"/>
        <v>4.5051400184131118E-2</v>
      </c>
      <c r="E24" s="1"/>
      <c r="F24" s="1">
        <v>3.0555722739100082</v>
      </c>
      <c r="G24" s="1">
        <v>1.5835565485968599</v>
      </c>
      <c r="H24" s="1">
        <f t="shared" si="1"/>
        <v>1.4720157253131483</v>
      </c>
      <c r="I24" s="1"/>
      <c r="J24">
        <v>40</v>
      </c>
      <c r="K24">
        <v>32.715555296911099</v>
      </c>
      <c r="L24" s="1">
        <f t="shared" si="2"/>
        <v>7.2844447030889015</v>
      </c>
      <c r="O24" s="1"/>
    </row>
    <row r="25" spans="1:15" x14ac:dyDescent="0.35">
      <c r="A25" t="s">
        <v>73</v>
      </c>
      <c r="B25" s="1">
        <v>5.9602605033095823</v>
      </c>
      <c r="C25" s="1">
        <v>6.1607214187691399</v>
      </c>
      <c r="D25" s="1">
        <f t="shared" si="0"/>
        <v>-0.20046091545955758</v>
      </c>
      <c r="E25" s="1"/>
      <c r="F25" s="1">
        <v>3.2255203675868693</v>
      </c>
      <c r="G25" s="1">
        <v>2.3147039946176302</v>
      </c>
      <c r="H25" s="1">
        <f t="shared" si="1"/>
        <v>0.91081637296923912</v>
      </c>
      <c r="I25" s="1"/>
      <c r="J25">
        <v>80</v>
      </c>
      <c r="K25">
        <v>45.414922472694798</v>
      </c>
      <c r="L25" s="1">
        <f t="shared" si="2"/>
        <v>34.585077527305202</v>
      </c>
      <c r="O25" s="1"/>
    </row>
    <row r="26" spans="1:15" x14ac:dyDescent="0.35">
      <c r="A26" t="s">
        <v>74</v>
      </c>
      <c r="B26" s="1">
        <v>5.61258051122973</v>
      </c>
      <c r="C26" s="1">
        <v>5.9034501337130996</v>
      </c>
      <c r="D26" s="1">
        <f t="shared" si="0"/>
        <v>-0.29086962248336956</v>
      </c>
      <c r="E26" s="1"/>
      <c r="F26" s="1">
        <v>0.86850006803780655</v>
      </c>
      <c r="G26" s="1">
        <v>1.33786285664164</v>
      </c>
      <c r="H26" s="1">
        <f t="shared" si="1"/>
        <v>-0.4693627886038334</v>
      </c>
      <c r="I26" s="1"/>
      <c r="J26">
        <v>10</v>
      </c>
      <c r="K26">
        <v>38.400944037237103</v>
      </c>
      <c r="L26" s="1">
        <f t="shared" si="2"/>
        <v>-28.400944037237103</v>
      </c>
      <c r="O26" s="1"/>
    </row>
    <row r="27" spans="1:15" x14ac:dyDescent="0.35">
      <c r="A27" t="s">
        <v>75</v>
      </c>
      <c r="B27" s="1">
        <v>5.6600743748935622</v>
      </c>
      <c r="C27" s="1">
        <v>5.9550482780838996</v>
      </c>
      <c r="D27" s="1">
        <f t="shared" si="0"/>
        <v>-0.29497390319033734</v>
      </c>
      <c r="E27" s="1"/>
      <c r="F27" s="1">
        <v>1.3862943611198906</v>
      </c>
      <c r="G27" s="1">
        <v>1.8282896136196101</v>
      </c>
      <c r="H27" s="1">
        <f t="shared" si="1"/>
        <v>-0.44199525249971949</v>
      </c>
      <c r="I27" s="1"/>
      <c r="J27">
        <v>60</v>
      </c>
      <c r="K27">
        <v>39.4343928345384</v>
      </c>
      <c r="L27" s="1">
        <f t="shared" si="2"/>
        <v>20.5656071654616</v>
      </c>
      <c r="O27" s="1"/>
    </row>
    <row r="28" spans="1:15" x14ac:dyDescent="0.35">
      <c r="A28" t="s">
        <v>76</v>
      </c>
      <c r="B28" s="1">
        <v>6.1022901021968661</v>
      </c>
      <c r="C28" s="1">
        <v>6.0490752030485897</v>
      </c>
      <c r="D28" s="1">
        <f t="shared" si="0"/>
        <v>5.3214899148276373E-2</v>
      </c>
      <c r="E28" s="1"/>
      <c r="F28" s="1">
        <v>1.7257383681302612</v>
      </c>
      <c r="G28" s="1">
        <v>1.9000354927971199</v>
      </c>
      <c r="H28" s="1">
        <f t="shared" si="1"/>
        <v>-0.17429712466685876</v>
      </c>
      <c r="I28" s="1"/>
      <c r="J28">
        <v>30</v>
      </c>
      <c r="K28">
        <v>38.696152015282699</v>
      </c>
      <c r="L28" s="1">
        <f t="shared" si="2"/>
        <v>-8.6961520152826992</v>
      </c>
      <c r="O28" s="1"/>
    </row>
    <row r="29" spans="1:15" x14ac:dyDescent="0.35">
      <c r="A29" t="s">
        <v>77</v>
      </c>
      <c r="B29" s="1">
        <v>5.8941548696398662</v>
      </c>
      <c r="C29" s="1">
        <v>5.7797162108640103</v>
      </c>
      <c r="D29" s="1">
        <f t="shared" si="0"/>
        <v>0.11443865877585591</v>
      </c>
      <c r="E29" s="1"/>
      <c r="F29" s="1">
        <v>3.5194741225865278</v>
      </c>
      <c r="G29" s="1">
        <v>2.3341728855131798</v>
      </c>
      <c r="H29" s="1">
        <f t="shared" si="1"/>
        <v>1.185301237073348</v>
      </c>
      <c r="I29" s="1"/>
      <c r="J29">
        <v>80</v>
      </c>
      <c r="K29">
        <v>50.750772354413101</v>
      </c>
      <c r="L29" s="1">
        <f t="shared" si="2"/>
        <v>29.249227645586899</v>
      </c>
      <c r="O29" s="1"/>
    </row>
    <row r="30" spans="1:15" x14ac:dyDescent="0.35">
      <c r="A30" t="s">
        <v>78</v>
      </c>
      <c r="B30" s="1">
        <v>5.5437702047820805</v>
      </c>
      <c r="C30" s="1">
        <v>5.9967890986433199</v>
      </c>
      <c r="D30" s="1">
        <f t="shared" si="0"/>
        <v>-0.45301889386123939</v>
      </c>
      <c r="E30" s="1"/>
      <c r="F30" s="1">
        <v>3.7184382563554808</v>
      </c>
      <c r="G30" s="1">
        <v>2.2120602755513499</v>
      </c>
      <c r="H30" s="1">
        <f t="shared" si="1"/>
        <v>1.5063779808041309</v>
      </c>
      <c r="I30" s="1"/>
      <c r="J30">
        <v>20</v>
      </c>
      <c r="K30">
        <v>40.465310411407003</v>
      </c>
      <c r="L30" s="1">
        <f t="shared" si="2"/>
        <v>-20.465310411407003</v>
      </c>
      <c r="O30" s="1"/>
    </row>
    <row r="31" spans="1:15" x14ac:dyDescent="0.35">
      <c r="A31" t="s">
        <v>79</v>
      </c>
      <c r="B31" s="1">
        <v>5.5344166290224628</v>
      </c>
      <c r="C31" s="1">
        <v>5.98750677852422</v>
      </c>
      <c r="D31" s="1">
        <f t="shared" si="0"/>
        <v>-0.45309014950175719</v>
      </c>
      <c r="E31" s="1"/>
      <c r="F31" s="1">
        <v>2.7322006613344931</v>
      </c>
      <c r="G31" s="1">
        <v>2.09015011919251</v>
      </c>
      <c r="H31" s="1">
        <f t="shared" si="1"/>
        <v>0.64205054214198309</v>
      </c>
      <c r="I31" s="1"/>
      <c r="J31">
        <v>40</v>
      </c>
      <c r="K31">
        <v>40.582223788173501</v>
      </c>
      <c r="L31" s="1">
        <f t="shared" si="2"/>
        <v>-0.58222378817350062</v>
      </c>
      <c r="O31" s="1"/>
    </row>
    <row r="32" spans="1:15" x14ac:dyDescent="0.35">
      <c r="A32" t="s">
        <v>80</v>
      </c>
      <c r="B32" s="1">
        <v>5.6693060451262278</v>
      </c>
      <c r="C32" s="1">
        <v>6.0741611828382203</v>
      </c>
      <c r="D32" s="1">
        <f t="shared" si="0"/>
        <v>-0.40485513771199244</v>
      </c>
      <c r="E32" s="1"/>
      <c r="F32" s="1">
        <v>4.1664067924784121</v>
      </c>
      <c r="G32" s="1">
        <v>2.30402917847027</v>
      </c>
      <c r="H32" s="1">
        <f t="shared" si="1"/>
        <v>1.8623776140081421</v>
      </c>
      <c r="I32" s="1"/>
      <c r="J32">
        <v>20</v>
      </c>
      <c r="K32">
        <v>40.379309691853699</v>
      </c>
      <c r="L32" s="1">
        <f t="shared" si="2"/>
        <v>-20.379309691853699</v>
      </c>
      <c r="O32" s="1"/>
    </row>
    <row r="33" spans="1:15" x14ac:dyDescent="0.35">
      <c r="A33" t="s">
        <v>81</v>
      </c>
      <c r="B33" s="1">
        <v>6.2208088340637957</v>
      </c>
      <c r="C33" s="1">
        <v>6.1331109690380403</v>
      </c>
      <c r="D33" s="1">
        <f t="shared" si="0"/>
        <v>8.7697865025755384E-2</v>
      </c>
      <c r="E33" s="1"/>
      <c r="F33" s="1">
        <v>1.4701758451005928</v>
      </c>
      <c r="G33" s="1">
        <v>1.8096924302495501</v>
      </c>
      <c r="H33" s="1">
        <f t="shared" si="1"/>
        <v>-0.33951658514895722</v>
      </c>
      <c r="I33" s="1"/>
      <c r="J33">
        <v>40</v>
      </c>
      <c r="K33">
        <v>40.526825065534297</v>
      </c>
      <c r="L33" s="1">
        <f t="shared" si="2"/>
        <v>-0.52682506553429675</v>
      </c>
      <c r="O33" s="1"/>
    </row>
    <row r="34" spans="1:15" x14ac:dyDescent="0.35">
      <c r="A34" t="s">
        <v>82</v>
      </c>
      <c r="B34" s="1">
        <v>6.2298513278348855</v>
      </c>
      <c r="C34" s="1">
        <v>6.1397784588589097</v>
      </c>
      <c r="D34" s="1">
        <f t="shared" si="0"/>
        <v>9.0072868975975773E-2</v>
      </c>
      <c r="E34" s="1"/>
      <c r="F34" s="1">
        <v>1.6613976513648114</v>
      </c>
      <c r="G34" s="1">
        <v>1.81004307503502</v>
      </c>
      <c r="H34" s="1">
        <f t="shared" si="1"/>
        <v>-0.14864542367020861</v>
      </c>
      <c r="I34" s="1"/>
      <c r="J34">
        <v>20</v>
      </c>
      <c r="K34">
        <v>40.551914387323798</v>
      </c>
      <c r="L34" s="1">
        <f t="shared" si="2"/>
        <v>-20.551914387323798</v>
      </c>
      <c r="O34" s="1"/>
    </row>
    <row r="35" spans="1:15" x14ac:dyDescent="0.35">
      <c r="A35" t="s">
        <v>83</v>
      </c>
      <c r="B35" s="1">
        <v>6.3907997948406097</v>
      </c>
      <c r="C35" s="1">
        <v>6.2111396489355997</v>
      </c>
      <c r="D35" s="1">
        <f t="shared" si="0"/>
        <v>0.17966014590501</v>
      </c>
      <c r="E35" s="1"/>
      <c r="F35" s="1">
        <v>2.5494451709255714</v>
      </c>
      <c r="G35" s="1">
        <v>2.5866620941269298</v>
      </c>
      <c r="H35" s="1">
        <f t="shared" si="1"/>
        <v>-3.7216923201358387E-2</v>
      </c>
      <c r="I35" s="1"/>
      <c r="J35">
        <v>90</v>
      </c>
      <c r="K35">
        <v>62.268350320596497</v>
      </c>
      <c r="L35" s="1">
        <f t="shared" si="2"/>
        <v>27.731649679403503</v>
      </c>
      <c r="O35" s="1"/>
    </row>
    <row r="36" spans="1:15" x14ac:dyDescent="0.35">
      <c r="A36" t="s">
        <v>84</v>
      </c>
      <c r="B36" s="1">
        <v>6.3052345996353729</v>
      </c>
      <c r="C36" s="1">
        <v>6.0333967914351696</v>
      </c>
      <c r="D36" s="1">
        <f t="shared" si="0"/>
        <v>0.27183780820020331</v>
      </c>
      <c r="E36" s="1"/>
      <c r="F36" s="1">
        <v>1.0355541527009726</v>
      </c>
      <c r="G36" s="1">
        <v>1.7238199392554301</v>
      </c>
      <c r="H36" s="1">
        <f t="shared" si="1"/>
        <v>-0.68826578655445747</v>
      </c>
      <c r="I36" s="1"/>
      <c r="J36">
        <v>70</v>
      </c>
      <c r="K36">
        <v>42.844872739123701</v>
      </c>
      <c r="L36" s="1">
        <f t="shared" si="2"/>
        <v>27.155127260876299</v>
      </c>
      <c r="O36" s="1"/>
    </row>
    <row r="37" spans="1:15" x14ac:dyDescent="0.35">
      <c r="A37" t="s">
        <v>85</v>
      </c>
      <c r="B37" s="1">
        <v>5.873665886329527</v>
      </c>
      <c r="C37" s="1">
        <v>5.9951130526177998</v>
      </c>
      <c r="D37" s="1">
        <f t="shared" si="0"/>
        <v>-0.12144716628827279</v>
      </c>
      <c r="E37" s="1"/>
      <c r="F37" s="1">
        <v>3.3815614071452966</v>
      </c>
      <c r="G37" s="1">
        <v>1.8096141457186401</v>
      </c>
      <c r="H37" s="1">
        <f t="shared" si="1"/>
        <v>1.5719472614266565</v>
      </c>
      <c r="I37" s="1"/>
      <c r="J37">
        <v>20</v>
      </c>
      <c r="K37">
        <v>34.447588934845598</v>
      </c>
      <c r="L37" s="1">
        <f t="shared" si="2"/>
        <v>-14.447588934845598</v>
      </c>
      <c r="O37" s="1"/>
    </row>
    <row r="38" spans="1:15" x14ac:dyDescent="0.35">
      <c r="A38" t="s">
        <v>86</v>
      </c>
      <c r="B38" s="1">
        <v>6.3504978191148407</v>
      </c>
      <c r="C38" s="1">
        <v>6.1848558058655403</v>
      </c>
      <c r="D38" s="1">
        <f t="shared" si="0"/>
        <v>0.16564201324930039</v>
      </c>
      <c r="E38" s="1"/>
      <c r="F38" s="1">
        <v>3.0429338750382851</v>
      </c>
      <c r="G38" s="1">
        <v>2.6082567743820202</v>
      </c>
      <c r="H38" s="1">
        <f t="shared" si="1"/>
        <v>0.43467710065626486</v>
      </c>
      <c r="I38" s="1"/>
      <c r="J38">
        <v>80</v>
      </c>
      <c r="K38">
        <v>61.522066118463201</v>
      </c>
      <c r="L38" s="1">
        <f t="shared" si="2"/>
        <v>18.477933881536799</v>
      </c>
      <c r="O38" s="1"/>
    </row>
    <row r="39" spans="1:15" x14ac:dyDescent="0.35">
      <c r="A39" t="s">
        <v>87</v>
      </c>
      <c r="B39" s="1">
        <v>6.1798786179010934</v>
      </c>
      <c r="C39" s="1">
        <v>6.1660376410752704</v>
      </c>
      <c r="D39" s="1">
        <f t="shared" si="0"/>
        <v>1.384097682582297E-2</v>
      </c>
      <c r="E39" s="1"/>
      <c r="F39" s="1">
        <v>3.3068867021909143</v>
      </c>
      <c r="G39" s="1">
        <v>2.60033086527344</v>
      </c>
      <c r="H39" s="1">
        <f t="shared" si="1"/>
        <v>0.70655583691747426</v>
      </c>
      <c r="I39" s="1"/>
      <c r="J39">
        <v>90</v>
      </c>
      <c r="K39">
        <v>61.420340493737399</v>
      </c>
      <c r="L39" s="1">
        <f t="shared" si="2"/>
        <v>28.579659506262601</v>
      </c>
      <c r="O39" s="1"/>
    </row>
    <row r="40" spans="1:15" x14ac:dyDescent="0.35">
      <c r="D40" s="1">
        <f>SUM(D2:D39)</f>
        <v>-3.971495736928107</v>
      </c>
      <c r="H40" s="1">
        <f>SUM(H2:H39)</f>
        <v>7.9216674206535824</v>
      </c>
      <c r="L40" s="1">
        <f>SUM(L2:L39)</f>
        <v>-69.749440891036443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N36" sqref="N36"/>
    </sheetView>
  </sheetViews>
  <sheetFormatPr defaultRowHeight="14.5" x14ac:dyDescent="0.35"/>
  <cols>
    <col min="1" max="1" width="13.08984375" bestFit="1" customWidth="1"/>
    <col min="14" max="14" width="10" bestFit="1" customWidth="1"/>
  </cols>
  <sheetData>
    <row r="1" spans="1:15" x14ac:dyDescent="0.35">
      <c r="A1" t="s">
        <v>0</v>
      </c>
      <c r="B1" t="s">
        <v>44</v>
      </c>
      <c r="C1" t="s">
        <v>46</v>
      </c>
      <c r="D1" t="s">
        <v>9</v>
      </c>
      <c r="G1" t="s">
        <v>45</v>
      </c>
      <c r="H1" t="s">
        <v>47</v>
      </c>
      <c r="I1" t="s">
        <v>5</v>
      </c>
      <c r="M1" t="s">
        <v>1</v>
      </c>
    </row>
    <row r="2" spans="1:15" x14ac:dyDescent="0.35">
      <c r="A2" t="s">
        <v>18</v>
      </c>
      <c r="B2">
        <v>5</v>
      </c>
      <c r="C2">
        <f>LN(B2)</f>
        <v>1.6094379124341003</v>
      </c>
      <c r="D2">
        <v>2.0579569450930402</v>
      </c>
      <c r="E2" s="1">
        <f>C2-D2</f>
        <v>-0.44851903265893989</v>
      </c>
      <c r="F2" s="2">
        <f>SQRT(SUMSQ(E2:E64)/COUNTA(E2:E64))</f>
        <v>1.0463290786992923</v>
      </c>
      <c r="G2">
        <v>676</v>
      </c>
      <c r="H2">
        <f>LN(G2)</f>
        <v>6.5161930760429643</v>
      </c>
      <c r="I2">
        <v>6.0872445304371796</v>
      </c>
      <c r="J2" s="1">
        <f>H2-I2</f>
        <v>0.42894854560578466</v>
      </c>
      <c r="K2" s="2">
        <f>SQRT(SUMSQ(J2:J64)/COUNTA(J2:J64))</f>
        <v>0.29403432426423393</v>
      </c>
      <c r="L2">
        <v>100</v>
      </c>
      <c r="M2">
        <v>64.2855627929235</v>
      </c>
      <c r="N2" s="1">
        <f>L2-M2</f>
        <v>35.7144372070765</v>
      </c>
      <c r="O2" s="2">
        <f>SQRT(SUMSQ(N2:N14,N17:N64)/COUNTA(N2:N14,N17:N64))</f>
        <v>23.487386174905293</v>
      </c>
    </row>
    <row r="3" spans="1:15" x14ac:dyDescent="0.35">
      <c r="A3" t="s">
        <v>19</v>
      </c>
      <c r="B3">
        <v>3.7666666666666671</v>
      </c>
      <c r="C3">
        <f t="shared" ref="C3:C26" si="0">LN(B3)</f>
        <v>1.3261904370501854</v>
      </c>
      <c r="D3">
        <v>1.76020152024543</v>
      </c>
      <c r="E3" s="1">
        <f t="shared" ref="E3:E26" si="1">C3-D3</f>
        <v>-0.43401108319524462</v>
      </c>
      <c r="F3" s="1"/>
      <c r="G3">
        <v>634.4</v>
      </c>
      <c r="H3">
        <f t="shared" ref="H3:H27" si="2">LN(G3)</f>
        <v>6.4526796703206379</v>
      </c>
      <c r="I3">
        <v>6.0222583034406201</v>
      </c>
      <c r="J3" s="1">
        <f t="shared" ref="J3:J26" si="3">H3-I3</f>
        <v>0.43042136688001786</v>
      </c>
      <c r="K3" s="1"/>
      <c r="L3">
        <f>AVERAGE(60,40)</f>
        <v>50</v>
      </c>
      <c r="M3">
        <v>77.232151238914795</v>
      </c>
      <c r="N3" s="1">
        <f t="shared" ref="N3:N26" si="4">L3-M3</f>
        <v>-27.232151238914795</v>
      </c>
      <c r="O3" s="1"/>
    </row>
    <row r="4" spans="1:15" x14ac:dyDescent="0.35">
      <c r="A4" t="s">
        <v>20</v>
      </c>
      <c r="B4">
        <v>2.85</v>
      </c>
      <c r="C4">
        <f t="shared" si="0"/>
        <v>1.0473189942805592</v>
      </c>
      <c r="D4">
        <v>1.9557243066786201</v>
      </c>
      <c r="E4" s="1">
        <f t="shared" si="1"/>
        <v>-0.90840531239806088</v>
      </c>
      <c r="F4" s="1"/>
      <c r="G4">
        <v>390.02</v>
      </c>
      <c r="H4">
        <f t="shared" si="2"/>
        <v>5.9661980198600943</v>
      </c>
      <c r="I4">
        <v>6.0073610143558902</v>
      </c>
      <c r="J4" s="1">
        <f t="shared" si="3"/>
        <v>-4.1162994495795857E-2</v>
      </c>
      <c r="K4" s="1"/>
      <c r="L4">
        <f>AVERAGE(10,0)</f>
        <v>5</v>
      </c>
      <c r="M4">
        <v>35.056447099932399</v>
      </c>
      <c r="N4" s="1">
        <f t="shared" si="4"/>
        <v>-30.056447099932399</v>
      </c>
      <c r="O4" s="1"/>
    </row>
    <row r="5" spans="1:15" x14ac:dyDescent="0.35">
      <c r="A5" t="s">
        <v>21</v>
      </c>
      <c r="B5">
        <v>3.3166666666666664</v>
      </c>
      <c r="C5">
        <f t="shared" si="0"/>
        <v>1.1989602625023916</v>
      </c>
      <c r="D5">
        <v>1.9880156593945</v>
      </c>
      <c r="E5" s="1">
        <f t="shared" si="1"/>
        <v>-0.78905539689210835</v>
      </c>
      <c r="F5" s="1"/>
      <c r="G5">
        <v>407.78000000000003</v>
      </c>
      <c r="H5">
        <f t="shared" si="2"/>
        <v>6.0107278132888284</v>
      </c>
      <c r="I5">
        <v>6.0101057633126604</v>
      </c>
      <c r="J5" s="1">
        <f t="shared" si="3"/>
        <v>6.2204997616799318E-4</v>
      </c>
      <c r="K5" s="1"/>
      <c r="L5">
        <v>20</v>
      </c>
      <c r="M5">
        <v>29.0228419254993</v>
      </c>
      <c r="N5" s="1">
        <f t="shared" si="4"/>
        <v>-9.0228419254993</v>
      </c>
      <c r="O5" s="1"/>
    </row>
    <row r="6" spans="1:15" x14ac:dyDescent="0.35">
      <c r="A6" t="s">
        <v>22</v>
      </c>
      <c r="B6">
        <v>2.85</v>
      </c>
      <c r="C6">
        <f t="shared" si="0"/>
        <v>1.0473189942805592</v>
      </c>
      <c r="D6">
        <v>2.0031602087760301</v>
      </c>
      <c r="E6" s="1">
        <f t="shared" si="1"/>
        <v>-0.95584121449547088</v>
      </c>
      <c r="F6" s="1"/>
      <c r="G6">
        <v>405.2</v>
      </c>
      <c r="H6">
        <f t="shared" si="2"/>
        <v>6.0043807723745282</v>
      </c>
      <c r="I6">
        <v>6.0029755268637297</v>
      </c>
      <c r="J6" s="1">
        <f t="shared" si="3"/>
        <v>1.4052455107984585E-3</v>
      </c>
      <c r="K6" s="1"/>
      <c r="L6">
        <v>0</v>
      </c>
      <c r="M6">
        <v>31.251556911744601</v>
      </c>
      <c r="N6" s="1">
        <f t="shared" si="4"/>
        <v>-31.251556911744601</v>
      </c>
      <c r="O6" s="1"/>
    </row>
    <row r="7" spans="1:15" x14ac:dyDescent="0.35">
      <c r="A7" t="s">
        <v>23</v>
      </c>
      <c r="B7">
        <v>2.0333333333333332</v>
      </c>
      <c r="C7">
        <f t="shared" si="0"/>
        <v>0.70967648251115578</v>
      </c>
      <c r="D7">
        <v>1.9664591488116201</v>
      </c>
      <c r="E7" s="1">
        <f t="shared" si="1"/>
        <v>-1.2567826663004644</v>
      </c>
      <c r="F7" s="1"/>
      <c r="G7">
        <v>396.28</v>
      </c>
      <c r="H7">
        <f t="shared" si="2"/>
        <v>5.9821210321048293</v>
      </c>
      <c r="I7">
        <v>5.9831889476647699</v>
      </c>
      <c r="J7" s="1">
        <f t="shared" si="3"/>
        <v>-1.0679155599406798E-3</v>
      </c>
      <c r="K7" s="1"/>
      <c r="L7">
        <v>30</v>
      </c>
      <c r="M7">
        <v>35.738807007669799</v>
      </c>
      <c r="N7" s="1">
        <f t="shared" si="4"/>
        <v>-5.7388070076697986</v>
      </c>
      <c r="O7" s="1"/>
    </row>
    <row r="8" spans="1:15" x14ac:dyDescent="0.35">
      <c r="A8" t="s">
        <v>24</v>
      </c>
      <c r="B8">
        <v>1.8</v>
      </c>
      <c r="C8">
        <f t="shared" si="0"/>
        <v>0.58778666490211906</v>
      </c>
      <c r="D8">
        <v>1.9541496618171701</v>
      </c>
      <c r="E8" s="1">
        <f t="shared" si="1"/>
        <v>-1.366362996915051</v>
      </c>
      <c r="F8" s="1"/>
      <c r="G8">
        <v>428.26000000000005</v>
      </c>
      <c r="H8">
        <f t="shared" si="2"/>
        <v>6.0597304877780704</v>
      </c>
      <c r="I8">
        <v>5.9728022136985404</v>
      </c>
      <c r="J8" s="1">
        <f t="shared" si="3"/>
        <v>8.6928274079530077E-2</v>
      </c>
      <c r="K8" s="1"/>
      <c r="L8">
        <v>20</v>
      </c>
      <c r="M8">
        <v>36.153056880920197</v>
      </c>
      <c r="N8" s="1">
        <f t="shared" si="4"/>
        <v>-16.153056880920197</v>
      </c>
      <c r="O8" s="1"/>
    </row>
    <row r="9" spans="1:15" x14ac:dyDescent="0.35">
      <c r="A9" t="s">
        <v>25</v>
      </c>
      <c r="B9">
        <v>4.666666666666667</v>
      </c>
      <c r="C9">
        <f t="shared" si="0"/>
        <v>1.5404450409471491</v>
      </c>
      <c r="D9">
        <v>1.9069555990757301</v>
      </c>
      <c r="E9" s="1">
        <f t="shared" si="1"/>
        <v>-0.36651055812858102</v>
      </c>
      <c r="F9" s="1"/>
      <c r="G9">
        <v>410.9</v>
      </c>
      <c r="H9">
        <f t="shared" si="2"/>
        <v>6.0183498758893643</v>
      </c>
      <c r="I9">
        <v>5.9922319805973396</v>
      </c>
      <c r="J9" s="1">
        <f t="shared" si="3"/>
        <v>2.6117895292024684E-2</v>
      </c>
      <c r="K9" s="1"/>
      <c r="L9">
        <v>20</v>
      </c>
      <c r="M9">
        <v>36.346872329847102</v>
      </c>
      <c r="N9" s="1">
        <f t="shared" si="4"/>
        <v>-16.346872329847102</v>
      </c>
      <c r="O9" s="1"/>
    </row>
    <row r="10" spans="1:15" x14ac:dyDescent="0.35">
      <c r="A10" t="s">
        <v>26</v>
      </c>
      <c r="B10">
        <v>3.65</v>
      </c>
      <c r="C10">
        <f t="shared" si="0"/>
        <v>1.2947271675944001</v>
      </c>
      <c r="D10">
        <v>1.8731654571215299</v>
      </c>
      <c r="E10" s="1">
        <f t="shared" si="1"/>
        <v>-0.57843828952712983</v>
      </c>
      <c r="F10" s="1"/>
      <c r="G10">
        <v>417.48</v>
      </c>
      <c r="H10">
        <f t="shared" si="2"/>
        <v>6.0342366389518514</v>
      </c>
      <c r="I10">
        <v>5.9304902422453001</v>
      </c>
      <c r="J10" s="1">
        <f t="shared" si="3"/>
        <v>0.10374639670655128</v>
      </c>
      <c r="K10" s="1"/>
      <c r="L10">
        <v>40</v>
      </c>
      <c r="M10">
        <v>36.095405320244701</v>
      </c>
      <c r="N10" s="1">
        <f t="shared" si="4"/>
        <v>3.9045946797552986</v>
      </c>
      <c r="O10" s="1"/>
    </row>
    <row r="11" spans="1:15" x14ac:dyDescent="0.35">
      <c r="A11" t="s">
        <v>27</v>
      </c>
      <c r="B11">
        <v>2.25</v>
      </c>
      <c r="C11">
        <f t="shared" si="0"/>
        <v>0.81093021621632877</v>
      </c>
      <c r="D11">
        <v>1.95033369427426</v>
      </c>
      <c r="E11" s="1">
        <f t="shared" si="1"/>
        <v>-1.1394034780579312</v>
      </c>
      <c r="F11" s="1"/>
      <c r="G11">
        <v>390.8</v>
      </c>
      <c r="H11">
        <f t="shared" si="2"/>
        <v>5.9681959201686281</v>
      </c>
      <c r="I11">
        <v>5.9149567030139201</v>
      </c>
      <c r="J11" s="1">
        <f t="shared" si="3"/>
        <v>5.323921715470803E-2</v>
      </c>
      <c r="K11" s="1"/>
      <c r="L11">
        <v>10</v>
      </c>
      <c r="M11">
        <v>35.549745124129203</v>
      </c>
      <c r="N11" s="1">
        <f t="shared" si="4"/>
        <v>-25.549745124129203</v>
      </c>
      <c r="O11" s="1"/>
    </row>
    <row r="12" spans="1:15" x14ac:dyDescent="0.35">
      <c r="A12" t="s">
        <v>28</v>
      </c>
      <c r="B12">
        <v>9.3666666666666671</v>
      </c>
      <c r="C12">
        <f t="shared" si="0"/>
        <v>2.2371572876715904</v>
      </c>
      <c r="D12">
        <v>1.3052936026639299</v>
      </c>
      <c r="E12" s="1">
        <f t="shared" si="1"/>
        <v>0.93186368500766048</v>
      </c>
      <c r="F12" s="1"/>
      <c r="G12">
        <v>486.96000000000004</v>
      </c>
      <c r="H12">
        <f t="shared" si="2"/>
        <v>6.1881819841856691</v>
      </c>
      <c r="I12">
        <v>5.8555924758998099</v>
      </c>
      <c r="J12" s="1">
        <f t="shared" si="3"/>
        <v>0.3325895082858592</v>
      </c>
      <c r="K12" s="1"/>
      <c r="L12">
        <v>10</v>
      </c>
      <c r="M12">
        <v>26.6091473479939</v>
      </c>
      <c r="N12" s="1">
        <f t="shared" si="4"/>
        <v>-16.6091473479939</v>
      </c>
      <c r="O12" s="1"/>
    </row>
    <row r="13" spans="1:15" x14ac:dyDescent="0.35">
      <c r="A13" t="s">
        <v>29</v>
      </c>
      <c r="B13">
        <v>1.25</v>
      </c>
      <c r="C13">
        <f t="shared" si="0"/>
        <v>0.22314355131420976</v>
      </c>
      <c r="D13">
        <v>2.0809393143778299</v>
      </c>
      <c r="E13" s="1">
        <f t="shared" si="1"/>
        <v>-1.8577957630636202</v>
      </c>
      <c r="F13" s="1"/>
      <c r="G13">
        <v>374.78000000000003</v>
      </c>
      <c r="H13">
        <f t="shared" si="2"/>
        <v>5.9263391871475202</v>
      </c>
      <c r="I13">
        <v>5.9813494385440604</v>
      </c>
      <c r="J13" s="1">
        <f t="shared" si="3"/>
        <v>-5.5010251396540255E-2</v>
      </c>
      <c r="K13" s="1"/>
      <c r="L13">
        <v>20</v>
      </c>
      <c r="M13">
        <v>41.474687942826002</v>
      </c>
      <c r="N13" s="1">
        <f t="shared" si="4"/>
        <v>-21.474687942826002</v>
      </c>
      <c r="O13" s="1"/>
    </row>
    <row r="14" spans="1:15" x14ac:dyDescent="0.35">
      <c r="A14" t="s">
        <v>30</v>
      </c>
      <c r="B14">
        <v>1.25</v>
      </c>
      <c r="C14">
        <f t="shared" si="0"/>
        <v>0.22314355131420976</v>
      </c>
      <c r="D14">
        <v>2.4529309583904699</v>
      </c>
      <c r="E14" s="1">
        <f t="shared" si="1"/>
        <v>-2.2297874070762602</v>
      </c>
      <c r="F14" s="1"/>
      <c r="G14">
        <v>264.26</v>
      </c>
      <c r="H14">
        <f t="shared" si="2"/>
        <v>5.5769334669860706</v>
      </c>
      <c r="I14">
        <v>5.5392938797900504</v>
      </c>
      <c r="J14" s="1">
        <f t="shared" si="3"/>
        <v>3.763958719602023E-2</v>
      </c>
      <c r="K14" s="1"/>
      <c r="L14">
        <v>40</v>
      </c>
      <c r="M14">
        <v>47.175577753124401</v>
      </c>
      <c r="N14" s="1">
        <f t="shared" si="4"/>
        <v>-7.1755777531244007</v>
      </c>
      <c r="O14" s="1"/>
    </row>
    <row r="15" spans="1:15" x14ac:dyDescent="0.35">
      <c r="A15" t="s">
        <v>31</v>
      </c>
      <c r="B15">
        <v>6.3833333333333329</v>
      </c>
      <c r="C15">
        <f t="shared" si="0"/>
        <v>1.8536904269585452</v>
      </c>
      <c r="D15">
        <v>1.77552341508488</v>
      </c>
      <c r="E15" s="1">
        <f t="shared" si="1"/>
        <v>7.816701187366526E-2</v>
      </c>
      <c r="F15" s="1"/>
      <c r="G15">
        <v>601.79999999999995</v>
      </c>
      <c r="H15">
        <f t="shared" si="2"/>
        <v>6.3999251641959445</v>
      </c>
      <c r="I15">
        <v>6.2931379175425102</v>
      </c>
      <c r="J15" s="1">
        <f t="shared" si="3"/>
        <v>0.10678724665343431</v>
      </c>
      <c r="K15" s="1"/>
      <c r="L15">
        <f>AVERAGE(30,60)</f>
        <v>45</v>
      </c>
      <c r="M15" t="s">
        <v>32</v>
      </c>
      <c r="N15" s="1"/>
      <c r="O15" s="1"/>
    </row>
    <row r="16" spans="1:15" x14ac:dyDescent="0.35">
      <c r="A16" t="s">
        <v>33</v>
      </c>
      <c r="B16">
        <v>15.466666666666667</v>
      </c>
      <c r="C16">
        <f t="shared" si="0"/>
        <v>2.7386871705640998</v>
      </c>
      <c r="D16">
        <v>2.5829224287539199</v>
      </c>
      <c r="E16" s="1">
        <f t="shared" si="1"/>
        <v>0.15576474181017996</v>
      </c>
      <c r="F16" s="1"/>
      <c r="G16">
        <v>640.28</v>
      </c>
      <c r="H16">
        <f t="shared" si="2"/>
        <v>6.4619055806784971</v>
      </c>
      <c r="I16">
        <v>6.2620477507442498</v>
      </c>
      <c r="J16" s="1">
        <f t="shared" si="3"/>
        <v>0.19985782993424728</v>
      </c>
      <c r="K16" s="1"/>
      <c r="L16">
        <v>70</v>
      </c>
      <c r="M16" t="s">
        <v>32</v>
      </c>
      <c r="N16" s="1"/>
      <c r="O16" s="1"/>
    </row>
    <row r="17" spans="1:15" x14ac:dyDescent="0.35">
      <c r="A17" t="s">
        <v>34</v>
      </c>
      <c r="B17">
        <v>5.7333333333333343</v>
      </c>
      <c r="C17">
        <f t="shared" si="0"/>
        <v>1.7462970951512979</v>
      </c>
      <c r="D17">
        <v>2.3196089037964498</v>
      </c>
      <c r="E17" s="1">
        <f t="shared" si="1"/>
        <v>-0.57331180864515185</v>
      </c>
      <c r="F17" s="1"/>
      <c r="G17">
        <v>768.2</v>
      </c>
      <c r="H17">
        <f t="shared" si="2"/>
        <v>6.6440501159118046</v>
      </c>
      <c r="I17">
        <v>6.3783921937165697</v>
      </c>
      <c r="J17" s="1">
        <f t="shared" si="3"/>
        <v>0.26565792219523487</v>
      </c>
      <c r="K17" s="1"/>
      <c r="L17">
        <v>50</v>
      </c>
      <c r="M17">
        <v>58.9889068087205</v>
      </c>
      <c r="N17" s="1">
        <f t="shared" si="4"/>
        <v>-8.9889068087205004</v>
      </c>
      <c r="O17" s="1"/>
    </row>
    <row r="18" spans="1:15" x14ac:dyDescent="0.35">
      <c r="A18" t="s">
        <v>35</v>
      </c>
      <c r="B18">
        <v>5.1000000000000005</v>
      </c>
      <c r="C18">
        <f t="shared" si="0"/>
        <v>1.6292405397302803</v>
      </c>
      <c r="D18">
        <v>2.46353849829848</v>
      </c>
      <c r="E18" s="1">
        <f t="shared" si="1"/>
        <v>-0.83429795856819977</v>
      </c>
      <c r="F18" s="1"/>
      <c r="G18">
        <v>595</v>
      </c>
      <c r="H18">
        <f t="shared" si="2"/>
        <v>6.3885614055456301</v>
      </c>
      <c r="I18">
        <v>6.3550312997849199</v>
      </c>
      <c r="J18" s="1">
        <f t="shared" si="3"/>
        <v>3.3530105760710249E-2</v>
      </c>
      <c r="K18" s="1"/>
      <c r="L18">
        <v>50</v>
      </c>
      <c r="M18">
        <v>58.617043717751599</v>
      </c>
      <c r="N18" s="1">
        <f t="shared" si="4"/>
        <v>-8.6170437177515993</v>
      </c>
      <c r="O18" s="1"/>
    </row>
    <row r="19" spans="1:15" x14ac:dyDescent="0.35">
      <c r="A19" t="s">
        <v>36</v>
      </c>
      <c r="B19">
        <v>13.166666666666666</v>
      </c>
      <c r="C19">
        <f t="shared" si="0"/>
        <v>2.5776883832389665</v>
      </c>
      <c r="D19">
        <v>2.4330608364108399</v>
      </c>
      <c r="E19" s="1">
        <f t="shared" si="1"/>
        <v>0.14462754682812662</v>
      </c>
      <c r="F19" s="1"/>
      <c r="G19">
        <v>682.4</v>
      </c>
      <c r="H19">
        <f t="shared" si="2"/>
        <v>6.5256159961774696</v>
      </c>
      <c r="I19">
        <v>6.3656892864812296</v>
      </c>
      <c r="J19" s="1">
        <f t="shared" si="3"/>
        <v>0.15992670969624001</v>
      </c>
      <c r="K19" s="1"/>
      <c r="L19">
        <v>80</v>
      </c>
      <c r="M19">
        <v>61.5163124564586</v>
      </c>
      <c r="N19" s="1">
        <f t="shared" si="4"/>
        <v>18.4836875435414</v>
      </c>
      <c r="O19" s="1"/>
    </row>
    <row r="20" spans="1:15" x14ac:dyDescent="0.35">
      <c r="A20" t="s">
        <v>37</v>
      </c>
      <c r="B20">
        <v>2.9166666666666665</v>
      </c>
      <c r="C20">
        <f t="shared" si="0"/>
        <v>1.0704414117014134</v>
      </c>
      <c r="D20">
        <v>2.6135167013635501</v>
      </c>
      <c r="E20" s="1">
        <f t="shared" si="1"/>
        <v>-1.5430752896621367</v>
      </c>
      <c r="F20" s="1"/>
      <c r="G20">
        <v>633.6</v>
      </c>
      <c r="H20">
        <f t="shared" si="2"/>
        <v>6.4514178405002163</v>
      </c>
      <c r="I20">
        <v>6.3762954563748702</v>
      </c>
      <c r="J20" s="1">
        <f t="shared" si="3"/>
        <v>7.5122384125346109E-2</v>
      </c>
      <c r="K20" s="1"/>
      <c r="L20">
        <v>70</v>
      </c>
      <c r="M20">
        <v>57.876320051856602</v>
      </c>
      <c r="N20" s="1">
        <f t="shared" si="4"/>
        <v>12.123679948143398</v>
      </c>
      <c r="O20" s="1"/>
    </row>
    <row r="21" spans="1:15" x14ac:dyDescent="0.35">
      <c r="A21" t="s">
        <v>38</v>
      </c>
      <c r="B21">
        <v>1.7</v>
      </c>
      <c r="C21">
        <f t="shared" si="0"/>
        <v>0.53062825106217038</v>
      </c>
      <c r="D21">
        <v>2.4073830230119402</v>
      </c>
      <c r="E21" s="1">
        <f t="shared" si="1"/>
        <v>-1.8767547719497699</v>
      </c>
      <c r="F21" s="1"/>
      <c r="G21">
        <v>540.86</v>
      </c>
      <c r="H21">
        <f t="shared" si="2"/>
        <v>6.2931604653201818</v>
      </c>
      <c r="I21">
        <v>6.3775372052116301</v>
      </c>
      <c r="J21" s="1">
        <f t="shared" si="3"/>
        <v>-8.4376739891448338E-2</v>
      </c>
      <c r="K21" s="1"/>
      <c r="L21">
        <v>30</v>
      </c>
      <c r="M21">
        <v>64.7016334087199</v>
      </c>
      <c r="N21" s="1">
        <f t="shared" si="4"/>
        <v>-34.7016334087199</v>
      </c>
      <c r="O21" s="1"/>
    </row>
    <row r="22" spans="1:15" x14ac:dyDescent="0.35">
      <c r="A22" t="s">
        <v>39</v>
      </c>
      <c r="B22">
        <v>2.5166666666666671</v>
      </c>
      <c r="C22">
        <f t="shared" si="0"/>
        <v>0.92293527459282376</v>
      </c>
      <c r="D22">
        <v>2.0936877028816698</v>
      </c>
      <c r="E22" s="1">
        <f t="shared" si="1"/>
        <v>-1.170752428288846</v>
      </c>
      <c r="F22" s="1"/>
      <c r="G22">
        <v>646.6</v>
      </c>
      <c r="H22">
        <f t="shared" si="2"/>
        <v>6.4717278652913324</v>
      </c>
      <c r="I22">
        <v>6.36852285620337</v>
      </c>
      <c r="J22" s="1">
        <f t="shared" si="3"/>
        <v>0.10320500908796237</v>
      </c>
      <c r="K22" s="1"/>
      <c r="L22">
        <v>20</v>
      </c>
      <c r="M22">
        <v>65.447141991907301</v>
      </c>
      <c r="N22" s="1">
        <f t="shared" si="4"/>
        <v>-45.447141991907301</v>
      </c>
      <c r="O22" s="1"/>
    </row>
    <row r="23" spans="1:15" x14ac:dyDescent="0.35">
      <c r="A23" t="s">
        <v>40</v>
      </c>
      <c r="B23">
        <v>20.216666666666669</v>
      </c>
      <c r="C23">
        <f t="shared" si="0"/>
        <v>3.0065073467219494</v>
      </c>
      <c r="D23">
        <v>2.8000363853632102</v>
      </c>
      <c r="E23" s="1">
        <f t="shared" si="1"/>
        <v>0.20647096135873921</v>
      </c>
      <c r="F23" s="1"/>
      <c r="G23">
        <v>659.2</v>
      </c>
      <c r="H23">
        <f t="shared" si="2"/>
        <v>6.4910269785952623</v>
      </c>
      <c r="I23">
        <v>6.4230925698853802</v>
      </c>
      <c r="J23" s="1">
        <f t="shared" si="3"/>
        <v>6.7934408709882099E-2</v>
      </c>
      <c r="K23" s="1"/>
      <c r="L23">
        <v>70</v>
      </c>
      <c r="M23">
        <v>58.470592259414801</v>
      </c>
      <c r="N23" s="1">
        <f t="shared" si="4"/>
        <v>11.529407740585199</v>
      </c>
      <c r="O23" s="1"/>
    </row>
    <row r="24" spans="1:15" x14ac:dyDescent="0.35">
      <c r="A24" t="s">
        <v>41</v>
      </c>
      <c r="B24">
        <v>11.5</v>
      </c>
      <c r="C24">
        <f t="shared" si="0"/>
        <v>2.4423470353692043</v>
      </c>
      <c r="D24">
        <v>1.76198175590687</v>
      </c>
      <c r="E24" s="1">
        <f t="shared" si="1"/>
        <v>0.68036527946233427</v>
      </c>
      <c r="F24" s="1"/>
      <c r="G24">
        <v>295.18</v>
      </c>
      <c r="H24">
        <f>LN(G24)</f>
        <v>5.68758533975363</v>
      </c>
      <c r="I24">
        <v>5.9433350837165699</v>
      </c>
      <c r="J24" s="1">
        <f t="shared" si="3"/>
        <v>-0.25574974396293992</v>
      </c>
      <c r="K24" s="1"/>
      <c r="L24">
        <v>20</v>
      </c>
      <c r="M24">
        <v>33.650843363261401</v>
      </c>
      <c r="N24" s="1">
        <f t="shared" si="4"/>
        <v>-13.650843363261401</v>
      </c>
      <c r="O24" s="1"/>
    </row>
    <row r="25" spans="1:15" x14ac:dyDescent="0.35">
      <c r="A25" t="s">
        <v>42</v>
      </c>
      <c r="B25">
        <v>5.2166666666666668</v>
      </c>
      <c r="C25">
        <f t="shared" si="0"/>
        <v>1.6518586283180525</v>
      </c>
      <c r="D25">
        <v>1.8581306716536901</v>
      </c>
      <c r="E25" s="1">
        <f t="shared" si="1"/>
        <v>-0.20627204333563753</v>
      </c>
      <c r="F25" s="1"/>
      <c r="G25">
        <v>595.20000000000005</v>
      </c>
      <c r="H25">
        <f t="shared" si="2"/>
        <v>6.3888974835188819</v>
      </c>
      <c r="I25">
        <v>6.3530032799333096</v>
      </c>
      <c r="J25" s="1">
        <f t="shared" si="3"/>
        <v>3.5894203585572271E-2</v>
      </c>
      <c r="K25" s="1"/>
      <c r="L25">
        <v>30</v>
      </c>
      <c r="M25">
        <v>77.094364319438995</v>
      </c>
      <c r="N25" s="1">
        <f t="shared" si="4"/>
        <v>-47.094364319438995</v>
      </c>
      <c r="O25" s="1"/>
    </row>
    <row r="26" spans="1:15" x14ac:dyDescent="0.35">
      <c r="A26" t="s">
        <v>43</v>
      </c>
      <c r="B26">
        <v>2.4166666666666665</v>
      </c>
      <c r="C26">
        <f t="shared" si="0"/>
        <v>0.88238918019847368</v>
      </c>
      <c r="D26">
        <v>2.7920177819834202</v>
      </c>
      <c r="E26" s="1">
        <f t="shared" si="1"/>
        <v>-1.9096286017849464</v>
      </c>
      <c r="F26" s="1"/>
      <c r="G26">
        <v>574.20000000000005</v>
      </c>
      <c r="H26">
        <f t="shared" si="2"/>
        <v>6.3529777676869639</v>
      </c>
      <c r="I26">
        <v>6.3877025400249101</v>
      </c>
      <c r="J26" s="1">
        <f t="shared" si="3"/>
        <v>-3.4724772337946241E-2</v>
      </c>
      <c r="K26" s="1"/>
      <c r="L26">
        <v>50</v>
      </c>
      <c r="M26">
        <v>56.231216636368103</v>
      </c>
      <c r="N26" s="1">
        <f t="shared" si="4"/>
        <v>-6.231216636368103</v>
      </c>
      <c r="O26" s="1"/>
    </row>
    <row r="27" spans="1:15" x14ac:dyDescent="0.35">
      <c r="A27" t="s">
        <v>50</v>
      </c>
      <c r="B27">
        <v>5.9666666666666659</v>
      </c>
      <c r="C27" s="1">
        <v>1.7861884241785995</v>
      </c>
      <c r="D27" s="1">
        <v>2.5460511542942501</v>
      </c>
      <c r="E27" s="1">
        <f>C27-D27</f>
        <v>-0.75986273011565064</v>
      </c>
      <c r="F27" s="4"/>
      <c r="G27">
        <v>543.5</v>
      </c>
      <c r="H27" s="1">
        <v>6.2980297065612643</v>
      </c>
      <c r="I27" s="1">
        <v>6.3046794647312696</v>
      </c>
      <c r="J27" s="1">
        <f>H27-I27</f>
        <v>-6.6497581700053487E-3</v>
      </c>
      <c r="L27">
        <v>60</v>
      </c>
      <c r="M27">
        <v>64.713737278588994</v>
      </c>
      <c r="N27" s="1">
        <f>L27-M27</f>
        <v>-4.7137372785889937</v>
      </c>
    </row>
    <row r="28" spans="1:15" x14ac:dyDescent="0.35">
      <c r="A28" t="s">
        <v>51</v>
      </c>
      <c r="B28">
        <v>2.9833333333333329</v>
      </c>
      <c r="C28" s="1">
        <v>1.0930412436186543</v>
      </c>
      <c r="D28" s="1">
        <v>2.38138839969917</v>
      </c>
      <c r="E28" s="1">
        <f t="shared" ref="E28:E64" si="5">C28-D28</f>
        <v>-1.2883471560805158</v>
      </c>
      <c r="F28" s="1"/>
      <c r="G28">
        <v>658.6</v>
      </c>
      <c r="H28" s="1">
        <v>6.4901163699422639</v>
      </c>
      <c r="I28" s="1">
        <v>6.2653182637056704</v>
      </c>
      <c r="J28" s="1">
        <f t="shared" ref="J28:J64" si="6">H28-I28</f>
        <v>0.22479810623659358</v>
      </c>
      <c r="L28">
        <v>40</v>
      </c>
      <c r="M28">
        <v>56.713677664738498</v>
      </c>
      <c r="N28" s="1">
        <f t="shared" ref="N28:N64" si="7">L28-M28</f>
        <v>-16.713677664738498</v>
      </c>
    </row>
    <row r="29" spans="1:15" x14ac:dyDescent="0.35">
      <c r="A29" t="s">
        <v>52</v>
      </c>
      <c r="B29">
        <v>8.1</v>
      </c>
      <c r="C29" s="1">
        <v>2.0918640616783932</v>
      </c>
      <c r="D29" s="1">
        <v>2.5896963395229098</v>
      </c>
      <c r="E29" s="1">
        <f t="shared" si="5"/>
        <v>-0.49783227784451656</v>
      </c>
      <c r="F29" s="1"/>
      <c r="G29">
        <v>587.4</v>
      </c>
      <c r="H29" s="1">
        <v>6.3757060187645198</v>
      </c>
      <c r="I29" s="1">
        <v>6.2990643698419602</v>
      </c>
      <c r="J29" s="1">
        <f t="shared" si="6"/>
        <v>7.6641648922559646E-2</v>
      </c>
      <c r="L29">
        <v>50</v>
      </c>
      <c r="M29">
        <v>57.291878403748498</v>
      </c>
      <c r="N29" s="1">
        <f t="shared" si="7"/>
        <v>-7.2918784037484983</v>
      </c>
    </row>
    <row r="30" spans="1:15" x14ac:dyDescent="0.35">
      <c r="A30" t="s">
        <v>53</v>
      </c>
      <c r="B30">
        <v>7.2333333333333334</v>
      </c>
      <c r="C30" s="1">
        <v>1.9786999718783043</v>
      </c>
      <c r="D30" s="1">
        <v>2.4024605040527001</v>
      </c>
      <c r="E30" s="1">
        <f t="shared" si="5"/>
        <v>-0.4237605321743958</v>
      </c>
      <c r="F30" s="1"/>
      <c r="G30">
        <v>617</v>
      </c>
      <c r="H30" s="1">
        <v>6.4248690239053881</v>
      </c>
      <c r="I30" s="1">
        <v>6.1644897814495598</v>
      </c>
      <c r="J30" s="1">
        <f t="shared" si="6"/>
        <v>0.26037924245582822</v>
      </c>
      <c r="L30">
        <v>80</v>
      </c>
      <c r="M30">
        <v>56.741757218399101</v>
      </c>
      <c r="N30" s="1">
        <f t="shared" si="7"/>
        <v>23.258242781600899</v>
      </c>
    </row>
    <row r="31" spans="1:15" x14ac:dyDescent="0.35">
      <c r="A31" t="s">
        <v>54</v>
      </c>
      <c r="B31">
        <v>4.25</v>
      </c>
      <c r="C31" s="1">
        <v>1.4469189829363254</v>
      </c>
      <c r="D31" s="1">
        <v>2.4710693086475599</v>
      </c>
      <c r="E31" s="1">
        <f t="shared" si="5"/>
        <v>-1.0241503257112345</v>
      </c>
      <c r="F31" s="1"/>
      <c r="G31">
        <v>768.4</v>
      </c>
      <c r="H31" s="1">
        <v>6.6443104308944019</v>
      </c>
      <c r="I31" s="1">
        <v>6.2048244022273398</v>
      </c>
      <c r="J31" s="1">
        <f t="shared" si="6"/>
        <v>0.4394860286670621</v>
      </c>
      <c r="L31">
        <v>80</v>
      </c>
      <c r="M31">
        <v>58.696896320201503</v>
      </c>
      <c r="N31" s="1">
        <f t="shared" si="7"/>
        <v>21.303103679798497</v>
      </c>
    </row>
    <row r="32" spans="1:15" x14ac:dyDescent="0.35">
      <c r="A32" t="s">
        <v>55</v>
      </c>
      <c r="B32">
        <v>4.2666666666666666</v>
      </c>
      <c r="C32" s="1">
        <v>1.4508328822574619</v>
      </c>
      <c r="D32" s="1">
        <v>2.6850567219784098</v>
      </c>
      <c r="E32" s="1">
        <f t="shared" si="5"/>
        <v>-1.234223839720948</v>
      </c>
      <c r="F32" s="1"/>
      <c r="G32">
        <v>578.29999999999995</v>
      </c>
      <c r="H32" s="1">
        <v>6.3600927651641728</v>
      </c>
      <c r="I32" s="1">
        <v>6.3066563244734102</v>
      </c>
      <c r="J32" s="1">
        <f t="shared" si="6"/>
        <v>5.3436440690762588E-2</v>
      </c>
      <c r="L32">
        <v>100</v>
      </c>
      <c r="M32">
        <v>68.823762609024897</v>
      </c>
      <c r="N32" s="1">
        <f t="shared" si="7"/>
        <v>31.176237390975103</v>
      </c>
    </row>
    <row r="33" spans="1:14" x14ac:dyDescent="0.35">
      <c r="A33" t="s">
        <v>56</v>
      </c>
      <c r="B33">
        <v>3.6666666666666665</v>
      </c>
      <c r="C33" s="1">
        <v>1.2992829841302609</v>
      </c>
      <c r="D33" s="1">
        <v>2.5055658108840499</v>
      </c>
      <c r="E33" s="1">
        <f t="shared" si="5"/>
        <v>-1.2062828267537891</v>
      </c>
      <c r="F33" s="1"/>
      <c r="G33">
        <v>585.9</v>
      </c>
      <c r="H33" s="1">
        <v>6.3731491265507429</v>
      </c>
      <c r="I33" s="1">
        <v>6.2516712628973101</v>
      </c>
      <c r="J33" s="1">
        <f t="shared" si="6"/>
        <v>0.12147786365343283</v>
      </c>
      <c r="L33">
        <v>50</v>
      </c>
      <c r="M33">
        <v>61.024276914709603</v>
      </c>
      <c r="N33" s="1">
        <f t="shared" si="7"/>
        <v>-11.024276914709603</v>
      </c>
    </row>
    <row r="34" spans="1:14" x14ac:dyDescent="0.35">
      <c r="A34" t="s">
        <v>57</v>
      </c>
      <c r="B34">
        <v>5.1166666666666671</v>
      </c>
      <c r="C34" s="1">
        <v>1.6325031853650966</v>
      </c>
      <c r="D34" s="1">
        <v>2.5413008323313901</v>
      </c>
      <c r="E34" s="1">
        <f t="shared" si="5"/>
        <v>-0.9087976469662935</v>
      </c>
      <c r="F34" s="1"/>
      <c r="G34">
        <v>579.4</v>
      </c>
      <c r="H34" s="1">
        <v>6.36199308533525</v>
      </c>
      <c r="I34" s="1">
        <v>6.1869424577827097</v>
      </c>
      <c r="J34" s="1">
        <f t="shared" si="6"/>
        <v>0.17505062755254031</v>
      </c>
      <c r="L34">
        <v>30</v>
      </c>
      <c r="M34">
        <v>59.965147998103902</v>
      </c>
      <c r="N34" s="1">
        <f t="shared" si="7"/>
        <v>-29.965147998103902</v>
      </c>
    </row>
    <row r="35" spans="1:14" x14ac:dyDescent="0.35">
      <c r="A35" t="s">
        <v>58</v>
      </c>
      <c r="B35">
        <v>4.3</v>
      </c>
      <c r="C35" s="1">
        <v>1.4586150226995167</v>
      </c>
      <c r="D35" s="1">
        <v>1.9762832267082699</v>
      </c>
      <c r="E35" s="1">
        <f t="shared" si="5"/>
        <v>-0.51766820400875324</v>
      </c>
      <c r="F35" s="1"/>
      <c r="G35">
        <v>355.2</v>
      </c>
      <c r="H35" s="1">
        <v>5.872681011118015</v>
      </c>
      <c r="I35" s="1">
        <v>5.9851320315821699</v>
      </c>
      <c r="J35" s="1">
        <f t="shared" si="6"/>
        <v>-0.11245102046415489</v>
      </c>
      <c r="L35">
        <v>50</v>
      </c>
      <c r="M35">
        <v>35.589353938435799</v>
      </c>
      <c r="N35" s="1">
        <f t="shared" si="7"/>
        <v>14.410646061564201</v>
      </c>
    </row>
    <row r="36" spans="1:14" x14ac:dyDescent="0.35">
      <c r="A36" t="s">
        <v>59</v>
      </c>
      <c r="B36">
        <v>2.65</v>
      </c>
      <c r="C36" s="1">
        <v>0.97455963999813078</v>
      </c>
      <c r="D36" s="1">
        <v>2.5712761204231498</v>
      </c>
      <c r="E36" s="1">
        <f t="shared" si="5"/>
        <v>-1.5967164804250191</v>
      </c>
      <c r="F36" s="1"/>
      <c r="G36">
        <v>584.6</v>
      </c>
      <c r="H36" s="1">
        <v>6.3709278526771458</v>
      </c>
      <c r="I36" s="1">
        <v>6.2636791924465101</v>
      </c>
      <c r="J36" s="1">
        <f t="shared" si="6"/>
        <v>0.10724866023063573</v>
      </c>
      <c r="L36">
        <f>AVERAGE(80,50)</f>
        <v>65</v>
      </c>
      <c r="M36">
        <v>58.289464058614499</v>
      </c>
      <c r="N36" s="1">
        <f t="shared" si="7"/>
        <v>6.7105359413855012</v>
      </c>
    </row>
    <row r="37" spans="1:14" x14ac:dyDescent="0.35">
      <c r="A37" t="s">
        <v>60</v>
      </c>
      <c r="B37">
        <v>14.066666666666668</v>
      </c>
      <c r="C37" s="1">
        <v>2.6438079323738566</v>
      </c>
      <c r="D37" s="1">
        <v>2.6017239121574902</v>
      </c>
      <c r="E37" s="1">
        <f t="shared" si="5"/>
        <v>4.2084020216366369E-2</v>
      </c>
      <c r="F37" s="1"/>
      <c r="G37">
        <v>593.1</v>
      </c>
      <c r="H37" s="1">
        <v>6.3853630188446813</v>
      </c>
      <c r="I37" s="1">
        <v>6.2274915066080903</v>
      </c>
      <c r="J37" s="1">
        <f t="shared" si="6"/>
        <v>0.15787151223659102</v>
      </c>
      <c r="L37">
        <v>80</v>
      </c>
      <c r="M37">
        <v>62.579804130084099</v>
      </c>
      <c r="N37" s="1">
        <f t="shared" si="7"/>
        <v>17.420195869915901</v>
      </c>
    </row>
    <row r="38" spans="1:14" x14ac:dyDescent="0.35">
      <c r="A38" t="s">
        <v>61</v>
      </c>
      <c r="B38">
        <v>8.9</v>
      </c>
      <c r="C38" s="1">
        <v>2.1860512767380942</v>
      </c>
      <c r="D38" s="1">
        <v>2.4934615449935902</v>
      </c>
      <c r="E38" s="1">
        <f t="shared" si="5"/>
        <v>-0.307410268255496</v>
      </c>
      <c r="F38" s="1"/>
      <c r="G38">
        <v>528.20000000000005</v>
      </c>
      <c r="H38" s="1">
        <v>6.2694749998630321</v>
      </c>
      <c r="I38" s="1">
        <v>6.2763069299573502</v>
      </c>
      <c r="J38" s="1">
        <f t="shared" si="6"/>
        <v>-6.8319300943180394E-3</v>
      </c>
      <c r="L38">
        <v>10</v>
      </c>
      <c r="M38">
        <v>58.5540316132047</v>
      </c>
      <c r="N38" s="1">
        <f t="shared" si="7"/>
        <v>-48.5540316132047</v>
      </c>
    </row>
    <row r="39" spans="1:14" x14ac:dyDescent="0.35">
      <c r="A39" t="s">
        <v>62</v>
      </c>
      <c r="B39">
        <v>12.65</v>
      </c>
      <c r="C39" s="1">
        <v>2.5376572151735295</v>
      </c>
      <c r="D39" s="1">
        <v>1.89709245307412</v>
      </c>
      <c r="E39" s="1">
        <f t="shared" si="5"/>
        <v>0.64056476209940949</v>
      </c>
      <c r="F39" s="1"/>
      <c r="G39">
        <v>167.8</v>
      </c>
      <c r="H39" s="1">
        <v>5.1227727940331063</v>
      </c>
      <c r="I39" s="1">
        <v>5.9306214466716796</v>
      </c>
      <c r="J39" s="1">
        <f t="shared" si="6"/>
        <v>-0.80784865263857331</v>
      </c>
      <c r="L39">
        <v>10</v>
      </c>
      <c r="M39">
        <v>28.869459988479399</v>
      </c>
      <c r="N39" s="1">
        <f t="shared" si="7"/>
        <v>-18.869459988479399</v>
      </c>
    </row>
    <row r="40" spans="1:14" x14ac:dyDescent="0.35">
      <c r="A40" t="s">
        <v>63</v>
      </c>
      <c r="B40">
        <v>12.866666666666667</v>
      </c>
      <c r="C40" s="1">
        <v>2.5546399878026755</v>
      </c>
      <c r="D40" s="1">
        <v>1.44063271833123</v>
      </c>
      <c r="E40" s="1">
        <f t="shared" si="5"/>
        <v>1.1140072694714456</v>
      </c>
      <c r="F40" s="1"/>
      <c r="G40">
        <v>171.3</v>
      </c>
      <c r="H40" s="1">
        <v>5.1434164053300746</v>
      </c>
      <c r="I40" s="1">
        <v>5.9948755106973604</v>
      </c>
      <c r="J40" s="1">
        <f t="shared" si="6"/>
        <v>-0.85145910536728575</v>
      </c>
      <c r="L40">
        <v>30</v>
      </c>
      <c r="M40">
        <v>29.8428258362148</v>
      </c>
      <c r="N40" s="1">
        <f t="shared" si="7"/>
        <v>0.15717416378519999</v>
      </c>
    </row>
    <row r="41" spans="1:14" x14ac:dyDescent="0.35">
      <c r="A41" t="s">
        <v>64</v>
      </c>
      <c r="B41">
        <v>12.1</v>
      </c>
      <c r="C41" s="1">
        <v>2.4932054526026954</v>
      </c>
      <c r="D41" s="1">
        <v>1.3255689385463401</v>
      </c>
      <c r="E41" s="1">
        <f t="shared" si="5"/>
        <v>1.1676365140563554</v>
      </c>
      <c r="F41" s="1"/>
      <c r="G41">
        <v>151.87</v>
      </c>
      <c r="H41" s="1">
        <v>5.0230248917421783</v>
      </c>
      <c r="I41" s="1">
        <v>5.9956122606623099</v>
      </c>
      <c r="J41" s="1">
        <f t="shared" si="6"/>
        <v>-0.97258736892013165</v>
      </c>
      <c r="L41">
        <v>0</v>
      </c>
      <c r="M41">
        <v>29.629509526046601</v>
      </c>
      <c r="N41" s="1">
        <f t="shared" si="7"/>
        <v>-29.629509526046601</v>
      </c>
    </row>
    <row r="42" spans="1:14" x14ac:dyDescent="0.35">
      <c r="A42" t="s">
        <v>65</v>
      </c>
      <c r="B42">
        <v>11.933333333333332</v>
      </c>
      <c r="C42" s="1">
        <v>2.4793356047385449</v>
      </c>
      <c r="D42" s="1">
        <v>1.49359196120542</v>
      </c>
      <c r="E42" s="1">
        <f t="shared" si="5"/>
        <v>0.98574364353312482</v>
      </c>
      <c r="F42" s="1"/>
      <c r="G42">
        <v>220.43999999999997</v>
      </c>
      <c r="H42" s="1">
        <v>5.3956255490150342</v>
      </c>
      <c r="I42" s="1">
        <v>5.9830328467766103</v>
      </c>
      <c r="J42" s="1">
        <f t="shared" si="6"/>
        <v>-0.58740729776157607</v>
      </c>
      <c r="L42">
        <v>0</v>
      </c>
      <c r="M42">
        <v>29.2832167526891</v>
      </c>
      <c r="N42" s="1">
        <f t="shared" si="7"/>
        <v>-29.2832167526891</v>
      </c>
    </row>
    <row r="43" spans="1:14" x14ac:dyDescent="0.35">
      <c r="A43" t="s">
        <v>66</v>
      </c>
      <c r="B43">
        <v>14.366666666666665</v>
      </c>
      <c r="C43" s="1">
        <v>2.6649107084415924</v>
      </c>
      <c r="D43" s="1">
        <v>1.42981969237851</v>
      </c>
      <c r="E43" s="1">
        <f t="shared" si="5"/>
        <v>1.2350910160630824</v>
      </c>
      <c r="F43" s="1"/>
      <c r="G43">
        <v>187.32000000000002</v>
      </c>
      <c r="H43" s="1">
        <v>5.2328183843153413</v>
      </c>
      <c r="I43" s="1">
        <v>6.0043833059999496</v>
      </c>
      <c r="J43" s="1">
        <f t="shared" si="6"/>
        <v>-0.77156492168460833</v>
      </c>
      <c r="L43">
        <v>0</v>
      </c>
      <c r="M43">
        <v>29.645007339777099</v>
      </c>
      <c r="N43" s="1">
        <f t="shared" si="7"/>
        <v>-29.645007339777099</v>
      </c>
    </row>
    <row r="44" spans="1:14" x14ac:dyDescent="0.35">
      <c r="A44" t="s">
        <v>67</v>
      </c>
      <c r="B44">
        <v>15.233333333333334</v>
      </c>
      <c r="C44" s="1">
        <v>2.7234860092320492</v>
      </c>
      <c r="D44" s="1">
        <v>1.18651456794615</v>
      </c>
      <c r="E44" s="1">
        <f t="shared" si="5"/>
        <v>1.5369714412858992</v>
      </c>
      <c r="F44" s="1"/>
      <c r="G44">
        <v>338.90999999999997</v>
      </c>
      <c r="H44" s="1">
        <v>5.8257345854069467</v>
      </c>
      <c r="I44" s="1">
        <v>5.9679767047706296</v>
      </c>
      <c r="J44" s="1">
        <f t="shared" si="6"/>
        <v>-0.14224211936368292</v>
      </c>
      <c r="L44">
        <v>10</v>
      </c>
      <c r="M44">
        <v>27.821934690680902</v>
      </c>
      <c r="N44" s="1">
        <f t="shared" si="7"/>
        <v>-17.821934690680902</v>
      </c>
    </row>
    <row r="45" spans="1:14" x14ac:dyDescent="0.35">
      <c r="A45" t="s">
        <v>68</v>
      </c>
      <c r="B45">
        <v>11.166666666666666</v>
      </c>
      <c r="C45" s="1">
        <v>2.4129331501629112</v>
      </c>
      <c r="D45" s="1">
        <v>1.1139072716337499</v>
      </c>
      <c r="E45" s="1">
        <f t="shared" si="5"/>
        <v>1.2990258785291613</v>
      </c>
      <c r="F45" s="1"/>
      <c r="G45">
        <v>345.73999999999995</v>
      </c>
      <c r="H45" s="1">
        <v>5.845687047494641</v>
      </c>
      <c r="I45" s="1">
        <v>5.9897847920157901</v>
      </c>
      <c r="J45" s="1">
        <f t="shared" si="6"/>
        <v>-0.1440977445211491</v>
      </c>
      <c r="L45">
        <f>AVERAGE(30, 10)</f>
        <v>20</v>
      </c>
      <c r="M45">
        <v>28.9664625110454</v>
      </c>
      <c r="N45" s="1">
        <f t="shared" si="7"/>
        <v>-8.9664625110453997</v>
      </c>
    </row>
    <row r="46" spans="1:14" x14ac:dyDescent="0.35">
      <c r="A46" t="s">
        <v>69</v>
      </c>
      <c r="B46">
        <v>36.966666666666661</v>
      </c>
      <c r="C46" s="1">
        <v>3.6100166056882115</v>
      </c>
      <c r="D46" s="1">
        <v>2.4565418714482501</v>
      </c>
      <c r="E46" s="1">
        <f t="shared" si="5"/>
        <v>1.1534747342399614</v>
      </c>
      <c r="F46" s="1"/>
      <c r="G46">
        <v>454.33333333333331</v>
      </c>
      <c r="H46" s="1">
        <v>6.118831143028423</v>
      </c>
      <c r="I46" s="1">
        <v>6.1771571599601396</v>
      </c>
      <c r="J46" s="1">
        <f t="shared" si="6"/>
        <v>-5.8326016931716573E-2</v>
      </c>
      <c r="L46">
        <v>100</v>
      </c>
      <c r="M46">
        <v>52.482626656027101</v>
      </c>
      <c r="N46" s="1">
        <f t="shared" si="7"/>
        <v>47.517373343972899</v>
      </c>
    </row>
    <row r="47" spans="1:14" x14ac:dyDescent="0.35">
      <c r="A47" t="s">
        <v>70</v>
      </c>
      <c r="B47">
        <v>2.5333333333333332</v>
      </c>
      <c r="C47" s="1">
        <v>0.92953595862417571</v>
      </c>
      <c r="D47" s="1">
        <v>1.88318243614363</v>
      </c>
      <c r="E47" s="1">
        <f t="shared" si="5"/>
        <v>-0.95364647751945431</v>
      </c>
      <c r="F47" s="1"/>
      <c r="G47">
        <v>387.75</v>
      </c>
      <c r="H47" s="1">
        <v>5.9603608020566483</v>
      </c>
      <c r="I47" s="1">
        <v>5.9356805153229999</v>
      </c>
      <c r="J47" s="1">
        <f t="shared" si="6"/>
        <v>2.4680286733648416E-2</v>
      </c>
      <c r="L47">
        <v>0</v>
      </c>
      <c r="M47">
        <v>32.180060918062402</v>
      </c>
      <c r="N47" s="1">
        <f t="shared" si="7"/>
        <v>-32.180060918062402</v>
      </c>
    </row>
    <row r="48" spans="1:14" x14ac:dyDescent="0.35">
      <c r="A48" t="s">
        <v>71</v>
      </c>
      <c r="B48">
        <v>22.966666666666669</v>
      </c>
      <c r="C48" s="1">
        <v>3.1340438893515032</v>
      </c>
      <c r="D48" s="1">
        <v>1.6610967695816501</v>
      </c>
      <c r="E48" s="1">
        <f t="shared" si="5"/>
        <v>1.4729471197698532</v>
      </c>
      <c r="F48" s="1"/>
      <c r="G48">
        <v>422.47777777777782</v>
      </c>
      <c r="H48" s="1">
        <v>6.0461368484382856</v>
      </c>
      <c r="I48" s="1">
        <v>5.99997791462265</v>
      </c>
      <c r="J48" s="1">
        <f t="shared" si="6"/>
        <v>4.6158933815635628E-2</v>
      </c>
      <c r="L48">
        <v>10</v>
      </c>
      <c r="M48">
        <v>36.623007562023702</v>
      </c>
      <c r="N48" s="1">
        <f t="shared" si="7"/>
        <v>-26.623007562023702</v>
      </c>
    </row>
    <row r="49" spans="1:14" x14ac:dyDescent="0.35">
      <c r="A49" t="s">
        <v>72</v>
      </c>
      <c r="B49">
        <v>21.233333333333334</v>
      </c>
      <c r="C49" s="1">
        <v>3.0555722739100082</v>
      </c>
      <c r="D49" s="1">
        <v>1.5835565485968599</v>
      </c>
      <c r="E49" s="1">
        <f t="shared" si="5"/>
        <v>1.4720157253131483</v>
      </c>
      <c r="F49" s="1"/>
      <c r="G49">
        <v>429.71999999999997</v>
      </c>
      <c r="H49" s="1">
        <v>6.0631338337983411</v>
      </c>
      <c r="I49" s="1">
        <v>6.01808243361421</v>
      </c>
      <c r="J49" s="1">
        <f t="shared" si="6"/>
        <v>4.5051400184131118E-2</v>
      </c>
      <c r="L49">
        <v>40</v>
      </c>
      <c r="M49">
        <v>32.715555296911099</v>
      </c>
      <c r="N49" s="1">
        <f t="shared" si="7"/>
        <v>7.2844447030889015</v>
      </c>
    </row>
    <row r="50" spans="1:14" x14ac:dyDescent="0.35">
      <c r="A50" t="s">
        <v>73</v>
      </c>
      <c r="B50">
        <v>25.166666666666668</v>
      </c>
      <c r="C50" s="1">
        <v>3.2255203675868693</v>
      </c>
      <c r="D50" s="1">
        <v>2.3147039946176302</v>
      </c>
      <c r="E50" s="1">
        <f t="shared" si="5"/>
        <v>0.91081637296923912</v>
      </c>
      <c r="F50" s="1"/>
      <c r="G50">
        <v>387.71111111111111</v>
      </c>
      <c r="H50" s="1">
        <v>5.9602605033095823</v>
      </c>
      <c r="I50" s="1">
        <v>6.1607214187691399</v>
      </c>
      <c r="J50" s="1">
        <f t="shared" si="6"/>
        <v>-0.20046091545955758</v>
      </c>
      <c r="L50">
        <v>80</v>
      </c>
      <c r="M50">
        <v>45.414922472694798</v>
      </c>
      <c r="N50" s="1">
        <f t="shared" si="7"/>
        <v>34.585077527305202</v>
      </c>
    </row>
    <row r="51" spans="1:14" x14ac:dyDescent="0.35">
      <c r="A51" t="s">
        <v>74</v>
      </c>
      <c r="B51">
        <v>2.3833333333333333</v>
      </c>
      <c r="C51" s="1">
        <v>0.86850006803780655</v>
      </c>
      <c r="D51" s="1">
        <v>1.33786285664164</v>
      </c>
      <c r="E51" s="1">
        <f t="shared" si="5"/>
        <v>-0.4693627886038334</v>
      </c>
      <c r="F51" s="1"/>
      <c r="G51">
        <v>273.85000000000002</v>
      </c>
      <c r="H51" s="1">
        <v>5.61258051122973</v>
      </c>
      <c r="I51" s="1">
        <v>5.9034501337130996</v>
      </c>
      <c r="J51" s="1">
        <f t="shared" si="6"/>
        <v>-0.29086962248336956</v>
      </c>
      <c r="L51">
        <v>10</v>
      </c>
      <c r="M51">
        <v>38.400944037237103</v>
      </c>
      <c r="N51" s="1">
        <f t="shared" si="7"/>
        <v>-28.400944037237103</v>
      </c>
    </row>
    <row r="52" spans="1:14" x14ac:dyDescent="0.35">
      <c r="A52" t="s">
        <v>75</v>
      </c>
      <c r="B52">
        <v>4</v>
      </c>
      <c r="C52" s="1">
        <v>1.3862943611198906</v>
      </c>
      <c r="D52" s="1">
        <v>1.8282896136196101</v>
      </c>
      <c r="E52" s="1">
        <f t="shared" si="5"/>
        <v>-0.44199525249971949</v>
      </c>
      <c r="F52" s="1"/>
      <c r="G52">
        <v>287.17</v>
      </c>
      <c r="H52" s="1">
        <v>5.6600743748935622</v>
      </c>
      <c r="I52" s="1">
        <v>5.9550482780838996</v>
      </c>
      <c r="J52" s="1">
        <f t="shared" si="6"/>
        <v>-0.29497390319033734</v>
      </c>
      <c r="L52">
        <v>60</v>
      </c>
      <c r="M52">
        <v>39.4343928345384</v>
      </c>
      <c r="N52" s="1">
        <f t="shared" si="7"/>
        <v>20.5656071654616</v>
      </c>
    </row>
    <row r="53" spans="1:14" x14ac:dyDescent="0.35">
      <c r="A53" t="s">
        <v>76</v>
      </c>
      <c r="B53">
        <v>5.6166666666666671</v>
      </c>
      <c r="C53" s="1">
        <v>1.7257383681302612</v>
      </c>
      <c r="D53" s="1">
        <v>1.9000354927971199</v>
      </c>
      <c r="E53" s="1">
        <f t="shared" si="5"/>
        <v>-0.17429712466685876</v>
      </c>
      <c r="F53" s="1"/>
      <c r="G53">
        <v>446.87999999999994</v>
      </c>
      <c r="H53" s="1">
        <v>6.1022901021968661</v>
      </c>
      <c r="I53" s="1">
        <v>6.0490752030485897</v>
      </c>
      <c r="J53" s="1">
        <f t="shared" si="6"/>
        <v>5.3214899148276373E-2</v>
      </c>
      <c r="L53">
        <v>30</v>
      </c>
      <c r="M53">
        <v>38.696152015282699</v>
      </c>
      <c r="N53" s="1">
        <f t="shared" si="7"/>
        <v>-8.6961520152826992</v>
      </c>
    </row>
    <row r="54" spans="1:14" x14ac:dyDescent="0.35">
      <c r="A54" t="s">
        <v>77</v>
      </c>
      <c r="B54">
        <v>33.766666666666666</v>
      </c>
      <c r="C54" s="1">
        <v>3.5194741225865278</v>
      </c>
      <c r="D54" s="1">
        <v>2.3341728855131798</v>
      </c>
      <c r="E54" s="1">
        <f t="shared" si="5"/>
        <v>1.185301237073348</v>
      </c>
      <c r="F54" s="1"/>
      <c r="G54">
        <v>362.90999999999997</v>
      </c>
      <c r="H54" s="1">
        <v>5.8941548696398662</v>
      </c>
      <c r="I54" s="1">
        <v>5.7797162108640103</v>
      </c>
      <c r="J54" s="1">
        <f t="shared" si="6"/>
        <v>0.11443865877585591</v>
      </c>
      <c r="L54">
        <v>80</v>
      </c>
      <c r="M54">
        <v>50.750772354413101</v>
      </c>
      <c r="N54" s="1">
        <f t="shared" si="7"/>
        <v>29.249227645586899</v>
      </c>
    </row>
    <row r="55" spans="1:14" x14ac:dyDescent="0.35">
      <c r="A55" t="s">
        <v>78</v>
      </c>
      <c r="B55">
        <v>41.199999999999996</v>
      </c>
      <c r="C55" s="1">
        <v>3.7184382563554808</v>
      </c>
      <c r="D55" s="1">
        <v>2.2120602755513499</v>
      </c>
      <c r="E55" s="1">
        <f t="shared" si="5"/>
        <v>1.5063779808041309</v>
      </c>
      <c r="F55" s="1"/>
      <c r="G55">
        <v>255.63999999999996</v>
      </c>
      <c r="H55" s="1">
        <v>5.5437702047820805</v>
      </c>
      <c r="I55" s="1">
        <v>5.9967890986433199</v>
      </c>
      <c r="J55" s="1">
        <f t="shared" si="6"/>
        <v>-0.45301889386123939</v>
      </c>
      <c r="L55">
        <v>20</v>
      </c>
      <c r="M55">
        <v>40.465310411407003</v>
      </c>
      <c r="N55" s="1">
        <f t="shared" si="7"/>
        <v>-20.465310411407003</v>
      </c>
    </row>
    <row r="56" spans="1:14" x14ac:dyDescent="0.35">
      <c r="A56" t="s">
        <v>79</v>
      </c>
      <c r="B56">
        <v>15.366666666666667</v>
      </c>
      <c r="C56" s="1">
        <v>2.7322006613344931</v>
      </c>
      <c r="D56" s="1">
        <v>2.09015011919251</v>
      </c>
      <c r="E56" s="1">
        <f t="shared" si="5"/>
        <v>0.64205054214198309</v>
      </c>
      <c r="F56" s="1"/>
      <c r="G56">
        <v>253.26</v>
      </c>
      <c r="H56" s="1">
        <v>5.5344166290224628</v>
      </c>
      <c r="I56" s="1">
        <v>5.98750677852422</v>
      </c>
      <c r="J56" s="1">
        <f t="shared" si="6"/>
        <v>-0.45309014950175719</v>
      </c>
      <c r="L56">
        <v>40</v>
      </c>
      <c r="M56">
        <v>40.582223788173501</v>
      </c>
      <c r="N56" s="1">
        <f t="shared" si="7"/>
        <v>-0.58222378817350062</v>
      </c>
    </row>
    <row r="57" spans="1:14" x14ac:dyDescent="0.35">
      <c r="A57" t="s">
        <v>80</v>
      </c>
      <c r="B57">
        <v>64.483333333333334</v>
      </c>
      <c r="C57" s="1">
        <v>4.1664067924784121</v>
      </c>
      <c r="D57" s="1">
        <v>2.30402917847027</v>
      </c>
      <c r="E57" s="1">
        <f t="shared" si="5"/>
        <v>1.8623776140081421</v>
      </c>
      <c r="F57" s="1"/>
      <c r="G57">
        <v>289.83333333333331</v>
      </c>
      <c r="H57" s="1">
        <v>5.6693060451262278</v>
      </c>
      <c r="I57" s="1">
        <v>6.0741611828382203</v>
      </c>
      <c r="J57" s="1">
        <f t="shared" si="6"/>
        <v>-0.40485513771199244</v>
      </c>
      <c r="L57">
        <v>20</v>
      </c>
      <c r="M57">
        <v>40.379309691853699</v>
      </c>
      <c r="N57" s="1">
        <f t="shared" si="7"/>
        <v>-20.379309691853699</v>
      </c>
    </row>
    <row r="58" spans="1:14" x14ac:dyDescent="0.35">
      <c r="A58" t="s">
        <v>81</v>
      </c>
      <c r="B58">
        <v>4.3500000000000005</v>
      </c>
      <c r="C58" s="1">
        <v>1.4701758451005928</v>
      </c>
      <c r="D58" s="1">
        <v>1.8096924302495501</v>
      </c>
      <c r="E58" s="1">
        <f t="shared" si="5"/>
        <v>-0.33951658514895722</v>
      </c>
      <c r="F58" s="1"/>
      <c r="G58">
        <v>503.11</v>
      </c>
      <c r="H58" s="1">
        <v>6.2208088340637957</v>
      </c>
      <c r="I58" s="1">
        <v>6.1331109690380403</v>
      </c>
      <c r="J58" s="1">
        <f t="shared" si="6"/>
        <v>8.7697865025755384E-2</v>
      </c>
      <c r="L58">
        <v>40</v>
      </c>
      <c r="M58">
        <v>40.526825065534297</v>
      </c>
      <c r="N58" s="1">
        <f t="shared" si="7"/>
        <v>-0.52682506553429675</v>
      </c>
    </row>
    <row r="59" spans="1:14" x14ac:dyDescent="0.35">
      <c r="A59" t="s">
        <v>82</v>
      </c>
      <c r="B59">
        <v>5.2666666666666666</v>
      </c>
      <c r="C59" s="1">
        <v>1.6613976513648114</v>
      </c>
      <c r="D59" s="1">
        <v>1.81004307503502</v>
      </c>
      <c r="E59" s="1">
        <f t="shared" si="5"/>
        <v>-0.14864542367020861</v>
      </c>
      <c r="F59" s="1"/>
      <c r="G59">
        <v>507.68</v>
      </c>
      <c r="H59" s="1">
        <v>6.2298513278348855</v>
      </c>
      <c r="I59" s="1">
        <v>6.1397784588589097</v>
      </c>
      <c r="J59" s="1">
        <f t="shared" si="6"/>
        <v>9.0072868975975773E-2</v>
      </c>
      <c r="L59">
        <v>20</v>
      </c>
      <c r="M59">
        <v>40.551914387323798</v>
      </c>
      <c r="N59" s="1">
        <f t="shared" si="7"/>
        <v>-20.551914387323798</v>
      </c>
    </row>
    <row r="60" spans="1:14" x14ac:dyDescent="0.35">
      <c r="A60" t="s">
        <v>83</v>
      </c>
      <c r="B60">
        <v>12.799999999999999</v>
      </c>
      <c r="C60" s="1">
        <v>2.5494451709255714</v>
      </c>
      <c r="D60" s="1">
        <v>2.5866620941269298</v>
      </c>
      <c r="E60" s="1">
        <f t="shared" si="5"/>
        <v>-3.7216923201358387E-2</v>
      </c>
      <c r="F60" s="1"/>
      <c r="G60">
        <v>596.33333333333337</v>
      </c>
      <c r="H60" s="1">
        <v>6.3907997948406097</v>
      </c>
      <c r="I60" s="1">
        <v>6.2111396489355997</v>
      </c>
      <c r="J60" s="1">
        <f t="shared" si="6"/>
        <v>0.17966014590501</v>
      </c>
      <c r="L60">
        <v>90</v>
      </c>
      <c r="M60">
        <v>62.268350320596497</v>
      </c>
      <c r="N60" s="1">
        <f t="shared" si="7"/>
        <v>27.731649679403503</v>
      </c>
    </row>
    <row r="61" spans="1:14" x14ac:dyDescent="0.35">
      <c r="A61" t="s">
        <v>84</v>
      </c>
      <c r="B61">
        <v>2.8166666666666664</v>
      </c>
      <c r="C61" s="1">
        <v>1.0355541527009726</v>
      </c>
      <c r="D61" s="1">
        <v>1.7238199392554301</v>
      </c>
      <c r="E61" s="1">
        <f t="shared" si="5"/>
        <v>-0.68826578655445747</v>
      </c>
      <c r="F61" s="1"/>
      <c r="G61">
        <v>547.43000000000006</v>
      </c>
      <c r="H61" s="1">
        <v>6.3052345996353729</v>
      </c>
      <c r="I61" s="1">
        <v>6.0333967914351696</v>
      </c>
      <c r="J61" s="1">
        <f t="shared" si="6"/>
        <v>0.27183780820020331</v>
      </c>
      <c r="L61">
        <v>70</v>
      </c>
      <c r="M61">
        <v>42.844872739123701</v>
      </c>
      <c r="N61" s="1">
        <f t="shared" si="7"/>
        <v>27.155127260876299</v>
      </c>
    </row>
    <row r="62" spans="1:14" x14ac:dyDescent="0.35">
      <c r="A62" t="s">
        <v>85</v>
      </c>
      <c r="B62">
        <v>29.416666666666668</v>
      </c>
      <c r="C62" s="1">
        <v>3.3815614071452966</v>
      </c>
      <c r="D62" s="1">
        <v>1.8096141457186401</v>
      </c>
      <c r="E62" s="1">
        <f t="shared" si="5"/>
        <v>1.5719472614266565</v>
      </c>
      <c r="F62" s="1"/>
      <c r="G62">
        <v>355.55</v>
      </c>
      <c r="H62" s="1">
        <v>5.873665886329527</v>
      </c>
      <c r="I62" s="1">
        <v>5.9951130526177998</v>
      </c>
      <c r="J62" s="1">
        <f t="shared" si="6"/>
        <v>-0.12144716628827279</v>
      </c>
      <c r="L62">
        <v>20</v>
      </c>
      <c r="M62">
        <v>34.447588934845598</v>
      </c>
      <c r="N62" s="1">
        <f t="shared" si="7"/>
        <v>-14.447588934845598</v>
      </c>
    </row>
    <row r="63" spans="1:14" x14ac:dyDescent="0.35">
      <c r="A63" t="s">
        <v>86</v>
      </c>
      <c r="B63">
        <v>20.966666666666669</v>
      </c>
      <c r="C63" s="1">
        <v>3.0429338750382851</v>
      </c>
      <c r="D63" s="1">
        <v>2.6082567743820202</v>
      </c>
      <c r="E63" s="1">
        <f t="shared" si="5"/>
        <v>0.43467710065626486</v>
      </c>
      <c r="F63" s="1"/>
      <c r="G63">
        <v>572.77777777777783</v>
      </c>
      <c r="H63" s="1">
        <v>6.3504978191148407</v>
      </c>
      <c r="I63" s="1">
        <v>6.1848558058655403</v>
      </c>
      <c r="J63" s="1">
        <f t="shared" si="6"/>
        <v>0.16564201324930039</v>
      </c>
      <c r="L63">
        <v>80</v>
      </c>
      <c r="M63">
        <v>61.522066118463201</v>
      </c>
      <c r="N63" s="1">
        <f t="shared" si="7"/>
        <v>18.477933881536799</v>
      </c>
    </row>
    <row r="64" spans="1:14" x14ac:dyDescent="0.35">
      <c r="A64" t="s">
        <v>87</v>
      </c>
      <c r="B64">
        <v>27.3</v>
      </c>
      <c r="C64" s="1">
        <v>3.3068867021909143</v>
      </c>
      <c r="D64" s="1">
        <v>2.60033086527344</v>
      </c>
      <c r="E64" s="1">
        <f t="shared" si="5"/>
        <v>0.70655583691747426</v>
      </c>
      <c r="F64" s="1"/>
      <c r="G64">
        <v>482.93333333333328</v>
      </c>
      <c r="H64" s="1">
        <v>6.1798786179010934</v>
      </c>
      <c r="I64" s="1">
        <v>6.1660376410752704</v>
      </c>
      <c r="J64" s="1">
        <f t="shared" si="6"/>
        <v>1.384097682582297E-2</v>
      </c>
      <c r="L64">
        <v>90</v>
      </c>
      <c r="M64">
        <v>61.420340493737399</v>
      </c>
      <c r="N64" s="1">
        <f t="shared" si="7"/>
        <v>28.579659506262601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 prob22 model test</vt:lpstr>
      <vt:lpstr>MCO ref22 model test</vt:lpstr>
      <vt:lpstr>ref22 RMS</vt:lpstr>
      <vt:lpstr>prob 22RMS Calc</vt:lpstr>
      <vt:lpstr>total 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Owens, Mitchell C</cp:lastModifiedBy>
  <dcterms:created xsi:type="dcterms:W3CDTF">2023-11-16T14:55:15Z</dcterms:created>
  <dcterms:modified xsi:type="dcterms:W3CDTF">2023-11-16T15:14:51Z</dcterms:modified>
</cp:coreProperties>
</file>