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611"/>
  <workbookPr codeName="ThisWorkbook"/>
  <mc:AlternateContent xmlns:mc="http://schemas.openxmlformats.org/markup-compatibility/2006">
    <mc:Choice Requires="x15">
      <x15ac:absPath xmlns:x15ac="http://schemas.microsoft.com/office/spreadsheetml/2010/11/ac" url="/Users/KyChann/Documents/JOB HUNTING/TDCX/"/>
    </mc:Choice>
  </mc:AlternateContent>
  <xr:revisionPtr revIDLastSave="0" documentId="8_{D8C5C695-8902-B744-9EA8-FACFE69907CA}" xr6:coauthVersionLast="47" xr6:coauthVersionMax="47" xr10:uidLastSave="{00000000-0000-0000-0000-000000000000}"/>
  <bookViews>
    <workbookView xWindow="0" yWindow="500" windowWidth="28800" windowHeight="16260" tabRatio="550" xr2:uid="{00000000-000D-0000-FFFF-FFFF00000000}"/>
  </bookViews>
  <sheets>
    <sheet name="Exercise 01" sheetId="4" r:id="rId1"/>
    <sheet name="Exercise O2" sheetId="5" r:id="rId2"/>
    <sheet name="Exercise 03" sheetId="6" r:id="rId3"/>
    <sheet name="Chart Data" sheetId="2" state="hidden" r:id="rId4"/>
  </sheets>
  <definedNames>
    <definedName name="_xlnm._FilterDatabase" localSheetId="2" hidden="1">'Exercise 03'!$C$133:$E$141</definedName>
    <definedName name="_xlnm.Print_Area" localSheetId="1">'Exercise O2'!$B$7:$AC$161</definedName>
    <definedName name="TotalMonthlyExpenses">#REF!</definedName>
    <definedName name="TotalMonthlyIncome">#REF!</definedName>
    <definedName name="TotalMonthlySavings">#REF!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S71" i="6" l="1"/>
  <c r="T71" i="6"/>
  <c r="S70" i="6"/>
  <c r="T70" i="6"/>
  <c r="U56" i="6"/>
  <c r="U57" i="6"/>
  <c r="U58" i="6"/>
  <c r="U59" i="6"/>
  <c r="U60" i="6"/>
  <c r="U61" i="6"/>
  <c r="U62" i="6"/>
  <c r="U63" i="6"/>
  <c r="U64" i="6"/>
  <c r="U65" i="6"/>
  <c r="U66" i="6"/>
  <c r="U67" i="6"/>
  <c r="U68" i="6"/>
  <c r="U69" i="6"/>
  <c r="U55" i="6"/>
  <c r="R69" i="6"/>
  <c r="Q69" i="6"/>
  <c r="R68" i="6"/>
  <c r="Q68" i="6"/>
  <c r="R67" i="6"/>
  <c r="Q67" i="6"/>
  <c r="R66" i="6"/>
  <c r="Q66" i="6"/>
  <c r="R65" i="6"/>
  <c r="Q65" i="6"/>
  <c r="R64" i="6"/>
  <c r="Q64" i="6"/>
  <c r="R63" i="6"/>
  <c r="Q63" i="6"/>
  <c r="R62" i="6"/>
  <c r="Q62" i="6"/>
  <c r="R61" i="6"/>
  <c r="Q61" i="6"/>
  <c r="R60" i="6"/>
  <c r="Q60" i="6"/>
  <c r="R59" i="6"/>
  <c r="Q59" i="6"/>
  <c r="R58" i="6"/>
  <c r="Q58" i="6"/>
  <c r="R57" i="6"/>
  <c r="Q57" i="6"/>
  <c r="R56" i="6"/>
  <c r="Q56" i="6"/>
  <c r="R55" i="6"/>
  <c r="Q55" i="6"/>
  <c r="P69" i="6"/>
  <c r="P68" i="6"/>
  <c r="P67" i="6"/>
  <c r="P66" i="6"/>
  <c r="P65" i="6"/>
  <c r="P64" i="6"/>
  <c r="P63" i="6"/>
  <c r="P62" i="6"/>
  <c r="P61" i="6"/>
  <c r="P60" i="6"/>
  <c r="P59" i="6"/>
  <c r="P58" i="6"/>
  <c r="P57" i="6"/>
  <c r="P56" i="6"/>
  <c r="P55" i="6"/>
  <c r="I55" i="6"/>
  <c r="I56" i="6"/>
  <c r="I57" i="6"/>
  <c r="I58" i="6"/>
  <c r="I59" i="6"/>
  <c r="I60" i="6"/>
  <c r="I61" i="6"/>
  <c r="I62" i="6"/>
  <c r="I63" i="6"/>
  <c r="I64" i="6"/>
  <c r="I65" i="6"/>
  <c r="I66" i="6"/>
  <c r="I67" i="6"/>
  <c r="I68" i="6"/>
  <c r="I69" i="6"/>
  <c r="I70" i="6"/>
  <c r="D71" i="6"/>
  <c r="E71" i="6"/>
  <c r="F71" i="6"/>
  <c r="G71" i="6"/>
  <c r="H71" i="6"/>
  <c r="J71" i="6"/>
  <c r="D72" i="6"/>
  <c r="E72" i="6"/>
  <c r="F72" i="6"/>
  <c r="G72" i="6"/>
  <c r="H72" i="6"/>
  <c r="J72" i="6"/>
  <c r="R71" i="6" l="1"/>
  <c r="P70" i="6"/>
  <c r="U70" i="6"/>
  <c r="U71" i="6"/>
  <c r="Q71" i="6"/>
  <c r="P71" i="6"/>
  <c r="R70" i="6"/>
  <c r="Q70" i="6"/>
  <c r="I71" i="6"/>
  <c r="I72" i="6"/>
  <c r="C59" i="5" l="1"/>
  <c r="C58" i="5"/>
  <c r="C57" i="5"/>
  <c r="C56" i="5"/>
  <c r="C55" i="5"/>
  <c r="C54" i="5"/>
  <c r="C53" i="5"/>
  <c r="R60" i="4" l="1"/>
  <c r="R61" i="4"/>
  <c r="R62" i="4"/>
  <c r="R63" i="4"/>
  <c r="R64" i="4"/>
  <c r="R65" i="4"/>
  <c r="R66" i="4"/>
  <c r="R59" i="4"/>
  <c r="Q66" i="4"/>
  <c r="Q65" i="4"/>
  <c r="Q64" i="4"/>
  <c r="Q63" i="4"/>
  <c r="Q62" i="4"/>
  <c r="Q61" i="4"/>
  <c r="Q60" i="4"/>
  <c r="Q59" i="4"/>
  <c r="H66" i="4"/>
  <c r="I66" i="4" s="1"/>
  <c r="H65" i="4"/>
  <c r="I65" i="4" s="1"/>
  <c r="H64" i="4"/>
  <c r="I64" i="4" s="1"/>
  <c r="H63" i="4"/>
  <c r="I63" i="4" s="1"/>
  <c r="H62" i="4"/>
  <c r="I62" i="4" s="1"/>
  <c r="H61" i="4"/>
  <c r="I61" i="4" s="1"/>
  <c r="H60" i="4"/>
  <c r="I60" i="4" s="1"/>
  <c r="H59" i="4"/>
  <c r="I59" i="4" s="1"/>
  <c r="H37" i="4"/>
  <c r="H38" i="4"/>
  <c r="H39" i="4"/>
  <c r="H40" i="4"/>
  <c r="Q36" i="4" s="1"/>
  <c r="H41" i="4"/>
  <c r="H42" i="4"/>
  <c r="H43" i="4"/>
  <c r="H36" i="4"/>
  <c r="P36" i="4" l="1"/>
  <c r="O36" i="4"/>
  <c r="B6" i="2"/>
  <c r="B5" i="2" l="1"/>
  <c r="B4" i="2" s="1"/>
</calcChain>
</file>

<file path=xl/sharedStrings.xml><?xml version="1.0" encoding="utf-8"?>
<sst xmlns="http://schemas.openxmlformats.org/spreadsheetml/2006/main" count="626" uniqueCount="265">
  <si>
    <t>CHART DATA</t>
  </si>
  <si>
    <t>EXERCISE 01:</t>
  </si>
  <si>
    <t>QUESTION 1: Get the overall, per region and per LOB NPS from the given dataset. (20pts)</t>
  </si>
  <si>
    <t>NPS</t>
  </si>
  <si>
    <t>NPS is the percentage of promoters minus the percentage of detractors. Value should be in decimal and not percentage. (e.g. 58.2)</t>
  </si>
  <si>
    <t>Region</t>
  </si>
  <si>
    <t>LOB</t>
  </si>
  <si>
    <t>Promoters</t>
  </si>
  <si>
    <t>Passives</t>
  </si>
  <si>
    <t>Detractors</t>
  </si>
  <si>
    <t>APAC</t>
  </si>
  <si>
    <t>LOB 1</t>
  </si>
  <si>
    <t>answer</t>
  </si>
  <si>
    <t>LOB 2</t>
  </si>
  <si>
    <t>LOB 3</t>
  </si>
  <si>
    <t>NA</t>
  </si>
  <si>
    <t>LOB 4</t>
  </si>
  <si>
    <t>LOB 5</t>
  </si>
  <si>
    <t>LOB 6</t>
  </si>
  <si>
    <t>LOB 7</t>
  </si>
  <si>
    <t>LOB 8</t>
  </si>
  <si>
    <t>Overall</t>
  </si>
  <si>
    <t xml:space="preserve">ANSWER FOR QUESTION 1: </t>
  </si>
  <si>
    <t>The Net Promoter Score(NPS) is a customer service metric that track customer loyalty to a specific brand or service. To calculate NPS, I applied the formula as follow:</t>
  </si>
  <si>
    <t>Table 1</t>
  </si>
  <si>
    <r>
      <t xml:space="preserve">The result of NPS for each LOB is presented in the </t>
    </r>
    <r>
      <rPr>
        <b/>
        <sz val="12"/>
        <color theme="3" tint="0.24994659260841701"/>
        <rFont val="Century Gothic"/>
        <family val="1"/>
        <scheme val="minor"/>
      </rPr>
      <t>Table 1.</t>
    </r>
    <r>
      <rPr>
        <sz val="12"/>
        <color theme="3" tint="0.24994659260841701"/>
        <rFont val="Century Gothic"/>
        <family val="2"/>
        <scheme val="minor"/>
      </rPr>
      <t xml:space="preserve"> The result of NPS per region and overall NPS is presented </t>
    </r>
    <r>
      <rPr>
        <b/>
        <sz val="12"/>
        <color theme="3" tint="0.24994659260841701"/>
        <rFont val="Century Gothic"/>
        <family val="1"/>
        <scheme val="minor"/>
      </rPr>
      <t>Table 2</t>
    </r>
    <r>
      <rPr>
        <sz val="12"/>
        <color theme="3" tint="0.24994659260841701"/>
        <rFont val="Century Gothic"/>
        <family val="2"/>
        <scheme val="minor"/>
      </rPr>
      <t>.</t>
    </r>
  </si>
  <si>
    <t xml:space="preserve">ANSWER FOR QUESTION 2: </t>
  </si>
  <si>
    <t>To find out which LOB passed, I used IF function in excel and set the condition at follow:</t>
  </si>
  <si>
    <t>print "Passed"</t>
  </si>
  <si>
    <t>Else:</t>
  </si>
  <si>
    <t>print "Failed"</t>
  </si>
  <si>
    <r>
      <t xml:space="preserve">Applied the Function IF to </t>
    </r>
    <r>
      <rPr>
        <b/>
        <sz val="12"/>
        <color theme="3" tint="0.24994659260841701"/>
        <rFont val="Century Gothic"/>
        <family val="1"/>
        <scheme val="minor"/>
      </rPr>
      <t>Table 1,</t>
    </r>
    <r>
      <rPr>
        <sz val="12"/>
        <color theme="3" tint="0.24994659260841701"/>
        <rFont val="Century Gothic"/>
        <family val="2"/>
        <scheme val="minor"/>
      </rPr>
      <t xml:space="preserve"> I got the result passed LOB in</t>
    </r>
    <r>
      <rPr>
        <b/>
        <sz val="12"/>
        <color theme="3" tint="0.24994659260841701"/>
        <rFont val="Century Gothic"/>
        <family val="1"/>
        <scheme val="minor"/>
      </rPr>
      <t xml:space="preserve"> Table 3 </t>
    </r>
    <r>
      <rPr>
        <sz val="12"/>
        <color theme="3" tint="0.24994659260841701"/>
        <rFont val="Century Gothic"/>
        <family val="2"/>
        <scheme val="minor"/>
      </rPr>
      <t xml:space="preserve">as Follow: </t>
    </r>
  </si>
  <si>
    <t>Table 3</t>
  </si>
  <si>
    <t>Status</t>
  </si>
  <si>
    <t>IF        NPS&gt;=60:</t>
  </si>
  <si>
    <r>
      <t xml:space="preserve"> Table 3 shows </t>
    </r>
    <r>
      <rPr>
        <b/>
        <sz val="12"/>
        <color theme="4"/>
        <rFont val="Century Gothic"/>
        <family val="1"/>
        <scheme val="minor"/>
      </rPr>
      <t>LOB 5 and LOB 8</t>
    </r>
    <r>
      <rPr>
        <sz val="12"/>
        <color theme="4"/>
        <rFont val="Century Gothic"/>
        <family val="1"/>
        <scheme val="minor"/>
      </rPr>
      <t xml:space="preserve"> passed the 60 NPS target</t>
    </r>
  </si>
  <si>
    <t>QUESTION 2: With 60 NPS target, which LOB passed  (5pts)</t>
  </si>
  <si>
    <t>QUESTION 3: Which LOB underperformed but achieved at least 90% of the target (5pts)</t>
  </si>
  <si>
    <t xml:space="preserve">LOB needs to meet two conditions:  underperfomed and achieved at least 90% target. </t>
  </si>
  <si>
    <t>I applied IF and AND funtion in Excel and set the condition at follow:</t>
  </si>
  <si>
    <t xml:space="preserve">Else: </t>
  </si>
  <si>
    <t>IF           (NPS&gt;=54) AND (NPS&lt;60):</t>
  </si>
  <si>
    <r>
      <t xml:space="preserve">Applied the Function IF to </t>
    </r>
    <r>
      <rPr>
        <b/>
        <sz val="12"/>
        <color theme="3" tint="0.24994659260841701"/>
        <rFont val="Century Gothic"/>
        <family val="1"/>
        <scheme val="minor"/>
      </rPr>
      <t>Table 1,</t>
    </r>
    <r>
      <rPr>
        <sz val="12"/>
        <color theme="3" tint="0.24994659260841701"/>
        <rFont val="Century Gothic"/>
        <family val="2"/>
        <scheme val="minor"/>
      </rPr>
      <t xml:space="preserve"> I got the result passed LOB in</t>
    </r>
    <r>
      <rPr>
        <b/>
        <sz val="12"/>
        <color theme="3" tint="0.24994659260841701"/>
        <rFont val="Century Gothic"/>
        <family val="1"/>
        <scheme val="minor"/>
      </rPr>
      <t xml:space="preserve"> Table 4 </t>
    </r>
    <r>
      <rPr>
        <sz val="12"/>
        <color theme="3" tint="0.24994659260841701"/>
        <rFont val="Century Gothic"/>
        <family val="2"/>
        <scheme val="minor"/>
      </rPr>
      <t xml:space="preserve">as Follow: </t>
    </r>
  </si>
  <si>
    <t>Table 4</t>
  </si>
  <si>
    <t>print "Not meet the condition "</t>
  </si>
  <si>
    <t>Table 2</t>
  </si>
  <si>
    <r>
      <t xml:space="preserve"> Table 4 shows </t>
    </r>
    <r>
      <rPr>
        <b/>
        <sz val="12"/>
        <color theme="4"/>
        <rFont val="Century Gothic"/>
        <family val="1"/>
        <scheme val="minor"/>
      </rPr>
      <t>LOB 2, LOB 3, LOB 4, and LOB 6</t>
    </r>
    <r>
      <rPr>
        <sz val="12"/>
        <color theme="4"/>
        <rFont val="Century Gothic"/>
        <family val="1"/>
        <scheme val="minor"/>
      </rPr>
      <t xml:space="preserve"> are the underperformed LOB but achieved at least 90% of the target</t>
    </r>
  </si>
  <si>
    <t>EXERCISE 02:</t>
  </si>
  <si>
    <t>QUESTION 1: Show the weekly and running performance for the month using the RAG system. (10pts)</t>
  </si>
  <si>
    <t>Green = meeting/exceeding the target</t>
  </si>
  <si>
    <t>Amber = hitting at least 90% of the target</t>
  </si>
  <si>
    <t>Red = below 90% of the target</t>
  </si>
  <si>
    <t>KPI</t>
  </si>
  <si>
    <t>TARGET</t>
  </si>
  <si>
    <t>WEEK 1</t>
  </si>
  <si>
    <t>WEEK 2</t>
  </si>
  <si>
    <t>WEEK 3</t>
  </si>
  <si>
    <t>WEEK 4</t>
  </si>
  <si>
    <t>PRODUCTIVITY</t>
  </si>
  <si>
    <t>CSAT</t>
  </si>
  <si>
    <t>ATTENDANCE</t>
  </si>
  <si>
    <t>MTD</t>
  </si>
  <si>
    <t xml:space="preserve">RAG is an acronym that stands for Red, Amber and Green and is based on a traffic light system. </t>
  </si>
  <si>
    <t>RAG is utilized by project managers or manager to indicate how well a certain project or employee's performance is performing.</t>
  </si>
  <si>
    <r>
      <t xml:space="preserve">In oder to show the weekly and running performance using RAG system in Excel, I used the combination of </t>
    </r>
    <r>
      <rPr>
        <b/>
        <sz val="12"/>
        <color theme="3" tint="0.24994659260841701"/>
        <rFont val="Century Gothic"/>
        <family val="1"/>
        <scheme val="minor"/>
      </rPr>
      <t xml:space="preserve">Icon Sets </t>
    </r>
    <r>
      <rPr>
        <sz val="12"/>
        <color theme="3" tint="0.24994659260841701"/>
        <rFont val="Century Gothic"/>
        <family val="2"/>
        <scheme val="minor"/>
      </rPr>
      <t xml:space="preserve">and </t>
    </r>
    <r>
      <rPr>
        <b/>
        <sz val="12"/>
        <color theme="3" tint="0.24994659260841701"/>
        <rFont val="Century Gothic"/>
        <family val="1"/>
        <scheme val="minor"/>
      </rPr>
      <t>Manage Rules</t>
    </r>
    <r>
      <rPr>
        <sz val="12"/>
        <color theme="3" tint="0.24994659260841701"/>
        <rFont val="Century Gothic"/>
        <family val="2"/>
        <scheme val="minor"/>
      </rPr>
      <t xml:space="preserve"> of  </t>
    </r>
    <r>
      <rPr>
        <b/>
        <sz val="12"/>
        <color theme="3" tint="0.24994659260841701"/>
        <rFont val="Century Gothic"/>
        <family val="1"/>
        <scheme val="minor"/>
      </rPr>
      <t>Condition Formatting Function.</t>
    </r>
  </si>
  <si>
    <t xml:space="preserve">The result is eloborate step by step as follow: </t>
  </si>
  <si>
    <r>
      <t xml:space="preserve">Step 1: </t>
    </r>
    <r>
      <rPr>
        <sz val="12"/>
        <color theme="3" tint="0.24994659260841701"/>
        <rFont val="Century Gothic (Body)"/>
      </rPr>
      <t xml:space="preserve">Choose the target Table. Then in Home tab, choose Conditional Formarting and then choose Icon Set. </t>
    </r>
  </si>
  <si>
    <t>Then choose the 3 Tracfic Lights in the Shapes area:</t>
  </si>
  <si>
    <r>
      <t xml:space="preserve">Step 2: </t>
    </r>
    <r>
      <rPr>
        <sz val="12"/>
        <color theme="3" tint="0.24994659260841701"/>
        <rFont val="Century Gothic (Body)"/>
      </rPr>
      <t>Now the color in each cell is set, however the color is not present for the performance  yet.</t>
    </r>
  </si>
  <si>
    <r>
      <t xml:space="preserve">In order to set the right color for each cell, I use </t>
    </r>
    <r>
      <rPr>
        <b/>
        <sz val="12"/>
        <color theme="3" tint="0.24994659260841701"/>
        <rFont val="Century Gothic"/>
        <family val="1"/>
        <scheme val="minor"/>
      </rPr>
      <t>Manage Rules.</t>
    </r>
    <r>
      <rPr>
        <sz val="12"/>
        <color theme="3" tint="0.24994659260841701"/>
        <rFont val="Century Gothic"/>
        <family val="1"/>
        <scheme val="minor"/>
      </rPr>
      <t>For example, I want to set the rule for PRODUCTIVITY, then Choose the Area S to R</t>
    </r>
  </si>
  <si>
    <r>
      <t xml:space="preserve">Choose </t>
    </r>
    <r>
      <rPr>
        <b/>
        <sz val="12"/>
        <color theme="3" tint="0.24994659260841701"/>
        <rFont val="Century Gothic"/>
        <family val="1"/>
        <scheme val="minor"/>
      </rPr>
      <t>Manage Rules</t>
    </r>
    <r>
      <rPr>
        <sz val="12"/>
        <color theme="3" tint="0.24994659260841701"/>
        <rFont val="Century Gothic"/>
        <family val="1"/>
        <scheme val="minor"/>
      </rPr>
      <t xml:space="preserve"> in </t>
    </r>
    <r>
      <rPr>
        <b/>
        <sz val="12"/>
        <color theme="3" tint="0.24994659260841701"/>
        <rFont val="Century Gothic"/>
        <family val="1"/>
        <scheme val="minor"/>
      </rPr>
      <t>Condition Formatting</t>
    </r>
    <r>
      <rPr>
        <sz val="12"/>
        <color theme="3" tint="0.24994659260841701"/>
        <rFont val="Century Gothic"/>
        <family val="1"/>
        <scheme val="minor"/>
      </rPr>
      <t xml:space="preserve">, and click </t>
    </r>
    <r>
      <rPr>
        <b/>
        <sz val="12"/>
        <color theme="3" tint="0.24994659260841701"/>
        <rFont val="Century Gothic"/>
        <family val="1"/>
        <scheme val="minor"/>
      </rPr>
      <t>Edit Rule</t>
    </r>
    <r>
      <rPr>
        <sz val="12"/>
        <color theme="3" tint="0.24994659260841701"/>
        <rFont val="Century Gothic"/>
        <family val="1"/>
        <scheme val="minor"/>
      </rPr>
      <t xml:space="preserve">. In the Display area, fill required value in </t>
    </r>
    <r>
      <rPr>
        <b/>
        <sz val="12"/>
        <color theme="3" tint="0.24994659260841701"/>
        <rFont val="Century Gothic"/>
        <family val="1"/>
        <scheme val="minor"/>
      </rPr>
      <t>Value</t>
    </r>
    <r>
      <rPr>
        <sz val="12"/>
        <color theme="3" tint="0.24994659260841701"/>
        <rFont val="Century Gothic"/>
        <family val="1"/>
        <scheme val="minor"/>
      </rPr>
      <t xml:space="preserve">  and choose the Formular in </t>
    </r>
    <r>
      <rPr>
        <b/>
        <sz val="12"/>
        <color theme="3" tint="0.24994659260841701"/>
        <rFont val="Century Gothic"/>
        <family val="1"/>
        <scheme val="minor"/>
      </rPr>
      <t>Type</t>
    </r>
    <r>
      <rPr>
        <sz val="12"/>
        <color theme="3" tint="0.24994659260841701"/>
        <rFont val="Century Gothic"/>
        <family val="1"/>
        <scheme val="minor"/>
      </rPr>
      <t>.</t>
    </r>
  </si>
  <si>
    <t>Table 2.2</t>
  </si>
  <si>
    <t>Table 2.1</t>
  </si>
  <si>
    <t>Take away key point:</t>
  </si>
  <si>
    <t>QUESTION 2: John wants his team productivity this year and last year in a chart  (10pts)</t>
  </si>
  <si>
    <t>Month</t>
  </si>
  <si>
    <t>Jan</t>
  </si>
  <si>
    <t>Feb</t>
  </si>
  <si>
    <t>Mar</t>
  </si>
  <si>
    <t>Apr</t>
  </si>
  <si>
    <t>May</t>
  </si>
  <si>
    <t>Jun</t>
  </si>
  <si>
    <t>Jul</t>
  </si>
  <si>
    <t>Aug</t>
  </si>
  <si>
    <t>Sep</t>
  </si>
  <si>
    <t>Oct</t>
  </si>
  <si>
    <t>Nov</t>
  </si>
  <si>
    <t>Dec</t>
  </si>
  <si>
    <t>Target</t>
  </si>
  <si>
    <r>
      <rPr>
        <b/>
        <sz val="12"/>
        <color theme="6"/>
        <rFont val="Century Gothic (Body)"/>
      </rPr>
      <t>3 GREEN</t>
    </r>
    <r>
      <rPr>
        <sz val="12"/>
        <color theme="4"/>
        <rFont val="Century Gothic (Body)"/>
      </rPr>
      <t xml:space="preserve"> in WEEK 3 meaning over the month WEEK 3 HAS  the best performance</t>
    </r>
    <r>
      <rPr>
        <sz val="12"/>
        <color theme="3" tint="0.24994659260841701"/>
        <rFont val="Century Gothic"/>
        <family val="2"/>
        <scheme val="minor"/>
      </rPr>
      <t xml:space="preserve"> ;</t>
    </r>
  </si>
  <si>
    <r>
      <rPr>
        <b/>
        <sz val="12"/>
        <color rgb="FFC00000"/>
        <rFont val="Century Gothic"/>
        <family val="1"/>
        <scheme val="minor"/>
      </rPr>
      <t>0 RED</t>
    </r>
    <r>
      <rPr>
        <sz val="12"/>
        <color theme="4"/>
        <rFont val="Century Gothic"/>
        <family val="2"/>
        <scheme val="minor"/>
      </rPr>
      <t xml:space="preserve"> </t>
    </r>
    <r>
      <rPr>
        <sz val="12"/>
        <color theme="4"/>
        <rFont val="Century Gothic (Body)"/>
      </rPr>
      <t>in the entire month</t>
    </r>
    <r>
      <rPr>
        <sz val="12"/>
        <color theme="4"/>
        <rFont val="Century Gothic"/>
        <family val="2"/>
        <scheme val="minor"/>
      </rPr>
      <t xml:space="preserve"> </t>
    </r>
    <r>
      <rPr>
        <sz val="12"/>
        <color theme="4"/>
        <rFont val="Century Gothic (Body)"/>
      </rPr>
      <t>meaning employee's performance is not very underperformed</t>
    </r>
    <r>
      <rPr>
        <sz val="12"/>
        <color theme="4"/>
        <rFont val="Century Gothic"/>
        <family val="2"/>
        <scheme val="minor"/>
      </rPr>
      <t>.</t>
    </r>
  </si>
  <si>
    <r>
      <t xml:space="preserve">Apply the same step for CSAT and ATTENDANCE, </t>
    </r>
    <r>
      <rPr>
        <b/>
        <sz val="12"/>
        <color theme="4"/>
        <rFont val="Century Gothic (Body)"/>
      </rPr>
      <t>The final result of weekly and running performance by RAG system show in Table 2.2</t>
    </r>
  </si>
  <si>
    <t>Table 2.3</t>
  </si>
  <si>
    <t>QUESTION 3: Aside from higher productivity this year, what other key takeaway comes up from the same dataset    (10pts)</t>
  </si>
  <si>
    <t xml:space="preserve">ANSWER FOR QUESTION 3: </t>
  </si>
  <si>
    <t>Target 2017</t>
  </si>
  <si>
    <t>Target 2018</t>
  </si>
  <si>
    <t xml:space="preserve">     </t>
  </si>
  <si>
    <t>Visualizing data is an efficient way to recognize relationship and pattern between data, and also gives it greater meaning. For that reason, I visualized the same dataset with different type of charge in order to figure out some key takeaway.</t>
  </si>
  <si>
    <r>
      <t xml:space="preserve">I used bar chart in Figure </t>
    </r>
    <r>
      <rPr>
        <b/>
        <sz val="12"/>
        <color theme="3" tint="0.24994659260841701"/>
        <rFont val="Century Gothic"/>
        <family val="1"/>
        <scheme val="minor"/>
      </rPr>
      <t>2.1</t>
    </r>
    <r>
      <rPr>
        <sz val="12"/>
        <color theme="3" tint="0.24994659260841701"/>
        <rFont val="Century Gothic"/>
        <family val="2"/>
        <scheme val="minor"/>
      </rPr>
      <t xml:space="preserve"> to present the team productivity in 2017 and 2018.</t>
    </r>
  </si>
  <si>
    <t>Figure 2.2</t>
  </si>
  <si>
    <t>Figure 2.3</t>
  </si>
  <si>
    <t xml:space="preserve">Figure 2.2 shows the  difference between actual productivty and target productivy in 2017 while Figure 2.3 shows the difference 		</t>
  </si>
  <si>
    <t xml:space="preserve"> between real productivty between actual productivity from Jan to Aug and target product in 2018;</t>
  </si>
  <si>
    <t xml:space="preserve">Figure 2.4 shows the actual productivity's trend over the months in 2017 while Figure 2.5 presents the actual productivity's trend </t>
  </si>
  <si>
    <t>until August in 2018.</t>
  </si>
  <si>
    <t>Figure 2.4</t>
  </si>
  <si>
    <t>Figure 2.5</t>
  </si>
  <si>
    <t>Here are some data pattern I observed from the Figures:</t>
  </si>
  <si>
    <t>🔵 In both years, the team is underperformed because their actual productivity is lower than the target productivity;</t>
  </si>
  <si>
    <t>🔵 Even the team in both year are underpeformed, however the gap between actual productivity and target productivity</t>
  </si>
  <si>
    <t xml:space="preserve"> is not as huge as it is in 2018.  Especially, the team's productivity almost meets the  target in the fourth quarter of 2017;</t>
  </si>
  <si>
    <t xml:space="preserve">🔵 In 2017, the team reached its peak productivity in November(4th quarter), meanwhile, as Augst 2018, the higest productivity  </t>
  </si>
  <si>
    <t>falls into July;</t>
  </si>
  <si>
    <t>🔵 The productivity trend tends to increase in a more steady fashion over the month in 2017 (Figure 2.4)</t>
  </si>
  <si>
    <t>🔵 The productivity fluctuates in a more significant manner in 2018 than in 2017 (Figure 2.5)</t>
  </si>
  <si>
    <t>QUESTION 4: Amy wants to know her team NPS looks like per region in terms of the top call drivers. How would you show it in a chart?  (10pts)</t>
  </si>
  <si>
    <t>Issue #1</t>
  </si>
  <si>
    <t>Issue #2</t>
  </si>
  <si>
    <t>Issue #3</t>
  </si>
  <si>
    <t>Issue #4</t>
  </si>
  <si>
    <t>Issue #5</t>
  </si>
  <si>
    <t>EMEA</t>
  </si>
  <si>
    <r>
      <t xml:space="preserve">In order to visualize the NPS of top call drivers in each region, pie charts were used </t>
    </r>
    <r>
      <rPr>
        <b/>
        <sz val="12"/>
        <color theme="3" tint="0.249977111117893"/>
        <rFont val="Century Gothic"/>
        <family val="1"/>
        <scheme val="minor"/>
      </rPr>
      <t>(Figure 2.6)</t>
    </r>
    <r>
      <rPr>
        <sz val="12"/>
        <color theme="3" tint="0.249977111117893"/>
        <rFont val="Century Gothic"/>
        <family val="1"/>
        <scheme val="minor"/>
      </rPr>
      <t xml:space="preserve">. </t>
    </r>
  </si>
  <si>
    <t xml:space="preserve">Each pie chart represents for each region. </t>
  </si>
  <si>
    <t>Some take away key points:</t>
  </si>
  <si>
    <t>🔵 Issue #5 receives highest NPS in both APAC and NA region while Issue #1 has strongest NPS in EMEA region</t>
  </si>
  <si>
    <t>🔵 The pie chart's size of each region is differ from each other. EMEA's pie chart has biggest size meaning the total NPS of the top call drivers is biggest in EMEA, follow by APAC and final is NA</t>
  </si>
  <si>
    <t>Figure 2.6</t>
  </si>
  <si>
    <t>EXERCISE 03:</t>
  </si>
  <si>
    <t>QUESTION 1: Rich is upset that her team is not performing well on AHT. How would you help her using below data?(30pts)</t>
  </si>
  <si>
    <t>Week</t>
  </si>
  <si>
    <t>Talk Time</t>
  </si>
  <si>
    <t>Hold Time</t>
  </si>
  <si>
    <t>ACW Time</t>
  </si>
  <si>
    <t>IB Calls</t>
  </si>
  <si>
    <t>AHT</t>
  </si>
  <si>
    <t>AHT Target</t>
  </si>
  <si>
    <t>Coaching Schedule (twice a month)</t>
  </si>
  <si>
    <t>Agent 1</t>
  </si>
  <si>
    <t>Fri 4:30pm to 5:00pm</t>
  </si>
  <si>
    <t>Agent 2</t>
  </si>
  <si>
    <t>Mon 11:30am to 12:00pm</t>
  </si>
  <si>
    <t>Agent 3</t>
  </si>
  <si>
    <t>Thu 4pm to 4:30pm</t>
  </si>
  <si>
    <t>Agent 4</t>
  </si>
  <si>
    <t>Agent 5</t>
  </si>
  <si>
    <t>Mon 1pm to 1:30pm</t>
  </si>
  <si>
    <t>Agent 6</t>
  </si>
  <si>
    <t>Mon 2pm to 2:30pm</t>
  </si>
  <si>
    <t>Agent 7</t>
  </si>
  <si>
    <t>Wed 3pm to 3:30pm</t>
  </si>
  <si>
    <t>Agent 8</t>
  </si>
  <si>
    <t>Agent 9</t>
  </si>
  <si>
    <t>Mon 12pm to 12:30pm</t>
  </si>
  <si>
    <t>Agent 10</t>
  </si>
  <si>
    <t>Mon 11:00am to 11:30am</t>
  </si>
  <si>
    <t>Agent 11</t>
  </si>
  <si>
    <t>Tue 10:00am to 11:00am</t>
  </si>
  <si>
    <t>Agent 12</t>
  </si>
  <si>
    <t>Agent 13</t>
  </si>
  <si>
    <t>Wed 3:30pm to 4:00pm</t>
  </si>
  <si>
    <t>Agent 14</t>
  </si>
  <si>
    <t>Thu 4:30pm to 5:00pm</t>
  </si>
  <si>
    <t>Agent 15</t>
  </si>
  <si>
    <t>Tue 9:00am to 9:30am</t>
  </si>
  <si>
    <t>Total</t>
  </si>
  <si>
    <t>Shift: Mon-Fri 8am to 5pm</t>
  </si>
  <si>
    <t>Admin tasks: MWF 8am to 9am</t>
  </si>
  <si>
    <t>Mgt Meetings:</t>
  </si>
  <si>
    <t>Mon 10:30am to 11:30am</t>
  </si>
  <si>
    <t>Thu 3pm to 4pm</t>
  </si>
  <si>
    <t>Problem Statement: Team Rich is not meeting the target</t>
  </si>
  <si>
    <t>Reasons (State as many as you can):</t>
  </si>
  <si>
    <t xml:space="preserve">Recommended Solution/Next Steps (State as many as you can): </t>
  </si>
  <si>
    <t>Rich's Schedule:</t>
  </si>
  <si>
    <t xml:space="preserve">It’s away a good practice for manager to check how reliable and accurate of the data before making any decision. </t>
  </si>
  <si>
    <t>Recaculate AHT</t>
  </si>
  <si>
    <t>Recaculated Total</t>
  </si>
  <si>
    <t>Recaculated Avg</t>
  </si>
  <si>
    <t>Fri</t>
  </si>
  <si>
    <t>Mon</t>
  </si>
  <si>
    <t>Thu</t>
  </si>
  <si>
    <t>Wed</t>
  </si>
  <si>
    <t>Average</t>
  </si>
  <si>
    <t>Tues</t>
  </si>
  <si>
    <t>Meeting</t>
  </si>
  <si>
    <t>Coaching</t>
  </si>
  <si>
    <t>Total hours</t>
  </si>
  <si>
    <t>2hours</t>
  </si>
  <si>
    <t>1h30mins</t>
  </si>
  <si>
    <t>4hours</t>
  </si>
  <si>
    <t xml:space="preserve">STEP 1: </t>
  </si>
  <si>
    <t>STEP 2:</t>
  </si>
  <si>
    <t xml:space="preserve">The current data set Rich receiving from the data team containing some inaccurate values that is elaborated as follow: </t>
  </si>
  <si>
    <t>Table 3.2</t>
  </si>
  <si>
    <t>Table 3.1</t>
  </si>
  <si>
    <t>The data should be cleaned up and presented in such a way that Rich can understand and thus  find the reason why the team currently is not perform well easier.</t>
  </si>
  <si>
    <t>Admin task</t>
  </si>
  <si>
    <t>Table 3.2 is created in order to show Rich's coaching and other work's schedule in a timeline.</t>
  </si>
  <si>
    <t>Table 3.1 shows the new peforming metric where the data is cleaned and data is also converted into seconds. Converting time data into seconds makes data analysis and data visualization more efficient;</t>
  </si>
  <si>
    <t xml:space="preserve">STEP 3: </t>
  </si>
  <si>
    <t>For example,Agent 6, Agent 13 and Agent 15 are responsible for too many IB Calls, conservely, Agent 9, Agent 5 and Agent 10 are handling much less IB Calls</t>
  </si>
  <si>
    <t>🔵 Long Talk Time agents also effect to the performance of AHT</t>
  </si>
  <si>
    <t>🔵 Some agents put customers on hold during the call for a very long time. This not only prolongs AHT time but also directly affects customer satisfaction</t>
  </si>
  <si>
    <t xml:space="preserve">🔵 The allocation of Rich's work and  coaching schedule  is not very effective, contributing indirectly to the overall performance of the team. </t>
  </si>
  <si>
    <t xml:space="preserve">For example, Agents  13, Agents 7, Agent 3 and Agent 14 is underperformed in term of Talk Time because these agents spend much more time to talk </t>
  </si>
  <si>
    <t xml:space="preserve">Specifically, Rich's Monday schedule is too busy with meetings, admin tasks and 5 coaching meetings. Adding too much work into a day </t>
  </si>
  <si>
    <t>Figure 3.1</t>
  </si>
  <si>
    <t>🔵 The number of calls that each agent has to handle is unbalanced (Figure 3.1)</t>
  </si>
  <si>
    <t>Figure 3.2</t>
  </si>
  <si>
    <t>Specifically, Agent 12, Agent4 and Agent 14  are spending the most time on after call work (Figure 3.3)</t>
  </si>
  <si>
    <t>Figure 3.4</t>
  </si>
  <si>
    <t>Figure 3.5</t>
  </si>
  <si>
    <t>Figure 3.3</t>
  </si>
  <si>
    <t xml:space="preserve">Agent 9, Agent 5 and Agent 10 are handling much less IB Calls; </t>
  </si>
  <si>
    <t xml:space="preserve">to customer to compare with their peer (Figure 3.4); </t>
  </si>
  <si>
    <t xml:space="preserve">For instance, Agent 12, Agent 18 and Agent 13 put caller on hold during a customer call the longest. This contribute to the long AHT in general (Figure 3.5); </t>
  </si>
  <si>
    <t>reduces the effectiveness of the manager  in term of supervision leading  to the  employee's inefficiency in general (Table 3.2)</t>
  </si>
  <si>
    <t>REASON WHY RICH'S TEAM IS NOT PERFORMING WELL ON AHT:</t>
  </si>
  <si>
    <t xml:space="preserve">By analyzing and visualizing the new data, I was able to understand and find pattern in the AHT performance of Rich's team. </t>
  </si>
  <si>
    <t>On that basic, I would propose reason why rich's team is underperformed on AHT:</t>
  </si>
  <si>
    <t xml:space="preserve">STEP 4: </t>
  </si>
  <si>
    <t xml:space="preserve">To meet the target AHT, Rich's team need to focus on reducing the current AHT. In order to achieve that, the team should concentrate on the following factors: </t>
  </si>
  <si>
    <t>🔵 Reducing After Call Work Time</t>
  </si>
  <si>
    <t xml:space="preserve">🔵 Reducing Hold Time </t>
  </si>
  <si>
    <t xml:space="preserve">🔵 Enhancing Talk Time's efficiency </t>
  </si>
  <si>
    <t xml:space="preserve">Reduce After Call Work Time: </t>
  </si>
  <si>
    <t xml:space="preserve"># Optimize agent Training: get feedback from each agent </t>
  </si>
  <si>
    <t># Steamline processes: help reducing number of application</t>
  </si>
  <si>
    <t>or systems that agents need to access</t>
  </si>
  <si>
    <t>content automatically, thus reduce the work load</t>
  </si>
  <si>
    <t xml:space="preserve"># Use automation tool: example technology that summarizes the call's </t>
  </si>
  <si>
    <t># Create knowledge base: help agents find quick answers for FAQ</t>
  </si>
  <si>
    <t>Reduce Hold Time</t>
  </si>
  <si>
    <t># Expand  agents’ authority to make decisions.</t>
  </si>
  <si>
    <t xml:space="preserve">#Analyze call data:identify common reasons for </t>
  </si>
  <si>
    <t>long hold times and work to address them</t>
  </si>
  <si>
    <t># Use call routing technology:  help direct customers</t>
  </si>
  <si>
    <t xml:space="preserve"># Provide coaching to agents: not only manager but </t>
  </si>
  <si>
    <t xml:space="preserve">agents having good perfomance (Agent 5, 9) can </t>
  </si>
  <si>
    <t>share  the knowledge to the team</t>
  </si>
  <si>
    <t>Enhacing Talk Time's Efficiency</t>
  </si>
  <si>
    <t># Use Script for common customer question</t>
  </si>
  <si>
    <t xml:space="preserve">🔵 Enhancing Management &amp; Coaching's Strategy </t>
  </si>
  <si>
    <t xml:space="preserve"># On-going coaching and training program  for </t>
  </si>
  <si>
    <t xml:space="preserve">agents: keep training agents with CRM sofware, </t>
  </si>
  <si>
    <t>business tools,etc</t>
  </si>
  <si>
    <t xml:space="preserve"># Record Calls: to identify inefficiencies, problems, </t>
  </si>
  <si>
    <t>and areas for improvement</t>
  </si>
  <si>
    <t>Enhancing Management &amp;Coaching's Strategy</t>
  </si>
  <si>
    <t>to Tuesday or Firday</t>
  </si>
  <si>
    <t># Let's the well performed agents lead the coaching sometime,</t>
  </si>
  <si>
    <t xml:space="preserve"> so other agent can learn from each other</t>
  </si>
  <si>
    <t xml:space="preserve"># Work closely  with data team to identify each agent efficiency </t>
  </si>
  <si>
    <t xml:space="preserve">and problem and provide solutions timely  </t>
  </si>
  <si>
    <t xml:space="preserve">reduce agent's workload but still can  meet the target </t>
  </si>
  <si>
    <t>Here are my specific recommendations for each factors:</t>
  </si>
  <si>
    <t xml:space="preserve"> to the right agent quickly</t>
  </si>
  <si>
    <t>and offer customized training for underperfomed agents (Agent 6,13,5)</t>
  </si>
  <si>
    <t># Rich can move some coaching sessions on Monday</t>
  </si>
  <si>
    <t xml:space="preserve">© 2023 LE THUY NGOC AN </t>
  </si>
  <si>
    <t>🔵 Agents often  spend too much time on after call work. Currently ACW time accounts for 63% of total time AHT (Figure 3.2)</t>
  </si>
  <si>
    <t xml:space="preserve">RECOMMENDED SOLUTIONS: </t>
  </si>
  <si>
    <t xml:space="preserve">#If all agent is overworked, Rich should consider hire new agents to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</si>
</sst>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quot;$&quot;#,##0"/>
    <numFmt numFmtId="165" formatCode="0.0"/>
    <numFmt numFmtId="166" formatCode="0.0%"/>
    <numFmt numFmtId="167" formatCode="[$-F400]h:mm:ss\ AM/PM"/>
  </numFmts>
  <fonts count="55">
    <font>
      <sz val="10"/>
      <color theme="3" tint="0.24994659260841701"/>
      <name val="Century Gothic"/>
      <family val="2"/>
      <scheme val="minor"/>
    </font>
    <font>
      <b/>
      <sz val="10"/>
      <color theme="3" tint="9.9948118533890809E-2"/>
      <name val="Tahoma"/>
      <family val="2"/>
      <scheme val="major"/>
    </font>
    <font>
      <sz val="10"/>
      <color theme="2" tint="-9.9978637043366805E-2"/>
      <name val="Century Gothic"/>
      <family val="2"/>
      <scheme val="minor"/>
    </font>
    <font>
      <sz val="24"/>
      <color theme="3" tint="0.24994659260841701"/>
      <name val="Century Gothic"/>
      <family val="2"/>
      <scheme val="minor"/>
    </font>
    <font>
      <sz val="10"/>
      <color theme="4"/>
      <name val="Tahoma"/>
      <family val="2"/>
      <scheme val="major"/>
    </font>
    <font>
      <sz val="20"/>
      <color theme="0"/>
      <name val="Tahoma"/>
      <family val="2"/>
      <scheme val="major"/>
    </font>
    <font>
      <sz val="13"/>
      <color theme="3" tint="0.24994659260841701"/>
      <name val="Tahoma"/>
      <family val="2"/>
      <scheme val="major"/>
    </font>
    <font>
      <sz val="10"/>
      <name val="Century Gothic"/>
      <family val="2"/>
      <scheme val="minor"/>
    </font>
    <font>
      <sz val="12"/>
      <color theme="3" tint="0.24994659260841701"/>
      <name val="Century Gothic"/>
      <family val="2"/>
      <scheme val="minor"/>
    </font>
    <font>
      <b/>
      <sz val="12"/>
      <color theme="3" tint="0.24994659260841701"/>
      <name val="Century Gothic"/>
      <family val="1"/>
      <scheme val="minor"/>
    </font>
    <font>
      <b/>
      <sz val="10"/>
      <color theme="3" tint="0.24994659260841701"/>
      <name val="Century Gothic"/>
      <family val="1"/>
      <scheme val="minor"/>
    </font>
    <font>
      <b/>
      <u/>
      <sz val="20"/>
      <color theme="4"/>
      <name val="Century Gothic"/>
      <family val="1"/>
      <scheme val="minor"/>
    </font>
    <font>
      <b/>
      <sz val="15"/>
      <color theme="4"/>
      <name val="Century Gothic"/>
      <family val="1"/>
      <scheme val="minor"/>
    </font>
    <font>
      <sz val="11"/>
      <color theme="1"/>
      <name val="Arial"/>
      <family val="2"/>
    </font>
    <font>
      <sz val="12"/>
      <color theme="7" tint="-0.249977111117893"/>
      <name val="Century Gothic"/>
      <family val="2"/>
      <scheme val="minor"/>
    </font>
    <font>
      <sz val="12"/>
      <color theme="4"/>
      <name val="Century Gothic"/>
      <family val="1"/>
      <scheme val="minor"/>
    </font>
    <font>
      <b/>
      <sz val="12"/>
      <color theme="4"/>
      <name val="Century Gothic"/>
      <family val="1"/>
      <scheme val="minor"/>
    </font>
    <font>
      <sz val="10"/>
      <color theme="4"/>
      <name val="Century Gothic"/>
      <family val="1"/>
      <scheme val="minor"/>
    </font>
    <font>
      <b/>
      <u/>
      <sz val="12"/>
      <color theme="3" tint="0.24994659260841701"/>
      <name val="Century Gothic (Body)"/>
    </font>
    <font>
      <sz val="12"/>
      <color theme="3" tint="0.24994659260841701"/>
      <name val="Century Gothic (Body)"/>
    </font>
    <font>
      <b/>
      <u/>
      <sz val="12"/>
      <color theme="3" tint="0.24994659260841701"/>
      <name val="Century Gothic"/>
      <family val="1"/>
      <scheme val="minor"/>
    </font>
    <font>
      <sz val="12"/>
      <color theme="3" tint="0.24994659260841701"/>
      <name val="Century Gothic"/>
      <family val="1"/>
      <scheme val="minor"/>
    </font>
    <font>
      <sz val="11"/>
      <name val="Century Gothic"/>
      <family val="1"/>
      <scheme val="minor"/>
    </font>
    <font>
      <b/>
      <sz val="12"/>
      <color theme="4"/>
      <name val="Century Gothic (Body)"/>
    </font>
    <font>
      <sz val="12"/>
      <color theme="3" tint="0.249977111117893"/>
      <name val="Century Gothic"/>
      <family val="2"/>
      <scheme val="minor"/>
    </font>
    <font>
      <sz val="10"/>
      <color theme="3" tint="0.249977111117893"/>
      <name val="Century Gothic"/>
      <family val="2"/>
      <scheme val="minor"/>
    </font>
    <font>
      <sz val="12"/>
      <color theme="4"/>
      <name val="Century Gothic (Body)"/>
    </font>
    <font>
      <b/>
      <sz val="12"/>
      <color theme="6"/>
      <name val="Century Gothic (Body)"/>
    </font>
    <font>
      <b/>
      <sz val="12"/>
      <color rgb="FFC00000"/>
      <name val="Century Gothic"/>
      <family val="1"/>
      <scheme val="minor"/>
    </font>
    <font>
      <sz val="12"/>
      <color theme="4"/>
      <name val="Century Gothic"/>
      <family val="2"/>
      <scheme val="minor"/>
    </font>
    <font>
      <sz val="12"/>
      <color rgb="FFC00000"/>
      <name val="Century Gothic"/>
      <family val="1"/>
      <scheme val="minor"/>
    </font>
    <font>
      <sz val="10"/>
      <color theme="3" tint="0.24994659260841701"/>
      <name val="Century Gothic"/>
      <family val="2"/>
      <scheme val="minor"/>
    </font>
    <font>
      <sz val="10"/>
      <color theme="2" tint="-9.9978637043366805E-2"/>
      <name val="Century Gothic"/>
      <family val="1"/>
      <scheme val="minor"/>
    </font>
    <font>
      <sz val="12"/>
      <color theme="2" tint="-9.9978637043366805E-2"/>
      <name val="Century Gothic"/>
      <family val="1"/>
      <scheme val="minor"/>
    </font>
    <font>
      <b/>
      <sz val="12"/>
      <color theme="2" tint="-9.9978637043366805E-2"/>
      <name val="Century Gothic"/>
      <family val="1"/>
      <scheme val="minor"/>
    </font>
    <font>
      <sz val="12"/>
      <color theme="3" tint="0.249977111117893"/>
      <name val="Century Gothic"/>
      <family val="1"/>
      <scheme val="minor"/>
    </font>
    <font>
      <sz val="20"/>
      <color rgb="FF040C28"/>
      <name val="Arial"/>
      <family val="2"/>
    </font>
    <font>
      <sz val="10"/>
      <color theme="3" tint="0.249977111117893"/>
      <name val="Century Gothic"/>
      <family val="1"/>
      <scheme val="minor"/>
    </font>
    <font>
      <b/>
      <sz val="12"/>
      <color theme="3" tint="0.249977111117893"/>
      <name val="Century Gothic"/>
      <family val="1"/>
      <scheme val="minor"/>
    </font>
    <font>
      <sz val="20"/>
      <color theme="2" tint="-9.9978637043366805E-2"/>
      <name val="Arial"/>
      <family val="2"/>
    </font>
    <font>
      <b/>
      <sz val="10"/>
      <color theme="3" tint="0.249977111117893"/>
      <name val="Century Gothic"/>
      <family val="1"/>
      <scheme val="minor"/>
    </font>
    <font>
      <b/>
      <sz val="10"/>
      <color theme="4"/>
      <name val="Century Gothic"/>
      <family val="1"/>
      <scheme val="minor"/>
    </font>
    <font>
      <sz val="10"/>
      <color theme="4"/>
      <name val="Century Gothic"/>
      <family val="2"/>
      <scheme val="minor"/>
    </font>
    <font>
      <sz val="20"/>
      <color theme="4"/>
      <name val="Arial"/>
      <family val="2"/>
    </font>
    <font>
      <b/>
      <sz val="18"/>
      <color theme="3" tint="0.24994659260841701"/>
      <name val="Inherit"/>
    </font>
    <font>
      <b/>
      <sz val="11"/>
      <color theme="1"/>
      <name val="Calibri"/>
      <family val="2"/>
    </font>
    <font>
      <sz val="11"/>
      <color theme="1"/>
      <name val="Century Gothic"/>
      <family val="2"/>
      <scheme val="minor"/>
    </font>
    <font>
      <b/>
      <sz val="11"/>
      <color theme="1"/>
      <name val="Century Gothic"/>
      <family val="1"/>
      <scheme val="minor"/>
    </font>
    <font>
      <sz val="18"/>
      <color rgb="FF1D1D1D"/>
      <name val="Sailec"/>
    </font>
    <font>
      <sz val="12"/>
      <color theme="4"/>
      <name val="Arial"/>
      <family val="2"/>
    </font>
    <font>
      <b/>
      <sz val="10"/>
      <color rgb="FF000000"/>
      <name val="Arial"/>
      <family val="2"/>
    </font>
    <font>
      <b/>
      <sz val="10"/>
      <color theme="4"/>
      <name val="Arial"/>
      <family val="2"/>
    </font>
    <font>
      <sz val="10"/>
      <color theme="2" tint="-0.499984740745262"/>
      <name val="Century Gothic"/>
      <family val="2"/>
      <scheme val="minor"/>
    </font>
    <font>
      <b/>
      <sz val="10"/>
      <color theme="2" tint="-9.9978637043366805E-2"/>
      <name val="Century Gothic"/>
      <family val="1"/>
      <scheme val="minor"/>
    </font>
    <font>
      <sz val="15"/>
      <color theme="3" tint="0.24994659260841701"/>
      <name val="Century Gothic"/>
      <family val="2"/>
      <scheme val="minor"/>
    </font>
  </fonts>
  <fills count="12">
    <fill>
      <patternFill patternType="none"/>
    </fill>
    <fill>
      <patternFill patternType="gray125"/>
    </fill>
    <fill>
      <patternFill patternType="solid">
        <fgColor theme="4"/>
        <bgColor indexed="64"/>
      </patternFill>
    </fill>
    <fill>
      <patternFill patternType="solid">
        <fgColor theme="3" tint="9.9948118533890809E-2"/>
        <bgColor indexed="64"/>
      </patternFill>
    </fill>
    <fill>
      <patternFill patternType="solid">
        <fgColor theme="2" tint="-9.9948118533890809E-2"/>
        <bgColor indexed="64"/>
      </patternFill>
    </fill>
    <fill>
      <patternFill patternType="solid">
        <fgColor theme="2" tint="-9.9978637043366805E-2"/>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7" tint="0.39997558519241921"/>
        <bgColor indexed="64"/>
      </patternFill>
    </fill>
    <fill>
      <patternFill patternType="solid">
        <fgColor theme="6"/>
        <bgColor indexed="64"/>
      </patternFill>
    </fill>
    <fill>
      <patternFill patternType="solid">
        <fgColor theme="9"/>
        <bgColor indexed="64"/>
      </patternFill>
    </fill>
  </fills>
  <borders count="14">
    <border>
      <left/>
      <right/>
      <top/>
      <bottom/>
      <diagonal/>
    </border>
    <border>
      <left/>
      <right/>
      <top/>
      <bottom style="thin">
        <color theme="2" tint="-0.24994659260841701"/>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7">
    <xf numFmtId="0" fontId="0" fillId="4" borderId="0"/>
    <xf numFmtId="0" fontId="5" fillId="3" borderId="0" applyNumberFormat="0" applyBorder="0" applyProtection="0">
      <alignment horizontal="left" vertical="center"/>
    </xf>
    <xf numFmtId="0" fontId="6" fillId="4" borderId="0" applyNumberFormat="0" applyProtection="0">
      <alignment horizontal="left"/>
    </xf>
    <xf numFmtId="0" fontId="4" fillId="4" borderId="1" applyNumberFormat="0" applyAlignment="0" applyProtection="0"/>
    <xf numFmtId="164" fontId="3" fillId="4" borderId="0" applyAlignment="0" applyProtection="0"/>
    <xf numFmtId="0" fontId="1" fillId="0" borderId="0" applyNumberFormat="0" applyFill="0" applyBorder="0" applyAlignment="0" applyProtection="0"/>
    <xf numFmtId="9" fontId="31" fillId="0" borderId="0" applyFont="0" applyFill="0" applyBorder="0" applyAlignment="0" applyProtection="0"/>
  </cellStyleXfs>
  <cellXfs count="124">
    <xf numFmtId="0" fontId="0" fillId="4" borderId="0" xfId="0"/>
    <xf numFmtId="9" fontId="7" fillId="4" borderId="0" xfId="0" applyNumberFormat="1" applyFont="1" applyAlignment="1">
      <alignment horizontal="left" vertical="center"/>
    </xf>
    <xf numFmtId="0" fontId="0" fillId="4" borderId="2" xfId="0" applyBorder="1"/>
    <xf numFmtId="0" fontId="0" fillId="4" borderId="3" xfId="0" applyBorder="1"/>
    <xf numFmtId="0" fontId="0" fillId="4" borderId="4" xfId="0" applyBorder="1"/>
    <xf numFmtId="0" fontId="0" fillId="4" borderId="5" xfId="0" applyBorder="1"/>
    <xf numFmtId="0" fontId="0" fillId="4" borderId="6" xfId="0" applyBorder="1"/>
    <xf numFmtId="0" fontId="0" fillId="4" borderId="7" xfId="0" applyBorder="1"/>
    <xf numFmtId="0" fontId="0" fillId="4" borderId="8" xfId="0" applyBorder="1"/>
    <xf numFmtId="0" fontId="0" fillId="4" borderId="9" xfId="0" applyBorder="1"/>
    <xf numFmtId="0" fontId="10" fillId="4" borderId="0" xfId="0" applyFont="1"/>
    <xf numFmtId="0" fontId="11" fillId="4" borderId="0" xfId="0" applyFont="1"/>
    <xf numFmtId="0" fontId="12" fillId="4" borderId="0" xfId="0" applyFont="1"/>
    <xf numFmtId="0" fontId="8" fillId="4" borderId="0" xfId="0" applyFont="1"/>
    <xf numFmtId="0" fontId="8" fillId="4" borderId="0" xfId="0" applyFont="1" applyAlignment="1">
      <alignment horizontal="center" vertical="center"/>
    </xf>
    <xf numFmtId="0" fontId="14" fillId="4" borderId="0" xfId="0" applyFont="1"/>
    <xf numFmtId="1" fontId="14" fillId="4" borderId="0" xfId="0" applyNumberFormat="1" applyFont="1"/>
    <xf numFmtId="0" fontId="8" fillId="4" borderId="10" xfId="0" applyFont="1" applyBorder="1" applyAlignment="1">
      <alignment horizontal="center" vertical="center"/>
    </xf>
    <xf numFmtId="0" fontId="8" fillId="4" borderId="10" xfId="0" applyFont="1" applyBorder="1" applyAlignment="1">
      <alignment horizontal="left" vertical="center"/>
    </xf>
    <xf numFmtId="0" fontId="8" fillId="2" borderId="0" xfId="0" applyFont="1" applyFill="1"/>
    <xf numFmtId="0" fontId="15" fillId="4" borderId="0" xfId="0" applyFont="1"/>
    <xf numFmtId="0" fontId="17" fillId="4" borderId="0" xfId="0" applyFont="1"/>
    <xf numFmtId="0" fontId="8" fillId="4" borderId="10" xfId="0" applyFont="1" applyBorder="1" applyAlignment="1">
      <alignment horizontal="center"/>
    </xf>
    <xf numFmtId="0" fontId="8" fillId="6" borderId="10" xfId="0" applyFont="1" applyFill="1" applyBorder="1" applyAlignment="1">
      <alignment horizontal="center"/>
    </xf>
    <xf numFmtId="0" fontId="0" fillId="4" borderId="10" xfId="0" applyBorder="1"/>
    <xf numFmtId="0" fontId="32" fillId="4" borderId="5" xfId="0" applyFont="1" applyBorder="1"/>
    <xf numFmtId="0" fontId="32" fillId="4" borderId="0" xfId="0" applyFont="1"/>
    <xf numFmtId="0" fontId="33" fillId="4" borderId="0" xfId="0" applyFont="1"/>
    <xf numFmtId="0" fontId="33" fillId="4" borderId="0" xfId="0" applyFont="1" applyAlignment="1">
      <alignment horizontal="center"/>
    </xf>
    <xf numFmtId="0" fontId="34" fillId="4" borderId="0" xfId="0" applyFont="1"/>
    <xf numFmtId="0" fontId="33" fillId="4" borderId="0" xfId="0" applyFont="1" applyAlignment="1">
      <alignment horizontal="right"/>
    </xf>
    <xf numFmtId="0" fontId="35" fillId="4" borderId="0" xfId="0" applyFont="1"/>
    <xf numFmtId="0" fontId="37" fillId="4" borderId="5" xfId="0" applyFont="1" applyBorder="1"/>
    <xf numFmtId="0" fontId="38" fillId="4" borderId="0" xfId="0" applyFont="1"/>
    <xf numFmtId="0" fontId="35" fillId="4" borderId="0" xfId="0" applyFont="1" applyAlignment="1">
      <alignment horizontal="right"/>
    </xf>
    <xf numFmtId="0" fontId="37" fillId="4" borderId="0" xfId="0" applyFont="1"/>
    <xf numFmtId="0" fontId="25" fillId="4" borderId="0" xfId="0" applyFont="1"/>
    <xf numFmtId="0" fontId="39" fillId="4" borderId="0" xfId="0" applyFont="1"/>
    <xf numFmtId="0" fontId="2" fillId="4" borderId="0" xfId="0" applyFont="1"/>
    <xf numFmtId="0" fontId="40" fillId="4" borderId="0" xfId="0" applyFont="1"/>
    <xf numFmtId="0" fontId="15" fillId="4" borderId="0" xfId="0" applyFont="1" applyAlignment="1">
      <alignment horizontal="right"/>
    </xf>
    <xf numFmtId="0" fontId="41" fillId="4" borderId="0" xfId="0" applyFont="1"/>
    <xf numFmtId="0" fontId="42" fillId="4" borderId="0" xfId="0" applyFont="1"/>
    <xf numFmtId="0" fontId="43" fillId="4" borderId="0" xfId="0" applyFont="1"/>
    <xf numFmtId="0" fontId="15" fillId="4" borderId="0" xfId="0" applyFont="1" applyAlignment="1">
      <alignment horizontal="center"/>
    </xf>
    <xf numFmtId="0" fontId="16" fillId="4" borderId="0" xfId="0" applyFont="1"/>
    <xf numFmtId="0" fontId="42" fillId="4" borderId="6" xfId="0" applyFont="1" applyBorder="1"/>
    <xf numFmtId="0" fontId="8" fillId="4" borderId="10" xfId="0" applyFont="1" applyBorder="1"/>
    <xf numFmtId="0" fontId="13" fillId="4" borderId="0" xfId="0" applyFont="1"/>
    <xf numFmtId="0" fontId="8" fillId="4" borderId="0" xfId="0" applyFont="1" applyAlignment="1">
      <alignment horizontal="left" vertical="center"/>
    </xf>
    <xf numFmtId="0" fontId="18" fillId="4" borderId="0" xfId="0" applyFont="1"/>
    <xf numFmtId="0" fontId="20" fillId="4" borderId="0" xfId="0" applyFont="1"/>
    <xf numFmtId="0" fontId="21" fillId="4" borderId="0" xfId="0" applyFont="1"/>
    <xf numFmtId="0" fontId="8" fillId="4" borderId="0" xfId="0" applyFont="1" applyAlignment="1">
      <alignment horizontal="center"/>
    </xf>
    <xf numFmtId="0" fontId="8" fillId="6" borderId="0" xfId="0" applyFont="1" applyFill="1"/>
    <xf numFmtId="0" fontId="22" fillId="6" borderId="0" xfId="0" applyFont="1" applyFill="1" applyAlignment="1">
      <alignment horizontal="center"/>
    </xf>
    <xf numFmtId="0" fontId="22" fillId="5" borderId="0" xfId="0" applyFont="1" applyFill="1" applyAlignment="1">
      <alignment horizontal="center"/>
    </xf>
    <xf numFmtId="165" fontId="22" fillId="5" borderId="0" xfId="0" applyNumberFormat="1" applyFont="1" applyFill="1" applyAlignment="1">
      <alignment horizontal="center"/>
    </xf>
    <xf numFmtId="166" fontId="22" fillId="6" borderId="0" xfId="0" applyNumberFormat="1" applyFont="1" applyFill="1" applyAlignment="1">
      <alignment horizontal="center"/>
    </xf>
    <xf numFmtId="166" fontId="22" fillId="5" borderId="0" xfId="0" applyNumberFormat="1" applyFont="1" applyFill="1" applyAlignment="1">
      <alignment horizontal="center"/>
    </xf>
    <xf numFmtId="0" fontId="19" fillId="4" borderId="0" xfId="0" applyFont="1"/>
    <xf numFmtId="0" fontId="30" fillId="4" borderId="0" xfId="0" applyFont="1"/>
    <xf numFmtId="0" fontId="24" fillId="4" borderId="0" xfId="0" applyFont="1"/>
    <xf numFmtId="0" fontId="24" fillId="4" borderId="0" xfId="0" applyFont="1" applyAlignment="1">
      <alignment horizontal="center"/>
    </xf>
    <xf numFmtId="0" fontId="8" fillId="4" borderId="0" xfId="0" applyFont="1" applyAlignment="1">
      <alignment horizontal="right"/>
    </xf>
    <xf numFmtId="0" fontId="8" fillId="5" borderId="0" xfId="0" applyFont="1" applyFill="1"/>
    <xf numFmtId="0" fontId="0" fillId="5" borderId="0" xfId="0" applyFill="1"/>
    <xf numFmtId="0" fontId="8" fillId="5" borderId="0" xfId="0" applyFont="1" applyFill="1" applyAlignment="1">
      <alignment horizontal="center" vertical="center"/>
    </xf>
    <xf numFmtId="1" fontId="14" fillId="5" borderId="0" xfId="0" applyNumberFormat="1" applyFont="1" applyFill="1"/>
    <xf numFmtId="0" fontId="10" fillId="5" borderId="0" xfId="0" applyFont="1" applyFill="1"/>
    <xf numFmtId="0" fontId="9" fillId="4" borderId="0" xfId="0" applyFont="1"/>
    <xf numFmtId="0" fontId="17" fillId="4" borderId="6" xfId="0" applyFont="1" applyBorder="1"/>
    <xf numFmtId="0" fontId="17" fillId="5" borderId="0" xfId="0" applyFont="1" applyFill="1"/>
    <xf numFmtId="0" fontId="15" fillId="5" borderId="0" xfId="0" applyFont="1" applyFill="1"/>
    <xf numFmtId="0" fontId="35" fillId="5" borderId="0" xfId="0" applyFont="1" applyFill="1" applyAlignment="1">
      <alignment horizontal="center" vertical="center"/>
    </xf>
    <xf numFmtId="0" fontId="35" fillId="5" borderId="0" xfId="0" applyFont="1" applyFill="1"/>
    <xf numFmtId="0" fontId="24" fillId="4" borderId="0" xfId="0" applyFont="1" applyAlignment="1">
      <alignment horizontal="right"/>
    </xf>
    <xf numFmtId="0" fontId="24" fillId="5" borderId="0" xfId="0" applyFont="1" applyFill="1"/>
    <xf numFmtId="0" fontId="44" fillId="4" borderId="0" xfId="0" applyFont="1"/>
    <xf numFmtId="167" fontId="8" fillId="4" borderId="0" xfId="0" applyNumberFormat="1" applyFont="1"/>
    <xf numFmtId="167" fontId="9" fillId="4" borderId="0" xfId="0" applyNumberFormat="1" applyFont="1"/>
    <xf numFmtId="0" fontId="8" fillId="4" borderId="5" xfId="0" applyFont="1" applyBorder="1"/>
    <xf numFmtId="0" fontId="46" fillId="4" borderId="0" xfId="0" applyFont="1"/>
    <xf numFmtId="0" fontId="47" fillId="4" borderId="0" xfId="0" applyFont="1"/>
    <xf numFmtId="0" fontId="8" fillId="6" borderId="10" xfId="0" applyFont="1" applyFill="1" applyBorder="1"/>
    <xf numFmtId="167" fontId="8" fillId="6" borderId="0" xfId="0" applyNumberFormat="1" applyFont="1" applyFill="1"/>
    <xf numFmtId="167" fontId="9" fillId="6" borderId="0" xfId="0" applyNumberFormat="1" applyFont="1" applyFill="1"/>
    <xf numFmtId="0" fontId="8" fillId="7" borderId="10" xfId="0" applyFont="1" applyFill="1" applyBorder="1"/>
    <xf numFmtId="2" fontId="8" fillId="4" borderId="0" xfId="0" applyNumberFormat="1" applyFont="1"/>
    <xf numFmtId="1" fontId="8" fillId="4" borderId="0" xfId="0" applyNumberFormat="1" applyFont="1"/>
    <xf numFmtId="0" fontId="9" fillId="9" borderId="0" xfId="0" applyFont="1" applyFill="1"/>
    <xf numFmtId="167" fontId="9" fillId="9" borderId="0" xfId="0" applyNumberFormat="1" applyFont="1" applyFill="1"/>
    <xf numFmtId="0" fontId="8" fillId="4" borderId="10" xfId="0" applyFont="1" applyBorder="1" applyAlignment="1">
      <alignment horizontal="right"/>
    </xf>
    <xf numFmtId="167" fontId="8" fillId="4" borderId="10" xfId="0" applyNumberFormat="1" applyFont="1" applyBorder="1" applyAlignment="1">
      <alignment horizontal="right"/>
    </xf>
    <xf numFmtId="1" fontId="9" fillId="4" borderId="0" xfId="0" applyNumberFormat="1" applyFont="1"/>
    <xf numFmtId="9" fontId="8" fillId="4" borderId="0" xfId="6" applyFont="1" applyFill="1" applyBorder="1"/>
    <xf numFmtId="0" fontId="8" fillId="10" borderId="0" xfId="0" applyFont="1" applyFill="1"/>
    <xf numFmtId="0" fontId="8" fillId="4" borderId="11" xfId="0" applyFont="1" applyBorder="1"/>
    <xf numFmtId="0" fontId="8" fillId="2" borderId="11" xfId="0" applyFont="1" applyFill="1" applyBorder="1"/>
    <xf numFmtId="0" fontId="8" fillId="11" borderId="0" xfId="0" applyFont="1" applyFill="1"/>
    <xf numFmtId="0" fontId="8" fillId="11" borderId="11" xfId="0" applyFont="1" applyFill="1" applyBorder="1"/>
    <xf numFmtId="0" fontId="29" fillId="4" borderId="0" xfId="0" applyFont="1"/>
    <xf numFmtId="167" fontId="8" fillId="8" borderId="0" xfId="0" applyNumberFormat="1" applyFont="1" applyFill="1"/>
    <xf numFmtId="0" fontId="50" fillId="4" borderId="0" xfId="0" applyFont="1"/>
    <xf numFmtId="0" fontId="42" fillId="4" borderId="10" xfId="0" applyFont="1" applyBorder="1"/>
    <xf numFmtId="0" fontId="42" fillId="4" borderId="12" xfId="0" applyFont="1" applyBorder="1"/>
    <xf numFmtId="0" fontId="29" fillId="4" borderId="10" xfId="0" applyFont="1" applyBorder="1"/>
    <xf numFmtId="0" fontId="51" fillId="4" borderId="6" xfId="0" applyFont="1" applyBorder="1"/>
    <xf numFmtId="21" fontId="45" fillId="4" borderId="0" xfId="0" applyNumberFormat="1" applyFont="1" applyAlignment="1">
      <alignment horizontal="center"/>
    </xf>
    <xf numFmtId="167" fontId="0" fillId="7" borderId="0" xfId="0" applyNumberFormat="1" applyFill="1"/>
    <xf numFmtId="167" fontId="10" fillId="7" borderId="0" xfId="0" applyNumberFormat="1" applyFont="1" applyFill="1"/>
    <xf numFmtId="0" fontId="49" fillId="4" borderId="0" xfId="0" applyFont="1"/>
    <xf numFmtId="0" fontId="36" fillId="4" borderId="0" xfId="0" applyFont="1"/>
    <xf numFmtId="0" fontId="48" fillId="4" borderId="0" xfId="0" applyFont="1"/>
    <xf numFmtId="0" fontId="8" fillId="4" borderId="13" xfId="0" applyFont="1" applyBorder="1"/>
    <xf numFmtId="0" fontId="8" fillId="4" borderId="12" xfId="0" applyFont="1" applyBorder="1"/>
    <xf numFmtId="0" fontId="8" fillId="10" borderId="12" xfId="0" applyFont="1" applyFill="1" applyBorder="1"/>
    <xf numFmtId="0" fontId="42" fillId="4" borderId="8" xfId="0" applyFont="1" applyBorder="1"/>
    <xf numFmtId="0" fontId="17" fillId="4" borderId="8" xfId="0" applyFont="1" applyBorder="1"/>
    <xf numFmtId="0" fontId="17" fillId="4" borderId="9" xfId="0" applyFont="1" applyBorder="1"/>
    <xf numFmtId="0" fontId="52" fillId="4" borderId="0" xfId="0" applyFont="1"/>
    <xf numFmtId="0" fontId="53" fillId="4" borderId="0" xfId="0" applyFont="1"/>
    <xf numFmtId="0" fontId="54" fillId="4" borderId="8" xfId="0" applyFont="1" applyBorder="1"/>
    <xf numFmtId="0" fontId="54" fillId="4" borderId="0" xfId="0" applyFont="1"/>
  </cellXfs>
  <cellStyles count="7">
    <cellStyle name="Heading 1" xfId="2" builtinId="16" customBuiltin="1"/>
    <cellStyle name="Heading 2" xfId="3" builtinId="17" customBuiltin="1"/>
    <cellStyle name="Heading 3" xfId="4" builtinId="18" customBuiltin="1"/>
    <cellStyle name="Heading 4" xfId="5" builtinId="19" customBuiltin="1"/>
    <cellStyle name="Normal" xfId="0" builtinId="0" customBuiltin="1"/>
    <cellStyle name="Percent" xfId="6" builtinId="5"/>
    <cellStyle name="Title" xfId="1" builtinId="15" customBuiltin="1"/>
  </cellStyles>
  <dxfs count="3">
    <dxf>
      <font>
        <b val="0"/>
        <i val="0"/>
        <color theme="3" tint="0.24994659260841701"/>
      </font>
      <fill>
        <patternFill>
          <bgColor theme="2" tint="-9.9948118533890809E-2"/>
        </patternFill>
      </fill>
      <border>
        <top style="double">
          <color theme="3" tint="9.9948118533890809E-2"/>
        </top>
      </border>
    </dxf>
    <dxf>
      <font>
        <b val="0"/>
        <i val="0"/>
        <color theme="4"/>
      </font>
      <fill>
        <patternFill patternType="solid">
          <fgColor theme="1"/>
          <bgColor theme="2" tint="-9.9948118533890809E-2"/>
        </patternFill>
      </fill>
      <border diagonalUp="0" diagonalDown="0">
        <left/>
        <right/>
        <top/>
        <bottom style="thin">
          <color theme="2" tint="-0.24994659260841701"/>
        </bottom>
        <vertical/>
        <horizontal/>
      </border>
    </dxf>
    <dxf>
      <font>
        <b val="0"/>
        <i val="0"/>
        <color theme="3" tint="0.24994659260841701"/>
      </font>
      <fill>
        <patternFill>
          <bgColor theme="2" tint="-9.9948118533890809E-2"/>
        </patternFill>
      </fill>
      <border diagonalUp="0" diagonalDown="0">
        <left/>
        <right/>
        <top/>
        <bottom/>
        <vertical/>
        <horizontal style="thin">
          <color theme="2" tint="-0.24994659260841701"/>
        </horizontal>
      </border>
    </dxf>
  </dxfs>
  <tableStyles count="1" defaultTableStyle="TableStyleMedium2" defaultPivotStyle="PivotStyleLight16">
    <tableStyle name="Personal budget table" pivot="0" count="3" xr9:uid="{00000000-0011-0000-FFFF-FFFF00000000}">
      <tableStyleElement type="wholeTable" dxfId="2"/>
      <tableStyleElement type="headerRow" dxfId="1"/>
      <tableStyleElement type="total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accent1"/>
                </a:solidFill>
                <a:latin typeface="+mn-lt"/>
                <a:ea typeface="+mn-ea"/>
                <a:cs typeface="+mn-cs"/>
              </a:defRPr>
            </a:pPr>
            <a:r>
              <a:rPr lang="en-US" b="1">
                <a:solidFill>
                  <a:schemeClr val="accent1"/>
                </a:solidFill>
              </a:rPr>
              <a:t>Team Productivy</a:t>
            </a:r>
            <a:r>
              <a:rPr lang="en-US" b="1" baseline="0">
                <a:solidFill>
                  <a:schemeClr val="accent1"/>
                </a:solidFill>
              </a:rPr>
              <a:t> in 2017 and 2018</a:t>
            </a:r>
            <a:endParaRPr lang="en-US" b="1">
              <a:solidFill>
                <a:schemeClr val="accent1"/>
              </a:solidFill>
            </a:endParaRPr>
          </a:p>
        </c:rich>
      </c:tx>
      <c:layout>
        <c:manualLayout>
          <c:xMode val="edge"/>
          <c:yMode val="edge"/>
          <c:x val="0.36646083476272162"/>
          <c:y val="5.4607508532423209E-2"/>
        </c:manualLayout>
      </c:layout>
      <c:overlay val="0"/>
      <c:spPr>
        <a:solidFill>
          <a:sysClr val="window" lastClr="FFFFFF"/>
        </a:solidFill>
        <a:ln>
          <a:noFill/>
        </a:ln>
        <a:effectLst/>
      </c:spPr>
      <c:txPr>
        <a:bodyPr rot="0" spcFirstLastPara="1" vertOverflow="ellipsis" vert="horz" wrap="square" anchor="ctr" anchorCtr="1"/>
        <a:lstStyle/>
        <a:p>
          <a:pPr>
            <a:defRPr sz="1400" b="1" i="0" u="none" strike="noStrike" kern="1200" spc="0" baseline="0">
              <a:solidFill>
                <a:schemeClr val="accent1"/>
              </a:solidFill>
              <a:latin typeface="+mn-lt"/>
              <a:ea typeface="+mn-ea"/>
              <a:cs typeface="+mn-cs"/>
            </a:defRPr>
          </a:pPr>
          <a:endParaRPr lang="en-JP"/>
        </a:p>
      </c:txPr>
    </c:title>
    <c:autoTitleDeleted val="0"/>
    <c:plotArea>
      <c:layout/>
      <c:barChart>
        <c:barDir val="col"/>
        <c:grouping val="clustered"/>
        <c:varyColors val="0"/>
        <c:ser>
          <c:idx val="0"/>
          <c:order val="0"/>
          <c:tx>
            <c:strRef>
              <c:f>'Exercise O2'!$E$51</c:f>
              <c:strCache>
                <c:ptCount val="1"/>
                <c:pt idx="0">
                  <c:v>2017</c:v>
                </c:pt>
              </c:strCache>
            </c:strRef>
          </c:tx>
          <c:spPr>
            <a:solidFill>
              <a:schemeClr val="accent2"/>
            </a:solidFill>
            <a:ln>
              <a:noFill/>
            </a:ln>
            <a:effectLst/>
          </c:spPr>
          <c:invertIfNegative val="0"/>
          <c:cat>
            <c:strRef>
              <c:f>'Exercise O2'!$D$52:$D$63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'Exercise O2'!$E$52:$E$63</c:f>
              <c:numCache>
                <c:formatCode>General</c:formatCode>
                <c:ptCount val="12"/>
                <c:pt idx="0">
                  <c:v>11</c:v>
                </c:pt>
                <c:pt idx="1">
                  <c:v>11.1</c:v>
                </c:pt>
                <c:pt idx="2">
                  <c:v>11.2</c:v>
                </c:pt>
                <c:pt idx="3">
                  <c:v>11.2</c:v>
                </c:pt>
                <c:pt idx="4">
                  <c:v>11.4</c:v>
                </c:pt>
                <c:pt idx="5">
                  <c:v>11.5</c:v>
                </c:pt>
                <c:pt idx="6">
                  <c:v>11.6</c:v>
                </c:pt>
                <c:pt idx="7">
                  <c:v>12.1</c:v>
                </c:pt>
                <c:pt idx="8">
                  <c:v>12.5</c:v>
                </c:pt>
                <c:pt idx="9">
                  <c:v>12.8</c:v>
                </c:pt>
                <c:pt idx="10">
                  <c:v>12.9</c:v>
                </c:pt>
                <c:pt idx="11">
                  <c:v>12.8</c:v>
                </c:pt>
              </c:numCache>
            </c:numRef>
          </c:val>
          <c:extLst>
            <c:ext xmlns:c16="http://schemas.microsoft.com/office/drawing/2014/chart" uri="{C3380CC4-5D6E-409C-BE32-E72D297353CC}">
              <c16:uniqueId val="{00000000-F887-C841-952A-B4A7025420B2}"/>
            </c:ext>
          </c:extLst>
        </c:ser>
        <c:ser>
          <c:idx val="1"/>
          <c:order val="1"/>
          <c:tx>
            <c:strRef>
              <c:f>'Exercise O2'!$F$51</c:f>
              <c:strCache>
                <c:ptCount val="1"/>
                <c:pt idx="0">
                  <c:v>2018</c:v>
                </c:pt>
              </c:strCache>
            </c:strRef>
          </c:tx>
          <c:spPr>
            <a:solidFill>
              <a:schemeClr val="accent4"/>
            </a:solidFill>
            <a:ln>
              <a:noFill/>
            </a:ln>
            <a:effectLst/>
          </c:spPr>
          <c:invertIfNegative val="0"/>
          <c:cat>
            <c:strRef>
              <c:f>'Exercise O2'!$D$52:$D$63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'Exercise O2'!$F$52:$F$63</c:f>
              <c:numCache>
                <c:formatCode>General</c:formatCode>
                <c:ptCount val="12"/>
                <c:pt idx="0">
                  <c:v>12.7</c:v>
                </c:pt>
                <c:pt idx="1">
                  <c:v>12.8</c:v>
                </c:pt>
                <c:pt idx="2">
                  <c:v>12.7</c:v>
                </c:pt>
                <c:pt idx="3">
                  <c:v>12.9</c:v>
                </c:pt>
                <c:pt idx="4">
                  <c:v>12.8</c:v>
                </c:pt>
                <c:pt idx="5">
                  <c:v>12.9</c:v>
                </c:pt>
                <c:pt idx="6">
                  <c:v>13.4</c:v>
                </c:pt>
                <c:pt idx="7">
                  <c:v>13.3</c:v>
                </c:pt>
              </c:numCache>
            </c:numRef>
          </c:val>
          <c:extLst>
            <c:ext xmlns:c16="http://schemas.microsoft.com/office/drawing/2014/chart" uri="{C3380CC4-5D6E-409C-BE32-E72D297353CC}">
              <c16:uniqueId val="{00000001-F887-C841-952A-B4A7025420B2}"/>
            </c:ext>
          </c:extLst>
        </c:ser>
        <c:dLbls>
          <c:showLegendKey val="0"/>
          <c:showVal val="0"/>
          <c:showCatName val="0"/>
          <c:showSerName val="0"/>
          <c:showPercent val="0"/>
          <c:showBubbleSize val="0"/>
        </c:dLbls>
        <c:gapWidth val="219"/>
        <c:overlap val="-27"/>
        <c:axId val="753255824"/>
        <c:axId val="753257472"/>
      </c:barChart>
      <c:catAx>
        <c:axId val="753255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JP"/>
          </a:p>
        </c:txPr>
        <c:crossAx val="753257472"/>
        <c:crosses val="autoZero"/>
        <c:auto val="1"/>
        <c:lblAlgn val="ctr"/>
        <c:lblOffset val="100"/>
        <c:noMultiLvlLbl val="0"/>
      </c:catAx>
      <c:valAx>
        <c:axId val="753257472"/>
        <c:scaling>
          <c:orientation val="minMax"/>
          <c:max val="14"/>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JP"/>
          </a:p>
        </c:txPr>
        <c:crossAx val="75325582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JP"/>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accent1"/>
                </a:solidFill>
                <a:latin typeface="+mn-lt"/>
                <a:ea typeface="+mn-ea"/>
                <a:cs typeface="+mn-cs"/>
              </a:defRPr>
            </a:pPr>
            <a:r>
              <a:rPr lang="en-US" sz="1400" b="1" i="0" baseline="0">
                <a:solidFill>
                  <a:schemeClr val="accent1"/>
                </a:solidFill>
                <a:effectLst/>
              </a:rPr>
              <a:t>Team Productivity in 2018</a:t>
            </a:r>
            <a:endParaRPr lang="en-JP" sz="1400" b="1">
              <a:solidFill>
                <a:schemeClr val="accent1"/>
              </a:solidFill>
              <a:effectLst/>
            </a:endParaRPr>
          </a:p>
        </c:rich>
      </c:tx>
      <c:overlay val="0"/>
      <c:spPr>
        <a:solidFill>
          <a:sysClr val="window" lastClr="FFFFFF"/>
        </a:solidFill>
        <a:ln>
          <a:noFill/>
        </a:ln>
        <a:effectLst/>
      </c:spPr>
      <c:txPr>
        <a:bodyPr rot="0" spcFirstLastPara="1" vertOverflow="ellipsis" vert="horz" wrap="square" anchor="ctr" anchorCtr="1"/>
        <a:lstStyle/>
        <a:p>
          <a:pPr>
            <a:defRPr sz="1400" b="1" i="0" u="none" strike="noStrike" kern="1200" spc="0" baseline="0">
              <a:solidFill>
                <a:schemeClr val="accent1"/>
              </a:solidFill>
              <a:latin typeface="+mn-lt"/>
              <a:ea typeface="+mn-ea"/>
              <a:cs typeface="+mn-cs"/>
            </a:defRPr>
          </a:pPr>
          <a:endParaRPr lang="en-JP"/>
        </a:p>
      </c:txPr>
    </c:title>
    <c:autoTitleDeleted val="0"/>
    <c:plotArea>
      <c:layout/>
      <c:barChart>
        <c:barDir val="col"/>
        <c:grouping val="clustered"/>
        <c:varyColors val="0"/>
        <c:ser>
          <c:idx val="0"/>
          <c:order val="0"/>
          <c:tx>
            <c:strRef>
              <c:f>'Exercise O2'!$AF$859</c:f>
              <c:strCache>
                <c:ptCount val="1"/>
                <c:pt idx="0">
                  <c:v>2018</c:v>
                </c:pt>
              </c:strCache>
            </c:strRef>
          </c:tx>
          <c:spPr>
            <a:solidFill>
              <a:schemeClr val="accent4"/>
            </a:solidFill>
            <a:ln>
              <a:noFill/>
            </a:ln>
            <a:effectLst/>
          </c:spPr>
          <c:invertIfNegative val="0"/>
          <c:cat>
            <c:strRef>
              <c:f>'Exercise O2'!$AE$860:$AE$871</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'Exercise O2'!$AF$860:$AF$871</c:f>
              <c:numCache>
                <c:formatCode>General</c:formatCode>
                <c:ptCount val="12"/>
                <c:pt idx="0">
                  <c:v>12.7</c:v>
                </c:pt>
                <c:pt idx="1">
                  <c:v>12.8</c:v>
                </c:pt>
                <c:pt idx="2">
                  <c:v>12.7</c:v>
                </c:pt>
                <c:pt idx="3">
                  <c:v>12.9</c:v>
                </c:pt>
                <c:pt idx="4">
                  <c:v>12.8</c:v>
                </c:pt>
                <c:pt idx="5">
                  <c:v>12.9</c:v>
                </c:pt>
                <c:pt idx="6">
                  <c:v>13.4</c:v>
                </c:pt>
                <c:pt idx="7">
                  <c:v>13.3</c:v>
                </c:pt>
              </c:numCache>
            </c:numRef>
          </c:val>
          <c:extLst>
            <c:ext xmlns:c16="http://schemas.microsoft.com/office/drawing/2014/chart" uri="{C3380CC4-5D6E-409C-BE32-E72D297353CC}">
              <c16:uniqueId val="{00000000-969A-B148-9729-4907456A25D2}"/>
            </c:ext>
          </c:extLst>
        </c:ser>
        <c:dLbls>
          <c:showLegendKey val="0"/>
          <c:showVal val="0"/>
          <c:showCatName val="0"/>
          <c:showSerName val="0"/>
          <c:showPercent val="0"/>
          <c:showBubbleSize val="0"/>
        </c:dLbls>
        <c:gapWidth val="219"/>
        <c:axId val="110198704"/>
        <c:axId val="749829248"/>
      </c:barChart>
      <c:lineChart>
        <c:grouping val="standard"/>
        <c:varyColors val="0"/>
        <c:ser>
          <c:idx val="1"/>
          <c:order val="1"/>
          <c:tx>
            <c:strRef>
              <c:f>'Exercise O2'!$AG$859</c:f>
              <c:strCache>
                <c:ptCount val="1"/>
                <c:pt idx="0">
                  <c:v>Target 2018</c:v>
                </c:pt>
              </c:strCache>
            </c:strRef>
          </c:tx>
          <c:spPr>
            <a:ln w="57150" cap="rnd">
              <a:solidFill>
                <a:schemeClr val="accent6"/>
              </a:solidFill>
              <a:round/>
            </a:ln>
            <a:effectLst/>
          </c:spPr>
          <c:marker>
            <c:symbol val="none"/>
          </c:marker>
          <c:cat>
            <c:strRef>
              <c:f>'Exercise O2'!$AE$860:$AE$871</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'Exercise O2'!$AG$860:$AG$871</c:f>
              <c:numCache>
                <c:formatCode>General</c:formatCode>
                <c:ptCount val="12"/>
                <c:pt idx="0">
                  <c:v>15</c:v>
                </c:pt>
                <c:pt idx="1">
                  <c:v>15</c:v>
                </c:pt>
                <c:pt idx="2">
                  <c:v>15</c:v>
                </c:pt>
                <c:pt idx="3">
                  <c:v>15</c:v>
                </c:pt>
                <c:pt idx="4">
                  <c:v>15</c:v>
                </c:pt>
                <c:pt idx="5">
                  <c:v>15</c:v>
                </c:pt>
                <c:pt idx="6">
                  <c:v>15</c:v>
                </c:pt>
                <c:pt idx="7">
                  <c:v>15</c:v>
                </c:pt>
              </c:numCache>
            </c:numRef>
          </c:val>
          <c:smooth val="0"/>
          <c:extLst>
            <c:ext xmlns:c16="http://schemas.microsoft.com/office/drawing/2014/chart" uri="{C3380CC4-5D6E-409C-BE32-E72D297353CC}">
              <c16:uniqueId val="{00000001-969A-B148-9729-4907456A25D2}"/>
            </c:ext>
          </c:extLst>
        </c:ser>
        <c:dLbls>
          <c:showLegendKey val="0"/>
          <c:showVal val="0"/>
          <c:showCatName val="0"/>
          <c:showSerName val="0"/>
          <c:showPercent val="0"/>
          <c:showBubbleSize val="0"/>
        </c:dLbls>
        <c:marker val="1"/>
        <c:smooth val="0"/>
        <c:axId val="110198704"/>
        <c:axId val="749829248"/>
      </c:lineChart>
      <c:catAx>
        <c:axId val="1101987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JP"/>
          </a:p>
        </c:txPr>
        <c:crossAx val="749829248"/>
        <c:crosses val="autoZero"/>
        <c:auto val="1"/>
        <c:lblAlgn val="ctr"/>
        <c:lblOffset val="100"/>
        <c:noMultiLvlLbl val="0"/>
      </c:catAx>
      <c:valAx>
        <c:axId val="749829248"/>
        <c:scaling>
          <c:orientation val="minMax"/>
          <c:max val="15"/>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JP"/>
          </a:p>
        </c:txPr>
        <c:crossAx val="11019870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JP"/>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JP"/>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accent1"/>
                </a:solidFill>
                <a:latin typeface="+mn-lt"/>
                <a:ea typeface="+mn-ea"/>
                <a:cs typeface="+mn-cs"/>
              </a:defRPr>
            </a:pPr>
            <a:r>
              <a:rPr lang="en-US" b="1">
                <a:solidFill>
                  <a:schemeClr val="accent1"/>
                </a:solidFill>
              </a:rPr>
              <a:t>Team Productivity</a:t>
            </a:r>
            <a:r>
              <a:rPr lang="en-US" b="1" baseline="0">
                <a:solidFill>
                  <a:schemeClr val="accent1"/>
                </a:solidFill>
              </a:rPr>
              <a:t> in 2017</a:t>
            </a:r>
            <a:endParaRPr lang="en-US" b="1">
              <a:solidFill>
                <a:schemeClr val="accent1"/>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accent1"/>
              </a:solidFill>
              <a:latin typeface="+mn-lt"/>
              <a:ea typeface="+mn-ea"/>
              <a:cs typeface="+mn-cs"/>
            </a:defRPr>
          </a:pPr>
          <a:endParaRPr lang="en-JP"/>
        </a:p>
      </c:txPr>
    </c:title>
    <c:autoTitleDeleted val="0"/>
    <c:plotArea>
      <c:layout/>
      <c:barChart>
        <c:barDir val="col"/>
        <c:grouping val="clustered"/>
        <c:varyColors val="0"/>
        <c:ser>
          <c:idx val="0"/>
          <c:order val="0"/>
          <c:tx>
            <c:strRef>
              <c:f>'Exercise O2'!$AF$843</c:f>
              <c:strCache>
                <c:ptCount val="1"/>
                <c:pt idx="0">
                  <c:v>2017</c:v>
                </c:pt>
              </c:strCache>
            </c:strRef>
          </c:tx>
          <c:spPr>
            <a:solidFill>
              <a:schemeClr val="accent1"/>
            </a:solidFill>
            <a:ln>
              <a:noFill/>
            </a:ln>
            <a:effectLst/>
          </c:spPr>
          <c:invertIfNegative val="0"/>
          <c:dPt>
            <c:idx val="9"/>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8-2FD8-5F48-A94C-8B35E0C566F5}"/>
              </c:ext>
            </c:extLst>
          </c:dPt>
          <c:dPt>
            <c:idx val="10"/>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9-2FD8-5F48-A94C-8B35E0C566F5}"/>
              </c:ext>
            </c:extLst>
          </c:dPt>
          <c:dPt>
            <c:idx val="11"/>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A-2FD8-5F48-A94C-8B35E0C566F5}"/>
              </c:ext>
            </c:extLst>
          </c:dPt>
          <c:cat>
            <c:strRef>
              <c:f>'Exercise O2'!$AE$844:$AE$856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'Exercise O2'!$AF$844:$AF$856</c:f>
              <c:numCache>
                <c:formatCode>General</c:formatCode>
                <c:ptCount val="13"/>
                <c:pt idx="0">
                  <c:v>11</c:v>
                </c:pt>
                <c:pt idx="1">
                  <c:v>11.1</c:v>
                </c:pt>
                <c:pt idx="2">
                  <c:v>11.2</c:v>
                </c:pt>
                <c:pt idx="3">
                  <c:v>11.2</c:v>
                </c:pt>
                <c:pt idx="4">
                  <c:v>11.4</c:v>
                </c:pt>
                <c:pt idx="5">
                  <c:v>11.5</c:v>
                </c:pt>
                <c:pt idx="6">
                  <c:v>11.6</c:v>
                </c:pt>
                <c:pt idx="7">
                  <c:v>12.1</c:v>
                </c:pt>
                <c:pt idx="8">
                  <c:v>12.5</c:v>
                </c:pt>
                <c:pt idx="9">
                  <c:v>12.8</c:v>
                </c:pt>
                <c:pt idx="10">
                  <c:v>12.9</c:v>
                </c:pt>
                <c:pt idx="11">
                  <c:v>12.8</c:v>
                </c:pt>
              </c:numCache>
            </c:numRef>
          </c:val>
          <c:extLst>
            <c:ext xmlns:c16="http://schemas.microsoft.com/office/drawing/2014/chart" uri="{C3380CC4-5D6E-409C-BE32-E72D297353CC}">
              <c16:uniqueId val="{00000000-2FD8-5F48-A94C-8B35E0C566F5}"/>
            </c:ext>
          </c:extLst>
        </c:ser>
        <c:dLbls>
          <c:showLegendKey val="0"/>
          <c:showVal val="0"/>
          <c:showCatName val="0"/>
          <c:showSerName val="0"/>
          <c:showPercent val="0"/>
          <c:showBubbleSize val="0"/>
        </c:dLbls>
        <c:gapWidth val="219"/>
        <c:axId val="346617296"/>
        <c:axId val="346625264"/>
      </c:barChart>
      <c:lineChart>
        <c:grouping val="standard"/>
        <c:varyColors val="0"/>
        <c:ser>
          <c:idx val="1"/>
          <c:order val="1"/>
          <c:tx>
            <c:strRef>
              <c:f>'Exercise O2'!$AG$843</c:f>
              <c:strCache>
                <c:ptCount val="1"/>
                <c:pt idx="0">
                  <c:v>Target 2017</c:v>
                </c:pt>
              </c:strCache>
            </c:strRef>
          </c:tx>
          <c:spPr>
            <a:ln w="47625" cap="rnd">
              <a:solidFill>
                <a:schemeClr val="accent6"/>
              </a:solidFill>
              <a:round/>
            </a:ln>
            <a:effectLst/>
          </c:spPr>
          <c:marker>
            <c:symbol val="none"/>
          </c:marker>
          <c:cat>
            <c:strRef>
              <c:f>'Exercise O2'!$AE$844:$AE$856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'Exercise O2'!$AG$844:$AG$856</c:f>
              <c:numCache>
                <c:formatCode>General</c:formatCode>
                <c:ptCount val="13"/>
                <c:pt idx="0">
                  <c:v>13</c:v>
                </c:pt>
                <c:pt idx="1">
                  <c:v>13</c:v>
                </c:pt>
                <c:pt idx="2">
                  <c:v>13</c:v>
                </c:pt>
                <c:pt idx="3">
                  <c:v>13</c:v>
                </c:pt>
                <c:pt idx="4">
                  <c:v>13</c:v>
                </c:pt>
                <c:pt idx="5">
                  <c:v>13</c:v>
                </c:pt>
                <c:pt idx="6">
                  <c:v>13</c:v>
                </c:pt>
                <c:pt idx="7">
                  <c:v>13</c:v>
                </c:pt>
                <c:pt idx="8">
                  <c:v>13</c:v>
                </c:pt>
                <c:pt idx="9">
                  <c:v>13</c:v>
                </c:pt>
                <c:pt idx="10">
                  <c:v>13</c:v>
                </c:pt>
                <c:pt idx="11">
                  <c:v>13</c:v>
                </c:pt>
              </c:numCache>
            </c:numRef>
          </c:val>
          <c:smooth val="0"/>
          <c:extLst>
            <c:ext xmlns:c16="http://schemas.microsoft.com/office/drawing/2014/chart" uri="{C3380CC4-5D6E-409C-BE32-E72D297353CC}">
              <c16:uniqueId val="{00000001-2FD8-5F48-A94C-8B35E0C566F5}"/>
            </c:ext>
          </c:extLst>
        </c:ser>
        <c:dLbls>
          <c:showLegendKey val="0"/>
          <c:showVal val="0"/>
          <c:showCatName val="0"/>
          <c:showSerName val="0"/>
          <c:showPercent val="0"/>
          <c:showBubbleSize val="0"/>
        </c:dLbls>
        <c:marker val="1"/>
        <c:smooth val="0"/>
        <c:axId val="346617296"/>
        <c:axId val="346625264"/>
      </c:lineChart>
      <c:catAx>
        <c:axId val="3466172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JP"/>
          </a:p>
        </c:txPr>
        <c:crossAx val="346625264"/>
        <c:crosses val="autoZero"/>
        <c:auto val="1"/>
        <c:lblAlgn val="ctr"/>
        <c:lblOffset val="100"/>
        <c:noMultiLvlLbl val="0"/>
      </c:catAx>
      <c:valAx>
        <c:axId val="346625264"/>
        <c:scaling>
          <c:orientation val="minMax"/>
          <c:max val="13"/>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JP"/>
          </a:p>
        </c:txPr>
        <c:crossAx val="346617296"/>
        <c:crosses val="autoZero"/>
        <c:crossBetween val="between"/>
      </c:valAx>
      <c:spPr>
        <a:noFill/>
        <a:ln>
          <a:noFill/>
        </a:ln>
        <a:effectLst/>
      </c:spPr>
    </c:plotArea>
    <c:legend>
      <c:legendPos val="b"/>
      <c:legendEntry>
        <c:idx val="1"/>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JP"/>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JP"/>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accent1"/>
                </a:solidFill>
                <a:latin typeface="+mn-lt"/>
                <a:ea typeface="+mn-ea"/>
                <a:cs typeface="+mn-cs"/>
              </a:defRPr>
            </a:pPr>
            <a:r>
              <a:rPr lang="en-US" sz="1400" b="1" i="0" baseline="0">
                <a:solidFill>
                  <a:schemeClr val="accent1"/>
                </a:solidFill>
                <a:effectLst/>
              </a:rPr>
              <a:t>Team Productivity in 2017</a:t>
            </a:r>
            <a:endParaRPr lang="en-JP" sz="1400">
              <a:solidFill>
                <a:schemeClr val="accent1"/>
              </a:solidFill>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1"/>
              </a:solidFill>
              <a:latin typeface="+mn-lt"/>
              <a:ea typeface="+mn-ea"/>
              <a:cs typeface="+mn-cs"/>
            </a:defRPr>
          </a:pPr>
          <a:endParaRPr lang="en-JP"/>
        </a:p>
      </c:txPr>
    </c:title>
    <c:autoTitleDeleted val="0"/>
    <c:plotArea>
      <c:layout/>
      <c:barChart>
        <c:barDir val="col"/>
        <c:grouping val="clustered"/>
        <c:varyColors val="0"/>
        <c:ser>
          <c:idx val="0"/>
          <c:order val="0"/>
          <c:spPr>
            <a:solidFill>
              <a:schemeClr val="accent1"/>
            </a:solidFill>
            <a:ln>
              <a:noFill/>
            </a:ln>
            <a:effectLst/>
          </c:spPr>
          <c:invertIfNegative val="0"/>
          <c:dPt>
            <c:idx val="10"/>
            <c:invertIfNegative val="0"/>
            <c:bubble3D val="0"/>
            <c:spPr>
              <a:solidFill>
                <a:schemeClr val="accent5"/>
              </a:solidFill>
              <a:ln>
                <a:noFill/>
              </a:ln>
              <a:effectLst/>
            </c:spPr>
            <c:extLst>
              <c:ext xmlns:c16="http://schemas.microsoft.com/office/drawing/2014/chart" uri="{C3380CC4-5D6E-409C-BE32-E72D297353CC}">
                <c16:uniqueId val="{00000002-CE47-5C41-844B-55E7C35A17C7}"/>
              </c:ext>
            </c:extLst>
          </c:dPt>
          <c:cat>
            <c:strRef>
              <c:f>'Exercise O2'!$AE$875:$AE$886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'Exercise O2'!$AF$875:$AF$886</c:f>
              <c:numCache>
                <c:formatCode>General</c:formatCode>
                <c:ptCount val="12"/>
                <c:pt idx="0">
                  <c:v>11</c:v>
                </c:pt>
                <c:pt idx="1">
                  <c:v>11.1</c:v>
                </c:pt>
                <c:pt idx="2">
                  <c:v>11.2</c:v>
                </c:pt>
                <c:pt idx="3">
                  <c:v>11.2</c:v>
                </c:pt>
                <c:pt idx="4">
                  <c:v>11.4</c:v>
                </c:pt>
                <c:pt idx="5">
                  <c:v>11.5</c:v>
                </c:pt>
                <c:pt idx="6">
                  <c:v>11.6</c:v>
                </c:pt>
                <c:pt idx="7">
                  <c:v>12.1</c:v>
                </c:pt>
                <c:pt idx="8">
                  <c:v>12.5</c:v>
                </c:pt>
                <c:pt idx="9">
                  <c:v>12.8</c:v>
                </c:pt>
                <c:pt idx="10">
                  <c:v>12.9</c:v>
                </c:pt>
                <c:pt idx="11">
                  <c:v>12.8</c:v>
                </c:pt>
              </c:numCache>
            </c:numRef>
          </c:val>
          <c:extLst>
            <c:ext xmlns:c16="http://schemas.microsoft.com/office/drawing/2014/chart" uri="{C3380CC4-5D6E-409C-BE32-E72D297353CC}">
              <c16:uniqueId val="{00000000-CE47-5C41-844B-55E7C35A17C7}"/>
            </c:ext>
          </c:extLst>
        </c:ser>
        <c:dLbls>
          <c:showLegendKey val="0"/>
          <c:showVal val="0"/>
          <c:showCatName val="0"/>
          <c:showSerName val="0"/>
          <c:showPercent val="0"/>
          <c:showBubbleSize val="0"/>
        </c:dLbls>
        <c:gapWidth val="219"/>
        <c:axId val="745588832"/>
        <c:axId val="589190368"/>
      </c:barChart>
      <c:lineChart>
        <c:grouping val="standard"/>
        <c:varyColors val="0"/>
        <c:ser>
          <c:idx val="1"/>
          <c:order val="1"/>
          <c:spPr>
            <a:ln w="28575" cap="rnd">
              <a:solidFill>
                <a:schemeClr val="accent2"/>
              </a:solidFill>
              <a:round/>
            </a:ln>
            <a:effectLst/>
          </c:spPr>
          <c:marker>
            <c:symbol val="none"/>
          </c:marker>
          <c:cat>
            <c:strRef>
              <c:f>'Exercise O2'!$AE$875:$AE$886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'Exercise O2'!$AG$875:$AG$886</c:f>
              <c:numCache>
                <c:formatCode>General</c:formatCode>
                <c:ptCount val="12"/>
                <c:pt idx="0">
                  <c:v>11</c:v>
                </c:pt>
                <c:pt idx="1">
                  <c:v>11.1</c:v>
                </c:pt>
                <c:pt idx="2">
                  <c:v>11.2</c:v>
                </c:pt>
                <c:pt idx="3">
                  <c:v>11.2</c:v>
                </c:pt>
                <c:pt idx="4">
                  <c:v>11.4</c:v>
                </c:pt>
                <c:pt idx="5">
                  <c:v>11.5</c:v>
                </c:pt>
                <c:pt idx="6">
                  <c:v>11.6</c:v>
                </c:pt>
                <c:pt idx="7">
                  <c:v>12.1</c:v>
                </c:pt>
                <c:pt idx="8">
                  <c:v>12.5</c:v>
                </c:pt>
                <c:pt idx="9">
                  <c:v>12.8</c:v>
                </c:pt>
                <c:pt idx="10">
                  <c:v>12.9</c:v>
                </c:pt>
                <c:pt idx="11">
                  <c:v>12.9</c:v>
                </c:pt>
              </c:numCache>
            </c:numRef>
          </c:val>
          <c:smooth val="0"/>
          <c:extLst>
            <c:ext xmlns:c16="http://schemas.microsoft.com/office/drawing/2014/chart" uri="{C3380CC4-5D6E-409C-BE32-E72D297353CC}">
              <c16:uniqueId val="{00000001-CE47-5C41-844B-55E7C35A17C7}"/>
            </c:ext>
          </c:extLst>
        </c:ser>
        <c:dLbls>
          <c:showLegendKey val="0"/>
          <c:showVal val="0"/>
          <c:showCatName val="0"/>
          <c:showSerName val="0"/>
          <c:showPercent val="0"/>
          <c:showBubbleSize val="0"/>
        </c:dLbls>
        <c:marker val="1"/>
        <c:smooth val="0"/>
        <c:axId val="745588832"/>
        <c:axId val="589190368"/>
      </c:lineChart>
      <c:catAx>
        <c:axId val="7455888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JP"/>
          </a:p>
        </c:txPr>
        <c:crossAx val="589190368"/>
        <c:crosses val="autoZero"/>
        <c:auto val="1"/>
        <c:lblAlgn val="ctr"/>
        <c:lblOffset val="100"/>
        <c:noMultiLvlLbl val="0"/>
      </c:catAx>
      <c:valAx>
        <c:axId val="589190368"/>
        <c:scaling>
          <c:orientation val="minMax"/>
          <c:max val="13"/>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JP"/>
          </a:p>
        </c:txPr>
        <c:crossAx val="7455888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JP"/>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baseline="0">
                <a:solidFill>
                  <a:schemeClr val="accent1"/>
                </a:solidFill>
                <a:effectLst/>
              </a:rPr>
              <a:t>Team Productivity in 2018</a:t>
            </a:r>
            <a:endParaRPr lang="en-JP" sz="1400">
              <a:solidFill>
                <a:schemeClr val="accent1"/>
              </a:solidFill>
              <a:effectLst/>
            </a:endParaRPr>
          </a:p>
        </c:rich>
      </c:tx>
      <c:layout>
        <c:manualLayout>
          <c:xMode val="edge"/>
          <c:yMode val="edge"/>
          <c:x val="0.35705252677784743"/>
          <c:y val="2.754591166024158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JP"/>
        </a:p>
      </c:txPr>
    </c:title>
    <c:autoTitleDeleted val="0"/>
    <c:plotArea>
      <c:layout/>
      <c:barChart>
        <c:barDir val="col"/>
        <c:grouping val="clustered"/>
        <c:varyColors val="0"/>
        <c:ser>
          <c:idx val="0"/>
          <c:order val="0"/>
          <c:tx>
            <c:strRef>
              <c:f>'Exercise O2'!$AM$856</c:f>
              <c:strCache>
                <c:ptCount val="1"/>
                <c:pt idx="0">
                  <c:v>2018</c:v>
                </c:pt>
              </c:strCache>
            </c:strRef>
          </c:tx>
          <c:spPr>
            <a:solidFill>
              <a:schemeClr val="accent4"/>
            </a:solidFill>
            <a:ln>
              <a:noFill/>
            </a:ln>
            <a:effectLst/>
          </c:spPr>
          <c:invertIfNegative val="0"/>
          <c:dPt>
            <c:idx val="6"/>
            <c:invertIfNegative val="0"/>
            <c:bubble3D val="0"/>
            <c:spPr>
              <a:solidFill>
                <a:schemeClr val="accent5"/>
              </a:solidFill>
              <a:ln>
                <a:noFill/>
              </a:ln>
              <a:effectLst/>
            </c:spPr>
            <c:extLst>
              <c:ext xmlns:c16="http://schemas.microsoft.com/office/drawing/2014/chart" uri="{C3380CC4-5D6E-409C-BE32-E72D297353CC}">
                <c16:uniqueId val="{00000002-3980-5546-BAA8-93C8480B2351}"/>
              </c:ext>
            </c:extLst>
          </c:dPt>
          <c:cat>
            <c:strRef>
              <c:f>'Exercise O2'!$C$124:$C$135</c:f>
              <c:strCache>
                <c:ptCount val="12"/>
                <c:pt idx="0">
                  <c:v>In order to visualize the NPS of top call drivers in each region, pie charts were used (Figure 2.6). </c:v>
                </c:pt>
                <c:pt idx="5">
                  <c:v>Jun</c:v>
                </c:pt>
                <c:pt idx="6">
                  <c:v>Jul</c:v>
                </c:pt>
                <c:pt idx="7">
                  <c:v>Aug</c:v>
                </c:pt>
                <c:pt idx="8">
                  <c:v>Sep</c:v>
                </c:pt>
                <c:pt idx="9">
                  <c:v>Oct</c:v>
                </c:pt>
                <c:pt idx="10">
                  <c:v>Nov</c:v>
                </c:pt>
                <c:pt idx="11">
                  <c:v>Dec</c:v>
                </c:pt>
              </c:strCache>
            </c:strRef>
          </c:cat>
          <c:val>
            <c:numRef>
              <c:f>'Exercise O2'!$AM$857:$AM$868</c:f>
              <c:numCache>
                <c:formatCode>General</c:formatCode>
                <c:ptCount val="12"/>
                <c:pt idx="0">
                  <c:v>12.7</c:v>
                </c:pt>
                <c:pt idx="1">
                  <c:v>12.8</c:v>
                </c:pt>
                <c:pt idx="2">
                  <c:v>12.7</c:v>
                </c:pt>
                <c:pt idx="3">
                  <c:v>12.9</c:v>
                </c:pt>
                <c:pt idx="4">
                  <c:v>12.8</c:v>
                </c:pt>
                <c:pt idx="5">
                  <c:v>12.9</c:v>
                </c:pt>
                <c:pt idx="6">
                  <c:v>13.4</c:v>
                </c:pt>
                <c:pt idx="7">
                  <c:v>13.3</c:v>
                </c:pt>
              </c:numCache>
            </c:numRef>
          </c:val>
          <c:extLst>
            <c:ext xmlns:c16="http://schemas.microsoft.com/office/drawing/2014/chart" uri="{C3380CC4-5D6E-409C-BE32-E72D297353CC}">
              <c16:uniqueId val="{00000000-3980-5546-BAA8-93C8480B2351}"/>
            </c:ext>
          </c:extLst>
        </c:ser>
        <c:dLbls>
          <c:showLegendKey val="0"/>
          <c:showVal val="0"/>
          <c:showCatName val="0"/>
          <c:showSerName val="0"/>
          <c:showPercent val="0"/>
          <c:showBubbleSize val="0"/>
        </c:dLbls>
        <c:gapWidth val="219"/>
        <c:axId val="750822720"/>
        <c:axId val="1112979120"/>
      </c:barChart>
      <c:lineChart>
        <c:grouping val="standard"/>
        <c:varyColors val="0"/>
        <c:ser>
          <c:idx val="1"/>
          <c:order val="1"/>
          <c:tx>
            <c:strRef>
              <c:f>'Exercise O2'!$AN$856</c:f>
              <c:strCache>
                <c:ptCount val="1"/>
                <c:pt idx="0">
                  <c:v>Target 2018</c:v>
                </c:pt>
              </c:strCache>
            </c:strRef>
          </c:tx>
          <c:spPr>
            <a:ln w="28575" cap="rnd">
              <a:solidFill>
                <a:schemeClr val="accent4"/>
              </a:solidFill>
              <a:round/>
            </a:ln>
            <a:effectLst/>
          </c:spPr>
          <c:marker>
            <c:symbol val="none"/>
          </c:marker>
          <c:cat>
            <c:strRef>
              <c:f>'Exercise O2'!$C$124:$C$135</c:f>
              <c:strCache>
                <c:ptCount val="12"/>
                <c:pt idx="0">
                  <c:v>In order to visualize the NPS of top call drivers in each region, pie charts were used (Figure 2.6). </c:v>
                </c:pt>
                <c:pt idx="5">
                  <c:v>Jun</c:v>
                </c:pt>
                <c:pt idx="6">
                  <c:v>Jul</c:v>
                </c:pt>
                <c:pt idx="7">
                  <c:v>Aug</c:v>
                </c:pt>
                <c:pt idx="8">
                  <c:v>Sep</c:v>
                </c:pt>
                <c:pt idx="9">
                  <c:v>Oct</c:v>
                </c:pt>
                <c:pt idx="10">
                  <c:v>Nov</c:v>
                </c:pt>
                <c:pt idx="11">
                  <c:v>Dec</c:v>
                </c:pt>
              </c:strCache>
            </c:strRef>
          </c:cat>
          <c:val>
            <c:numRef>
              <c:f>'Exercise O2'!$AN$857:$AN$868</c:f>
              <c:numCache>
                <c:formatCode>General</c:formatCode>
                <c:ptCount val="12"/>
                <c:pt idx="0">
                  <c:v>12.7</c:v>
                </c:pt>
                <c:pt idx="1">
                  <c:v>12.8</c:v>
                </c:pt>
                <c:pt idx="2">
                  <c:v>12.7</c:v>
                </c:pt>
                <c:pt idx="3">
                  <c:v>12.9</c:v>
                </c:pt>
                <c:pt idx="4">
                  <c:v>12.8</c:v>
                </c:pt>
                <c:pt idx="5">
                  <c:v>12.9</c:v>
                </c:pt>
                <c:pt idx="6">
                  <c:v>13.4</c:v>
                </c:pt>
                <c:pt idx="7">
                  <c:v>13.3</c:v>
                </c:pt>
              </c:numCache>
            </c:numRef>
          </c:val>
          <c:smooth val="0"/>
          <c:extLst>
            <c:ext xmlns:c16="http://schemas.microsoft.com/office/drawing/2014/chart" uri="{C3380CC4-5D6E-409C-BE32-E72D297353CC}">
              <c16:uniqueId val="{00000001-3980-5546-BAA8-93C8480B2351}"/>
            </c:ext>
          </c:extLst>
        </c:ser>
        <c:dLbls>
          <c:showLegendKey val="0"/>
          <c:showVal val="0"/>
          <c:showCatName val="0"/>
          <c:showSerName val="0"/>
          <c:showPercent val="0"/>
          <c:showBubbleSize val="0"/>
        </c:dLbls>
        <c:marker val="1"/>
        <c:smooth val="0"/>
        <c:axId val="750822720"/>
        <c:axId val="1112979120"/>
      </c:lineChart>
      <c:catAx>
        <c:axId val="7508227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JP"/>
          </a:p>
        </c:txPr>
        <c:crossAx val="1112979120"/>
        <c:crosses val="autoZero"/>
        <c:auto val="1"/>
        <c:lblAlgn val="ctr"/>
        <c:lblOffset val="100"/>
        <c:noMultiLvlLbl val="0"/>
      </c:catAx>
      <c:valAx>
        <c:axId val="1112979120"/>
        <c:scaling>
          <c:orientation val="minMax"/>
          <c:max val="13.5"/>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JP"/>
          </a:p>
        </c:txPr>
        <c:crossAx val="7508227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JP"/>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8" Type="http://schemas.openxmlformats.org/officeDocument/2006/relationships/chart" Target="../charts/chart4.xml"/><Relationship Id="rId3" Type="http://schemas.openxmlformats.org/officeDocument/2006/relationships/image" Target="../media/image3.png"/><Relationship Id="rId7" Type="http://schemas.openxmlformats.org/officeDocument/2006/relationships/chart" Target="../charts/chart3.xml"/><Relationship Id="rId12" Type="http://schemas.openxmlformats.org/officeDocument/2006/relationships/image" Target="../media/image6.emf"/><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chart" Target="../charts/chart2.xml"/><Relationship Id="rId11" Type="http://schemas.openxmlformats.org/officeDocument/2006/relationships/image" Target="../media/image5.emf"/><Relationship Id="rId5" Type="http://schemas.openxmlformats.org/officeDocument/2006/relationships/chart" Target="../charts/chart1.xml"/><Relationship Id="rId10" Type="http://schemas.openxmlformats.org/officeDocument/2006/relationships/image" Target="../media/image4.emf"/><Relationship Id="rId4" Type="http://schemas.microsoft.com/office/2007/relationships/hdphoto" Target="../media/hdphoto1.wdp"/><Relationship Id="rId9" Type="http://schemas.openxmlformats.org/officeDocument/2006/relationships/chart" Target="../charts/chart5.xml"/></Relationships>
</file>

<file path=xl/drawings/_rels/drawing3.xml.rels><?xml version="1.0" encoding="UTF-8" standalone="yes"?>
<Relationships xmlns="http://schemas.openxmlformats.org/package/2006/relationships"><Relationship Id="rId3" Type="http://schemas.openxmlformats.org/officeDocument/2006/relationships/image" Target="../media/image9.emf"/><Relationship Id="rId2" Type="http://schemas.openxmlformats.org/officeDocument/2006/relationships/image" Target="../media/image8.emf"/><Relationship Id="rId1" Type="http://schemas.openxmlformats.org/officeDocument/2006/relationships/image" Target="../media/image7.emf"/><Relationship Id="rId5" Type="http://schemas.openxmlformats.org/officeDocument/2006/relationships/image" Target="../media/image11.emf"/><Relationship Id="rId4" Type="http://schemas.openxmlformats.org/officeDocument/2006/relationships/image" Target="../media/image10.emf"/></Relationships>
</file>

<file path=xl/drawings/drawing1.xml><?xml version="1.0" encoding="utf-8"?>
<xdr:wsDr xmlns:xdr="http://schemas.openxmlformats.org/drawingml/2006/spreadsheetDrawing" xmlns:a="http://schemas.openxmlformats.org/drawingml/2006/main">
  <xdr:oneCellAnchor>
    <xdr:from>
      <xdr:col>4</xdr:col>
      <xdr:colOff>829278</xdr:colOff>
      <xdr:row>27</xdr:row>
      <xdr:rowOff>125412</xdr:rowOff>
    </xdr:from>
    <xdr:ext cx="3310922" cy="509588"/>
    <mc:AlternateContent xmlns:mc="http://schemas.openxmlformats.org/markup-compatibility/2006" xmlns:a14="http://schemas.microsoft.com/office/drawing/2010/main">
      <mc:Choice Requires="a14">
        <xdr:sp macro="" textlink="">
          <xdr:nvSpPr>
            <xdr:cNvPr id="5" name="TextBox 4">
              <a:extLst>
                <a:ext uri="{FF2B5EF4-FFF2-40B4-BE49-F238E27FC236}">
                  <a16:creationId xmlns:a16="http://schemas.microsoft.com/office/drawing/2014/main" id="{72911F8D-8156-96E4-9F4B-D7C7C0245CE0}"/>
                </a:ext>
              </a:extLst>
            </xdr:cNvPr>
            <xdr:cNvSpPr txBox="1"/>
          </xdr:nvSpPr>
          <xdr:spPr>
            <a:xfrm>
              <a:off x="4931378" y="5357812"/>
              <a:ext cx="3310922" cy="50958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r>
                <a:rPr lang="en-US" sz="1500">
                  <a:latin typeface="+mn-lt"/>
                </a:rPr>
                <a:t>NPS</a:t>
              </a:r>
              <a14:m>
                <m:oMath xmlns:m="http://schemas.openxmlformats.org/officeDocument/2006/math">
                  <m:r>
                    <a:rPr lang="en-US" sz="1500" i="1">
                      <a:latin typeface="Cambria Math" panose="02040503050406030204" pitchFamily="18" charset="0"/>
                    </a:rPr>
                    <m:t>=</m:t>
                  </m:r>
                  <m:f>
                    <m:fPr>
                      <m:ctrlPr>
                        <a:rPr lang="en-US" sz="1500" i="1">
                          <a:latin typeface="Cambria Math" panose="02040503050406030204" pitchFamily="18" charset="0"/>
                        </a:rPr>
                      </m:ctrlPr>
                    </m:fPr>
                    <m:num>
                      <m:r>
                        <a:rPr lang="en-US" sz="1500" b="0" i="1">
                          <a:latin typeface="Cambria Math" panose="02040503050406030204" pitchFamily="18" charset="0"/>
                        </a:rPr>
                        <m:t>𝑃𝑟𝑜𝑚𝑜𝑡𝑒𝑟</m:t>
                      </m:r>
                      <m:r>
                        <a:rPr lang="en-US" sz="1500" b="0" i="1">
                          <a:latin typeface="Cambria Math" panose="02040503050406030204" pitchFamily="18" charset="0"/>
                        </a:rPr>
                        <m:t>−</m:t>
                      </m:r>
                      <m:r>
                        <a:rPr lang="en-US" sz="1500" b="0" i="1">
                          <a:latin typeface="Cambria Math" panose="02040503050406030204" pitchFamily="18" charset="0"/>
                        </a:rPr>
                        <m:t>𝐷𝑒𝑡𝑟𝑎𝑐𝑡𝑜𝑟𝑠</m:t>
                      </m:r>
                    </m:num>
                    <m:den>
                      <m:r>
                        <a:rPr lang="en-US" sz="1500" b="0" i="1">
                          <a:latin typeface="Cambria Math" panose="02040503050406030204" pitchFamily="18" charset="0"/>
                        </a:rPr>
                        <m:t>𝑃𝑟𝑜𝑚𝑜𝑡𝑒𝑟𝑠</m:t>
                      </m:r>
                      <m:r>
                        <a:rPr lang="en-US" sz="1500" b="0" i="1">
                          <a:latin typeface="Cambria Math" panose="02040503050406030204" pitchFamily="18" charset="0"/>
                        </a:rPr>
                        <m:t>+</m:t>
                      </m:r>
                      <m:r>
                        <a:rPr lang="en-US" sz="1500" b="0" i="1">
                          <a:latin typeface="Cambria Math" panose="02040503050406030204" pitchFamily="18" charset="0"/>
                        </a:rPr>
                        <m:t>𝑃𝑎𝑠𝑠𝑖𝑣𝑒𝑠</m:t>
                      </m:r>
                      <m:r>
                        <a:rPr lang="en-US" sz="1500" b="0" i="1">
                          <a:latin typeface="Cambria Math" panose="02040503050406030204" pitchFamily="18" charset="0"/>
                        </a:rPr>
                        <m:t>+</m:t>
                      </m:r>
                      <m:r>
                        <a:rPr lang="en-US" sz="1500" b="0" i="1">
                          <a:latin typeface="Cambria Math" panose="02040503050406030204" pitchFamily="18" charset="0"/>
                        </a:rPr>
                        <m:t>𝐷𝑒𝑡𝑟𝑎𝑐𝑡𝑜𝑟𝑠</m:t>
                      </m:r>
                    </m:den>
                  </m:f>
                </m:oMath>
              </a14:m>
              <a:r>
                <a:rPr lang="en-US" sz="1500">
                  <a:latin typeface="+mn-lt"/>
                </a:rPr>
                <a:t>*100</a:t>
              </a:r>
            </a:p>
          </xdr:txBody>
        </xdr:sp>
      </mc:Choice>
      <mc:Fallback xmlns="">
        <xdr:sp macro="" textlink="">
          <xdr:nvSpPr>
            <xdr:cNvPr id="5" name="TextBox 4">
              <a:extLst>
                <a:ext uri="{FF2B5EF4-FFF2-40B4-BE49-F238E27FC236}">
                  <a16:creationId xmlns:a16="http://schemas.microsoft.com/office/drawing/2014/main" id="{72911F8D-8156-96E4-9F4B-D7C7C0245CE0}"/>
                </a:ext>
              </a:extLst>
            </xdr:cNvPr>
            <xdr:cNvSpPr txBox="1"/>
          </xdr:nvSpPr>
          <xdr:spPr>
            <a:xfrm>
              <a:off x="4931378" y="5357812"/>
              <a:ext cx="3310922" cy="50958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r>
                <a:rPr lang="en-US" sz="1500">
                  <a:latin typeface="+mn-lt"/>
                </a:rPr>
                <a:t>NPS</a:t>
              </a:r>
              <a:r>
                <a:rPr lang="en-US" sz="1500" i="0">
                  <a:latin typeface="+mn-lt"/>
                </a:rPr>
                <a:t>=(</a:t>
              </a:r>
              <a:r>
                <a:rPr lang="en-US" sz="1500" b="0" i="0">
                  <a:latin typeface="+mn-lt"/>
                </a:rPr>
                <a:t>𝑃𝑟𝑜𝑚𝑜𝑡𝑒𝑟−𝐷𝑒𝑡𝑟𝑎𝑐𝑡𝑜𝑟𝑠)/(𝑃𝑟𝑜𝑚𝑜𝑡𝑒𝑟𝑠+𝑃𝑎𝑠𝑠𝑖𝑣𝑒𝑠+𝐷𝑒𝑡𝑟𝑎𝑐𝑡𝑜𝑟𝑠)</a:t>
              </a:r>
              <a:r>
                <a:rPr lang="en-US" sz="1500">
                  <a:latin typeface="+mn-lt"/>
                </a:rPr>
                <a:t>*100</a:t>
              </a:r>
            </a:p>
          </xdr:txBody>
        </xdr:sp>
      </mc:Fallback>
    </mc:AlternateContent>
    <xdr:clientData/>
  </xdr:oneCellAnchor>
</xdr:wsDr>
</file>

<file path=xl/drawings/drawing2.xml><?xml version="1.0" encoding="utf-8"?>
<xdr:wsDr xmlns:xdr="http://schemas.openxmlformats.org/drawingml/2006/spreadsheetDrawing" xmlns:a="http://schemas.openxmlformats.org/drawingml/2006/main">
  <xdr:twoCellAnchor>
    <xdr:from>
      <xdr:col>2</xdr:col>
      <xdr:colOff>98776</xdr:colOff>
      <xdr:row>30</xdr:row>
      <xdr:rowOff>9760</xdr:rowOff>
    </xdr:from>
    <xdr:to>
      <xdr:col>5</xdr:col>
      <xdr:colOff>254898</xdr:colOff>
      <xdr:row>44</xdr:row>
      <xdr:rowOff>49389</xdr:rowOff>
    </xdr:to>
    <xdr:grpSp>
      <xdr:nvGrpSpPr>
        <xdr:cNvPr id="8" name="Group 7">
          <a:extLst>
            <a:ext uri="{FF2B5EF4-FFF2-40B4-BE49-F238E27FC236}">
              <a16:creationId xmlns:a16="http://schemas.microsoft.com/office/drawing/2014/main" id="{582AF4DD-384A-E70A-4A53-043BD3B2B3FA}"/>
            </a:ext>
          </a:extLst>
        </xdr:cNvPr>
        <xdr:cNvGrpSpPr/>
      </xdr:nvGrpSpPr>
      <xdr:grpSpPr>
        <a:xfrm>
          <a:off x="1757247" y="5769584"/>
          <a:ext cx="3024827" cy="2878452"/>
          <a:chOff x="1684326" y="5656455"/>
          <a:chExt cx="3098440" cy="3270958"/>
        </a:xfrm>
      </xdr:grpSpPr>
      <xdr:pic>
        <xdr:nvPicPr>
          <xdr:cNvPr id="4" name="Picture 3">
            <a:extLst>
              <a:ext uri="{FF2B5EF4-FFF2-40B4-BE49-F238E27FC236}">
                <a16:creationId xmlns:a16="http://schemas.microsoft.com/office/drawing/2014/main" id="{C1CD14C5-A419-D8C4-A42B-5A574C25F8E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684326" y="5656455"/>
            <a:ext cx="1538439" cy="1819432"/>
          </a:xfrm>
          <a:prstGeom prst="rect">
            <a:avLst/>
          </a:prstGeom>
        </xdr:spPr>
      </xdr:pic>
      <xdr:pic>
        <xdr:nvPicPr>
          <xdr:cNvPr id="6" name="Picture 5">
            <a:extLst>
              <a:ext uri="{FF2B5EF4-FFF2-40B4-BE49-F238E27FC236}">
                <a16:creationId xmlns:a16="http://schemas.microsoft.com/office/drawing/2014/main" id="{A14DC5CD-7849-E559-A89B-5085A1E39609}"/>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203404" y="6734186"/>
            <a:ext cx="1579362" cy="2193227"/>
          </a:xfrm>
          <a:prstGeom prst="rect">
            <a:avLst/>
          </a:prstGeom>
        </xdr:spPr>
      </xdr:pic>
    </xdr:grpSp>
    <xdr:clientData/>
  </xdr:twoCellAnchor>
  <xdr:twoCellAnchor editAs="oneCell">
    <xdr:from>
      <xdr:col>14</xdr:col>
      <xdr:colOff>55880</xdr:colOff>
      <xdr:row>32</xdr:row>
      <xdr:rowOff>172720</xdr:rowOff>
    </xdr:from>
    <xdr:to>
      <xdr:col>18</xdr:col>
      <xdr:colOff>792480</xdr:colOff>
      <xdr:row>43</xdr:row>
      <xdr:rowOff>144145</xdr:rowOff>
    </xdr:to>
    <xdr:pic>
      <xdr:nvPicPr>
        <xdr:cNvPr id="11" name="Picture 10">
          <a:extLst>
            <a:ext uri="{FF2B5EF4-FFF2-40B4-BE49-F238E27FC236}">
              <a16:creationId xmlns:a16="http://schemas.microsoft.com/office/drawing/2014/main" id="{3A718D34-65EC-69D8-83DE-454BE1DCA15E}"/>
            </a:ext>
          </a:extLst>
        </xdr:cNvPr>
        <xdr:cNvPicPr>
          <a:picLocks noChangeAspect="1"/>
        </xdr:cNvPicPr>
      </xdr:nvPicPr>
      <xdr:blipFill>
        <a:blip xmlns:r="http://schemas.openxmlformats.org/officeDocument/2006/relationships" r:embed="rId3">
          <a:extLst>
            <a:ext uri="{BEBA8EAE-BF5A-486C-A8C5-ECC9F3942E4B}">
              <a14:imgProps xmlns:a14="http://schemas.microsoft.com/office/drawing/2010/main">
                <a14:imgLayer r:embed="rId4">
                  <a14:imgEffect>
                    <a14:saturation sat="107000"/>
                  </a14:imgEffect>
                </a14:imgLayer>
              </a14:imgProps>
            </a:ext>
            <a:ext uri="{28A0092B-C50C-407E-A947-70E740481C1C}">
              <a14:useLocalDpi xmlns:a14="http://schemas.microsoft.com/office/drawing/2010/main" val="0"/>
            </a:ext>
          </a:extLst>
        </a:blip>
        <a:stretch>
          <a:fillRect/>
        </a:stretch>
      </xdr:blipFill>
      <xdr:spPr>
        <a:xfrm>
          <a:off x="11854180" y="6370320"/>
          <a:ext cx="4038600" cy="2219325"/>
        </a:xfrm>
        <a:prstGeom prst="rect">
          <a:avLst/>
        </a:prstGeom>
      </xdr:spPr>
    </xdr:pic>
    <xdr:clientData/>
  </xdr:twoCellAnchor>
  <xdr:twoCellAnchor>
    <xdr:from>
      <xdr:col>14</xdr:col>
      <xdr:colOff>12700</xdr:colOff>
      <xdr:row>51</xdr:row>
      <xdr:rowOff>55033</xdr:rowOff>
    </xdr:from>
    <xdr:to>
      <xdr:col>27</xdr:col>
      <xdr:colOff>247650</xdr:colOff>
      <xdr:row>69</xdr:row>
      <xdr:rowOff>116416</xdr:rowOff>
    </xdr:to>
    <xdr:graphicFrame macro="">
      <xdr:nvGraphicFramePr>
        <xdr:cNvPr id="7" name="Chart 6">
          <a:extLst>
            <a:ext uri="{FF2B5EF4-FFF2-40B4-BE49-F238E27FC236}">
              <a16:creationId xmlns:a16="http://schemas.microsoft.com/office/drawing/2014/main" id="{43715F47-35D9-7280-13A8-135292DA9D1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800107</xdr:colOff>
      <xdr:row>76</xdr:row>
      <xdr:rowOff>166536</xdr:rowOff>
    </xdr:from>
    <xdr:to>
      <xdr:col>27</xdr:col>
      <xdr:colOff>179802</xdr:colOff>
      <xdr:row>108</xdr:row>
      <xdr:rowOff>107405</xdr:rowOff>
    </xdr:to>
    <xdr:grpSp>
      <xdr:nvGrpSpPr>
        <xdr:cNvPr id="17" name="Group 16">
          <a:extLst>
            <a:ext uri="{FF2B5EF4-FFF2-40B4-BE49-F238E27FC236}">
              <a16:creationId xmlns:a16="http://schemas.microsoft.com/office/drawing/2014/main" id="{FF83E9FE-D10A-D6D2-9D95-840C6F05D8E8}"/>
            </a:ext>
          </a:extLst>
        </xdr:cNvPr>
        <xdr:cNvGrpSpPr/>
      </xdr:nvGrpSpPr>
      <xdr:grpSpPr>
        <a:xfrm>
          <a:off x="11789342" y="15107712"/>
          <a:ext cx="11123460" cy="5962164"/>
          <a:chOff x="2497668" y="15079134"/>
          <a:chExt cx="13936376" cy="7341738"/>
        </a:xfrm>
      </xdr:grpSpPr>
      <xdr:graphicFrame macro="">
        <xdr:nvGraphicFramePr>
          <xdr:cNvPr id="5" name="Chart 4">
            <a:extLst>
              <a:ext uri="{FF2B5EF4-FFF2-40B4-BE49-F238E27FC236}">
                <a16:creationId xmlns:a16="http://schemas.microsoft.com/office/drawing/2014/main" id="{980DAC84-BA13-9356-5F37-5DF2693FA2F3}"/>
              </a:ext>
            </a:extLst>
          </xdr:cNvPr>
          <xdr:cNvGraphicFramePr/>
        </xdr:nvGraphicFramePr>
        <xdr:xfrm>
          <a:off x="9567332" y="15104534"/>
          <a:ext cx="6858001" cy="3342718"/>
        </xdr:xfrm>
        <a:graphic>
          <a:graphicData uri="http://schemas.openxmlformats.org/drawingml/2006/chart">
            <c:chart xmlns:c="http://schemas.openxmlformats.org/drawingml/2006/chart" xmlns:r="http://schemas.openxmlformats.org/officeDocument/2006/relationships" r:id="rId6"/>
          </a:graphicData>
        </a:graphic>
      </xdr:graphicFrame>
      <xdr:graphicFrame macro="">
        <xdr:nvGraphicFramePr>
          <xdr:cNvPr id="2" name="Chart 1">
            <a:extLst>
              <a:ext uri="{FF2B5EF4-FFF2-40B4-BE49-F238E27FC236}">
                <a16:creationId xmlns:a16="http://schemas.microsoft.com/office/drawing/2014/main" id="{408E66AF-EC08-AA9E-54EC-6A092D788959}"/>
              </a:ext>
            </a:extLst>
          </xdr:cNvPr>
          <xdr:cNvGraphicFramePr/>
        </xdr:nvGraphicFramePr>
        <xdr:xfrm>
          <a:off x="2497668" y="15079134"/>
          <a:ext cx="6731000" cy="3337781"/>
        </xdr:xfrm>
        <a:graphic>
          <a:graphicData uri="http://schemas.openxmlformats.org/drawingml/2006/chart">
            <c:chart xmlns:c="http://schemas.openxmlformats.org/drawingml/2006/chart" xmlns:r="http://schemas.openxmlformats.org/officeDocument/2006/relationships" r:id="rId7"/>
          </a:graphicData>
        </a:graphic>
      </xdr:graphicFrame>
      <xdr:graphicFrame macro="">
        <xdr:nvGraphicFramePr>
          <xdr:cNvPr id="14" name="Chart 13">
            <a:extLst>
              <a:ext uri="{FF2B5EF4-FFF2-40B4-BE49-F238E27FC236}">
                <a16:creationId xmlns:a16="http://schemas.microsoft.com/office/drawing/2014/main" id="{E76C1D2A-6B9F-40AD-7283-43C40AF03ABB}"/>
              </a:ext>
            </a:extLst>
          </xdr:cNvPr>
          <xdr:cNvGraphicFramePr/>
        </xdr:nvGraphicFramePr>
        <xdr:xfrm>
          <a:off x="2523067" y="18704005"/>
          <a:ext cx="6637865" cy="3716867"/>
        </xdr:xfrm>
        <a:graphic>
          <a:graphicData uri="http://schemas.openxmlformats.org/drawingml/2006/chart">
            <c:chart xmlns:c="http://schemas.openxmlformats.org/drawingml/2006/chart" xmlns:r="http://schemas.openxmlformats.org/officeDocument/2006/relationships" r:id="rId8"/>
          </a:graphicData>
        </a:graphic>
      </xdr:graphicFrame>
      <xdr:graphicFrame macro="">
        <xdr:nvGraphicFramePr>
          <xdr:cNvPr id="15" name="Chart 14">
            <a:extLst>
              <a:ext uri="{FF2B5EF4-FFF2-40B4-BE49-F238E27FC236}">
                <a16:creationId xmlns:a16="http://schemas.microsoft.com/office/drawing/2014/main" id="{2FE50807-F894-F1A7-B762-1999CC6E72E0}"/>
              </a:ext>
            </a:extLst>
          </xdr:cNvPr>
          <xdr:cNvGraphicFramePr/>
        </xdr:nvGraphicFramePr>
        <xdr:xfrm>
          <a:off x="9542177" y="18695767"/>
          <a:ext cx="6891867" cy="3640666"/>
        </xdr:xfrm>
        <a:graphic>
          <a:graphicData uri="http://schemas.openxmlformats.org/drawingml/2006/chart">
            <c:chart xmlns:c="http://schemas.openxmlformats.org/drawingml/2006/chart" xmlns:r="http://schemas.openxmlformats.org/officeDocument/2006/relationships" r:id="rId9"/>
          </a:graphicData>
        </a:graphic>
      </xdr:graphicFrame>
    </xdr:grpSp>
    <xdr:clientData/>
  </xdr:twoCellAnchor>
  <xdr:twoCellAnchor editAs="oneCell">
    <xdr:from>
      <xdr:col>3</xdr:col>
      <xdr:colOff>37159</xdr:colOff>
      <xdr:row>126</xdr:row>
      <xdr:rowOff>38099</xdr:rowOff>
    </xdr:from>
    <xdr:to>
      <xdr:col>22</xdr:col>
      <xdr:colOff>126059</xdr:colOff>
      <xdr:row>150</xdr:row>
      <xdr:rowOff>6940</xdr:rowOff>
    </xdr:to>
    <xdr:pic>
      <xdr:nvPicPr>
        <xdr:cNvPr id="23" name="Picture 22">
          <a:extLst>
            <a:ext uri="{FF2B5EF4-FFF2-40B4-BE49-F238E27FC236}">
              <a16:creationId xmlns:a16="http://schemas.microsoft.com/office/drawing/2014/main" id="{67C7D947-BD3C-728E-EEDC-F9D0D107D057}"/>
            </a:ext>
          </a:extLst>
        </xdr:cNvPr>
        <xdr:cNvPicPr>
          <a:picLocks noChangeAspect="1"/>
        </xdr:cNvPicPr>
      </xdr:nvPicPr>
      <xdr:blipFill>
        <a:blip xmlns:r="http://schemas.openxmlformats.org/officeDocument/2006/relationships" r:embed="rId10"/>
        <a:stretch>
          <a:fillRect/>
        </a:stretch>
      </xdr:blipFill>
      <xdr:spPr>
        <a:xfrm>
          <a:off x="2595974" y="24930099"/>
          <a:ext cx="16241418" cy="4283223"/>
        </a:xfrm>
        <a:prstGeom prst="rect">
          <a:avLst/>
        </a:prstGeom>
      </xdr:spPr>
    </xdr:pic>
    <xdr:clientData/>
  </xdr:twoCellAnchor>
  <xdr:twoCellAnchor editAs="oneCell">
    <xdr:from>
      <xdr:col>13</xdr:col>
      <xdr:colOff>800100</xdr:colOff>
      <xdr:row>77</xdr:row>
      <xdr:rowOff>0</xdr:rowOff>
    </xdr:from>
    <xdr:to>
      <xdr:col>27</xdr:col>
      <xdr:colOff>190500</xdr:colOff>
      <xdr:row>108</xdr:row>
      <xdr:rowOff>120112</xdr:rowOff>
    </xdr:to>
    <xdr:pic>
      <xdr:nvPicPr>
        <xdr:cNvPr id="24" name="Picture 23">
          <a:extLst>
            <a:ext uri="{FF2B5EF4-FFF2-40B4-BE49-F238E27FC236}">
              <a16:creationId xmlns:a16="http://schemas.microsoft.com/office/drawing/2014/main" id="{6C9BA750-F833-11E9-38E9-8DF7099125AD}"/>
            </a:ext>
          </a:extLst>
        </xdr:cNvPr>
        <xdr:cNvPicPr>
          <a:picLocks noChangeAspect="1"/>
        </xdr:cNvPicPr>
      </xdr:nvPicPr>
      <xdr:blipFill>
        <a:blip xmlns:r="http://schemas.openxmlformats.org/officeDocument/2006/relationships" r:embed="rId11"/>
        <a:stretch>
          <a:fillRect/>
        </a:stretch>
      </xdr:blipFill>
      <xdr:spPr>
        <a:xfrm>
          <a:off x="11772900" y="15201900"/>
          <a:ext cx="11087100" cy="6012912"/>
        </a:xfrm>
        <a:prstGeom prst="rect">
          <a:avLst/>
        </a:prstGeom>
      </xdr:spPr>
    </xdr:pic>
    <xdr:clientData/>
  </xdr:twoCellAnchor>
  <xdr:twoCellAnchor editAs="oneCell">
    <xdr:from>
      <xdr:col>14</xdr:col>
      <xdr:colOff>0</xdr:colOff>
      <xdr:row>51</xdr:row>
      <xdr:rowOff>50800</xdr:rowOff>
    </xdr:from>
    <xdr:to>
      <xdr:col>27</xdr:col>
      <xdr:colOff>254000</xdr:colOff>
      <xdr:row>69</xdr:row>
      <xdr:rowOff>127000</xdr:rowOff>
    </xdr:to>
    <xdr:pic>
      <xdr:nvPicPr>
        <xdr:cNvPr id="25" name="Picture 24">
          <a:extLst>
            <a:ext uri="{FF2B5EF4-FFF2-40B4-BE49-F238E27FC236}">
              <a16:creationId xmlns:a16="http://schemas.microsoft.com/office/drawing/2014/main" id="{D3B70DA8-908B-8D32-2967-382F7195DAED}"/>
            </a:ext>
          </a:extLst>
        </xdr:cNvPr>
        <xdr:cNvPicPr>
          <a:picLocks noChangeAspect="1"/>
        </xdr:cNvPicPr>
      </xdr:nvPicPr>
      <xdr:blipFill>
        <a:blip xmlns:r="http://schemas.openxmlformats.org/officeDocument/2006/relationships" r:embed="rId12"/>
        <a:stretch>
          <a:fillRect/>
        </a:stretch>
      </xdr:blipFill>
      <xdr:spPr>
        <a:xfrm>
          <a:off x="11798300" y="10007600"/>
          <a:ext cx="11125200" cy="3733800"/>
        </a:xfrm>
        <a:prstGeom prst="rect">
          <a:avLst/>
        </a:prstGeom>
      </xdr:spPr>
    </xdr:pic>
    <xdr:clientData/>
  </xdr:twoCellAnchor>
  <xdr:oneCellAnchor>
    <xdr:from>
      <xdr:col>20</xdr:col>
      <xdr:colOff>190500</xdr:colOff>
      <xdr:row>840</xdr:row>
      <xdr:rowOff>165100</xdr:rowOff>
    </xdr:from>
    <xdr:ext cx="184731" cy="265201"/>
    <xdr:sp macro="" textlink="">
      <xdr:nvSpPr>
        <xdr:cNvPr id="26" name="TextBox 25">
          <a:extLst>
            <a:ext uri="{FF2B5EF4-FFF2-40B4-BE49-F238E27FC236}">
              <a16:creationId xmlns:a16="http://schemas.microsoft.com/office/drawing/2014/main" id="{2BA3A382-D7B8-6BAC-3443-9269B8CE08A7}"/>
            </a:ext>
          </a:extLst>
        </xdr:cNvPr>
        <xdr:cNvSpPr txBox="1"/>
      </xdr:nvSpPr>
      <xdr:spPr>
        <a:xfrm>
          <a:off x="16941800" y="142951200"/>
          <a:ext cx="184731" cy="2652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wsDr>
</file>

<file path=xl/drawings/drawing3.xml><?xml version="1.0" encoding="utf-8"?>
<xdr:wsDr xmlns:xdr="http://schemas.openxmlformats.org/drawingml/2006/spreadsheetDrawing" xmlns:a="http://schemas.openxmlformats.org/drawingml/2006/main">
  <xdr:twoCellAnchor>
    <xdr:from>
      <xdr:col>4</xdr:col>
      <xdr:colOff>792480</xdr:colOff>
      <xdr:row>48</xdr:row>
      <xdr:rowOff>60960</xdr:rowOff>
    </xdr:from>
    <xdr:to>
      <xdr:col>11</xdr:col>
      <xdr:colOff>751840</xdr:colOff>
      <xdr:row>52</xdr:row>
      <xdr:rowOff>193040</xdr:rowOff>
    </xdr:to>
    <xdr:grpSp>
      <xdr:nvGrpSpPr>
        <xdr:cNvPr id="39" name="Group 38">
          <a:extLst>
            <a:ext uri="{FF2B5EF4-FFF2-40B4-BE49-F238E27FC236}">
              <a16:creationId xmlns:a16="http://schemas.microsoft.com/office/drawing/2014/main" id="{2662BC09-A4DA-7AFC-DAAD-9E5A57A1D211}"/>
            </a:ext>
          </a:extLst>
        </xdr:cNvPr>
        <xdr:cNvGrpSpPr/>
      </xdr:nvGrpSpPr>
      <xdr:grpSpPr>
        <a:xfrm>
          <a:off x="4842103" y="9669828"/>
          <a:ext cx="7303794" cy="946797"/>
          <a:chOff x="14366240" y="7975600"/>
          <a:chExt cx="5730240" cy="944880"/>
        </a:xfrm>
      </xdr:grpSpPr>
      <xdr:sp macro="" textlink="">
        <xdr:nvSpPr>
          <xdr:cNvPr id="21" name="Down Arrow 20">
            <a:extLst>
              <a:ext uri="{FF2B5EF4-FFF2-40B4-BE49-F238E27FC236}">
                <a16:creationId xmlns:a16="http://schemas.microsoft.com/office/drawing/2014/main" id="{CB56BC7A-A4FD-7044-BD2A-552CF73F19E6}"/>
              </a:ext>
            </a:extLst>
          </xdr:cNvPr>
          <xdr:cNvSpPr/>
        </xdr:nvSpPr>
        <xdr:spPr>
          <a:xfrm>
            <a:off x="16215360" y="8636000"/>
            <a:ext cx="45719" cy="28448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2" name="Down Arrow 21">
            <a:extLst>
              <a:ext uri="{FF2B5EF4-FFF2-40B4-BE49-F238E27FC236}">
                <a16:creationId xmlns:a16="http://schemas.microsoft.com/office/drawing/2014/main" id="{9C3508C5-606F-A448-AF87-5E706499A15D}"/>
              </a:ext>
            </a:extLst>
          </xdr:cNvPr>
          <xdr:cNvSpPr/>
        </xdr:nvSpPr>
        <xdr:spPr>
          <a:xfrm>
            <a:off x="17485360" y="8625840"/>
            <a:ext cx="45719" cy="28448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3" name="TextBox 22">
            <a:extLst>
              <a:ext uri="{FF2B5EF4-FFF2-40B4-BE49-F238E27FC236}">
                <a16:creationId xmlns:a16="http://schemas.microsoft.com/office/drawing/2014/main" id="{2B980594-6BF2-C62C-8FF5-4A6DD364365B}"/>
              </a:ext>
            </a:extLst>
          </xdr:cNvPr>
          <xdr:cNvSpPr txBox="1"/>
        </xdr:nvSpPr>
        <xdr:spPr>
          <a:xfrm>
            <a:off x="14366240" y="7975600"/>
            <a:ext cx="5730240" cy="640080"/>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lang="en-US" sz="1100"/>
              <a:t>AHT</a:t>
            </a:r>
            <a:r>
              <a:rPr lang="en-US" sz="1100" baseline="0"/>
              <a:t> = Talk time + Hold Time + ACW Time.  However, the value of AHT from original data is different with the sum of Talk time, hold time and ACW Time which is calculated in Recaculated AHT column</a:t>
            </a:r>
            <a:endParaRPr lang="en-US" sz="1100"/>
          </a:p>
        </xdr:txBody>
      </xdr:sp>
    </xdr:grpSp>
    <xdr:clientData/>
  </xdr:twoCellAnchor>
  <xdr:twoCellAnchor>
    <xdr:from>
      <xdr:col>6</xdr:col>
      <xdr:colOff>50800</xdr:colOff>
      <xdr:row>73</xdr:row>
      <xdr:rowOff>111760</xdr:rowOff>
    </xdr:from>
    <xdr:to>
      <xdr:col>12</xdr:col>
      <xdr:colOff>274320</xdr:colOff>
      <xdr:row>75</xdr:row>
      <xdr:rowOff>91440</xdr:rowOff>
    </xdr:to>
    <xdr:sp macro="" textlink="">
      <xdr:nvSpPr>
        <xdr:cNvPr id="27" name="TextBox 26">
          <a:extLst>
            <a:ext uri="{FF2B5EF4-FFF2-40B4-BE49-F238E27FC236}">
              <a16:creationId xmlns:a16="http://schemas.microsoft.com/office/drawing/2014/main" id="{BFD3D376-F069-9A44-907D-B709E1F1237B}"/>
            </a:ext>
          </a:extLst>
        </xdr:cNvPr>
        <xdr:cNvSpPr txBox="1"/>
      </xdr:nvSpPr>
      <xdr:spPr>
        <a:xfrm>
          <a:off x="5364480" y="14732000"/>
          <a:ext cx="5161280" cy="386080"/>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lang="en-US" sz="1100" baseline="0"/>
            <a:t>In Total row, while IB Calls shows the total value, AHT target shows average value</a:t>
          </a:r>
          <a:endParaRPr lang="en-US" sz="1100"/>
        </a:p>
      </xdr:txBody>
    </xdr:sp>
    <xdr:clientData/>
  </xdr:twoCellAnchor>
  <xdr:twoCellAnchor>
    <xdr:from>
      <xdr:col>6</xdr:col>
      <xdr:colOff>40643</xdr:colOff>
      <xdr:row>69</xdr:row>
      <xdr:rowOff>88900</xdr:rowOff>
    </xdr:from>
    <xdr:to>
      <xdr:col>12</xdr:col>
      <xdr:colOff>274320</xdr:colOff>
      <xdr:row>73</xdr:row>
      <xdr:rowOff>111760</xdr:rowOff>
    </xdr:to>
    <xdr:grpSp>
      <xdr:nvGrpSpPr>
        <xdr:cNvPr id="42" name="Group 41">
          <a:extLst>
            <a:ext uri="{FF2B5EF4-FFF2-40B4-BE49-F238E27FC236}">
              <a16:creationId xmlns:a16="http://schemas.microsoft.com/office/drawing/2014/main" id="{FE7EB4B5-BFAF-A72F-5F73-558350D82065}"/>
            </a:ext>
          </a:extLst>
        </xdr:cNvPr>
        <xdr:cNvGrpSpPr/>
      </xdr:nvGrpSpPr>
      <xdr:grpSpPr>
        <a:xfrm>
          <a:off x="6163001" y="13975032"/>
          <a:ext cx="6308111" cy="837577"/>
          <a:chOff x="15097763" y="12270740"/>
          <a:chExt cx="5171437" cy="835660"/>
        </a:xfrm>
      </xdr:grpSpPr>
      <xdr:sp macro="" textlink="">
        <xdr:nvSpPr>
          <xdr:cNvPr id="26" name="Down Arrow 25">
            <a:extLst>
              <a:ext uri="{FF2B5EF4-FFF2-40B4-BE49-F238E27FC236}">
                <a16:creationId xmlns:a16="http://schemas.microsoft.com/office/drawing/2014/main" id="{4B6556E3-70A3-CA44-A55A-5DA7449C7ECE}"/>
              </a:ext>
            </a:extLst>
          </xdr:cNvPr>
          <xdr:cNvSpPr/>
        </xdr:nvSpPr>
        <xdr:spPr>
          <a:xfrm rot="5400000">
            <a:off x="19612610" y="11700513"/>
            <a:ext cx="45719" cy="120650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8" name="Down Arrow 27">
            <a:extLst>
              <a:ext uri="{FF2B5EF4-FFF2-40B4-BE49-F238E27FC236}">
                <a16:creationId xmlns:a16="http://schemas.microsoft.com/office/drawing/2014/main" id="{27AE1EC6-5E66-2948-A72B-31494475D125}"/>
              </a:ext>
            </a:extLst>
          </xdr:cNvPr>
          <xdr:cNvSpPr/>
        </xdr:nvSpPr>
        <xdr:spPr>
          <a:xfrm rot="16200000">
            <a:off x="15299692" y="12068811"/>
            <a:ext cx="45719" cy="449578"/>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xnSp macro="">
        <xdr:nvCxnSpPr>
          <xdr:cNvPr id="30" name="Straight Connector 29">
            <a:extLst>
              <a:ext uri="{FF2B5EF4-FFF2-40B4-BE49-F238E27FC236}">
                <a16:creationId xmlns:a16="http://schemas.microsoft.com/office/drawing/2014/main" id="{513736A9-1903-7883-C279-9D347788F17F}"/>
              </a:ext>
            </a:extLst>
          </xdr:cNvPr>
          <xdr:cNvCxnSpPr>
            <a:stCxn id="28" idx="0"/>
          </xdr:cNvCxnSpPr>
        </xdr:nvCxnSpPr>
        <xdr:spPr>
          <a:xfrm>
            <a:off x="15097763" y="12293600"/>
            <a:ext cx="10157" cy="812800"/>
          </a:xfrm>
          <a:prstGeom prst="line">
            <a:avLst/>
          </a:prstGeom>
          <a:ln w="25400"/>
        </xdr:spPr>
        <xdr:style>
          <a:lnRef idx="1">
            <a:schemeClr val="accent1"/>
          </a:lnRef>
          <a:fillRef idx="0">
            <a:schemeClr val="accent1"/>
          </a:fillRef>
          <a:effectRef idx="0">
            <a:schemeClr val="accent1"/>
          </a:effectRef>
          <a:fontRef idx="minor">
            <a:schemeClr val="tx1"/>
          </a:fontRef>
        </xdr:style>
      </xdr:cxnSp>
      <xdr:cxnSp macro="">
        <xdr:nvCxnSpPr>
          <xdr:cNvPr id="33" name="Straight Connector 32">
            <a:extLst>
              <a:ext uri="{FF2B5EF4-FFF2-40B4-BE49-F238E27FC236}">
                <a16:creationId xmlns:a16="http://schemas.microsoft.com/office/drawing/2014/main" id="{4BB18123-3E7D-6049-9697-A624A9C2E68A}"/>
              </a:ext>
            </a:extLst>
          </xdr:cNvPr>
          <xdr:cNvCxnSpPr/>
        </xdr:nvCxnSpPr>
        <xdr:spPr>
          <a:xfrm>
            <a:off x="20259043" y="12293600"/>
            <a:ext cx="10157" cy="812800"/>
          </a:xfrm>
          <a:prstGeom prst="line">
            <a:avLst/>
          </a:prstGeom>
          <a:ln w="25400"/>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1471511</xdr:colOff>
      <xdr:row>69</xdr:row>
      <xdr:rowOff>120227</xdr:rowOff>
    </xdr:from>
    <xdr:to>
      <xdr:col>3</xdr:col>
      <xdr:colOff>295489</xdr:colOff>
      <xdr:row>69</xdr:row>
      <xdr:rowOff>165946</xdr:rowOff>
    </xdr:to>
    <xdr:sp macro="" textlink="">
      <xdr:nvSpPr>
        <xdr:cNvPr id="34" name="Down Arrow 33">
          <a:extLst>
            <a:ext uri="{FF2B5EF4-FFF2-40B4-BE49-F238E27FC236}">
              <a16:creationId xmlns:a16="http://schemas.microsoft.com/office/drawing/2014/main" id="{2D9982D8-C2F2-0E44-8127-FA18119AB953}"/>
            </a:ext>
          </a:extLst>
        </xdr:cNvPr>
        <xdr:cNvSpPr/>
      </xdr:nvSpPr>
      <xdr:spPr>
        <a:xfrm rot="16200000">
          <a:off x="3332907" y="13803631"/>
          <a:ext cx="45719" cy="449578"/>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1454577</xdr:colOff>
      <xdr:row>70</xdr:row>
      <xdr:rowOff>160867</xdr:rowOff>
    </xdr:from>
    <xdr:to>
      <xdr:col>3</xdr:col>
      <xdr:colOff>278555</xdr:colOff>
      <xdr:row>71</xdr:row>
      <xdr:rowOff>3386</xdr:rowOff>
    </xdr:to>
    <xdr:sp macro="" textlink="">
      <xdr:nvSpPr>
        <xdr:cNvPr id="35" name="Down Arrow 34">
          <a:extLst>
            <a:ext uri="{FF2B5EF4-FFF2-40B4-BE49-F238E27FC236}">
              <a16:creationId xmlns:a16="http://schemas.microsoft.com/office/drawing/2014/main" id="{DF04FE92-455A-3543-9AFB-314267481CA5}"/>
            </a:ext>
          </a:extLst>
        </xdr:cNvPr>
        <xdr:cNvSpPr/>
      </xdr:nvSpPr>
      <xdr:spPr>
        <a:xfrm rot="16200000">
          <a:off x="3315973" y="14047471"/>
          <a:ext cx="45719" cy="449578"/>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1471512</xdr:colOff>
      <xdr:row>71</xdr:row>
      <xdr:rowOff>152400</xdr:rowOff>
    </xdr:from>
    <xdr:to>
      <xdr:col>3</xdr:col>
      <xdr:colOff>295490</xdr:colOff>
      <xdr:row>71</xdr:row>
      <xdr:rowOff>198119</xdr:rowOff>
    </xdr:to>
    <xdr:sp macro="" textlink="">
      <xdr:nvSpPr>
        <xdr:cNvPr id="36" name="Down Arrow 35">
          <a:extLst>
            <a:ext uri="{FF2B5EF4-FFF2-40B4-BE49-F238E27FC236}">
              <a16:creationId xmlns:a16="http://schemas.microsoft.com/office/drawing/2014/main" id="{20F729C6-B44E-D045-A83E-B745AF26A07C}"/>
            </a:ext>
          </a:extLst>
        </xdr:cNvPr>
        <xdr:cNvSpPr/>
      </xdr:nvSpPr>
      <xdr:spPr>
        <a:xfrm rot="16200000">
          <a:off x="3332908" y="14242204"/>
          <a:ext cx="45719" cy="449578"/>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1464734</xdr:colOff>
      <xdr:row>69</xdr:row>
      <xdr:rowOff>152400</xdr:rowOff>
    </xdr:from>
    <xdr:to>
      <xdr:col>2</xdr:col>
      <xdr:colOff>1464738</xdr:colOff>
      <xdr:row>76</xdr:row>
      <xdr:rowOff>10160</xdr:rowOff>
    </xdr:to>
    <xdr:cxnSp macro="">
      <xdr:nvCxnSpPr>
        <xdr:cNvPr id="37" name="Straight Connector 36">
          <a:extLst>
            <a:ext uri="{FF2B5EF4-FFF2-40B4-BE49-F238E27FC236}">
              <a16:creationId xmlns:a16="http://schemas.microsoft.com/office/drawing/2014/main" id="{32B041AC-B9F8-A340-8079-2BE12189E544}"/>
            </a:ext>
          </a:extLst>
        </xdr:cNvPr>
        <xdr:cNvCxnSpPr/>
      </xdr:nvCxnSpPr>
      <xdr:spPr>
        <a:xfrm flipH="1">
          <a:off x="3124201" y="14037733"/>
          <a:ext cx="4" cy="1280160"/>
        </a:xfrm>
        <a:prstGeom prst="line">
          <a:avLst/>
        </a:prstGeom>
        <a:ln w="25400"/>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497841</xdr:colOff>
      <xdr:row>76</xdr:row>
      <xdr:rowOff>0</xdr:rowOff>
    </xdr:from>
    <xdr:to>
      <xdr:col>7</xdr:col>
      <xdr:colOff>294641</xdr:colOff>
      <xdr:row>80</xdr:row>
      <xdr:rowOff>190500</xdr:rowOff>
    </xdr:to>
    <xdr:sp macro="" textlink="">
      <xdr:nvSpPr>
        <xdr:cNvPr id="38" name="TextBox 37">
          <a:extLst>
            <a:ext uri="{FF2B5EF4-FFF2-40B4-BE49-F238E27FC236}">
              <a16:creationId xmlns:a16="http://schemas.microsoft.com/office/drawing/2014/main" id="{464340BC-8B96-5349-84E0-7071A40AD87B}"/>
            </a:ext>
          </a:extLst>
        </xdr:cNvPr>
        <xdr:cNvSpPr txBox="1"/>
      </xdr:nvSpPr>
      <xdr:spPr>
        <a:xfrm>
          <a:off x="1320801" y="15229840"/>
          <a:ext cx="5161280" cy="1003300"/>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lang="en-US" sz="1100"/>
            <a:t>The Total</a:t>
          </a:r>
          <a:r>
            <a:rPr lang="en-US" sz="1100" baseline="0"/>
            <a:t> row in the orginal dataset doesn't show the total value except for IB Calls feature. For example, The total talk time supposed to be 1:55:29 instead of 0:08:09. </a:t>
          </a:r>
        </a:p>
        <a:p>
          <a:r>
            <a:rPr lang="en-US" sz="1100" baseline="0"/>
            <a:t>If Total row implies the average value, it also doesn't show the accurate value. For example, Avg Talktime is 0:07:42 intead of 0:08:09</a:t>
          </a:r>
          <a:endParaRPr lang="en-US" sz="1100"/>
        </a:p>
      </xdr:txBody>
    </xdr:sp>
    <xdr:clientData/>
  </xdr:twoCellAnchor>
  <xdr:twoCellAnchor>
    <xdr:from>
      <xdr:col>10</xdr:col>
      <xdr:colOff>2540</xdr:colOff>
      <xdr:row>69</xdr:row>
      <xdr:rowOff>99063</xdr:rowOff>
    </xdr:from>
    <xdr:to>
      <xdr:col>11</xdr:col>
      <xdr:colOff>386080</xdr:colOff>
      <xdr:row>69</xdr:row>
      <xdr:rowOff>144782</xdr:rowOff>
    </xdr:to>
    <xdr:sp macro="" textlink="">
      <xdr:nvSpPr>
        <xdr:cNvPr id="40" name="Down Arrow 39">
          <a:extLst>
            <a:ext uri="{FF2B5EF4-FFF2-40B4-BE49-F238E27FC236}">
              <a16:creationId xmlns:a16="http://schemas.microsoft.com/office/drawing/2014/main" id="{B6777017-4D5D-1E4A-ABB5-F8783DEBCA3E}"/>
            </a:ext>
          </a:extLst>
        </xdr:cNvPr>
        <xdr:cNvSpPr/>
      </xdr:nvSpPr>
      <xdr:spPr>
        <a:xfrm rot="5400000">
          <a:off x="19612610" y="11700513"/>
          <a:ext cx="45719" cy="120650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101603</xdr:colOff>
      <xdr:row>69</xdr:row>
      <xdr:rowOff>88900</xdr:rowOff>
    </xdr:from>
    <xdr:to>
      <xdr:col>6</xdr:col>
      <xdr:colOff>1413777</xdr:colOff>
      <xdr:row>69</xdr:row>
      <xdr:rowOff>134619</xdr:rowOff>
    </xdr:to>
    <xdr:sp macro="" textlink="">
      <xdr:nvSpPr>
        <xdr:cNvPr id="41" name="Down Arrow 40">
          <a:extLst>
            <a:ext uri="{FF2B5EF4-FFF2-40B4-BE49-F238E27FC236}">
              <a16:creationId xmlns:a16="http://schemas.microsoft.com/office/drawing/2014/main" id="{1EFC2B42-1987-5148-B116-3180369BFA24}"/>
            </a:ext>
          </a:extLst>
        </xdr:cNvPr>
        <xdr:cNvSpPr/>
      </xdr:nvSpPr>
      <xdr:spPr>
        <a:xfrm rot="16200000">
          <a:off x="6857188" y="13341805"/>
          <a:ext cx="45719" cy="1312174"/>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25</xdr:col>
      <xdr:colOff>368300</xdr:colOff>
      <xdr:row>54</xdr:row>
      <xdr:rowOff>12700</xdr:rowOff>
    </xdr:from>
    <xdr:to>
      <xdr:col>26</xdr:col>
      <xdr:colOff>368300</xdr:colOff>
      <xdr:row>55</xdr:row>
      <xdr:rowOff>0</xdr:rowOff>
    </xdr:to>
    <xdr:sp macro="" textlink="">
      <xdr:nvSpPr>
        <xdr:cNvPr id="60" name="Rectangle 59">
          <a:extLst>
            <a:ext uri="{FF2B5EF4-FFF2-40B4-BE49-F238E27FC236}">
              <a16:creationId xmlns:a16="http://schemas.microsoft.com/office/drawing/2014/main" id="{B6A8F74B-1F09-8A4E-95AA-10124F8DB3E3}"/>
            </a:ext>
          </a:extLst>
        </xdr:cNvPr>
        <xdr:cNvSpPr/>
      </xdr:nvSpPr>
      <xdr:spPr>
        <a:xfrm>
          <a:off x="11480800" y="23114000"/>
          <a:ext cx="787400" cy="190500"/>
        </a:xfrm>
        <a:prstGeom prst="rect">
          <a:avLst/>
        </a:prstGeom>
        <a:solidFill>
          <a:schemeClr val="accent3"/>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31</xdr:col>
      <xdr:colOff>342900</xdr:colOff>
      <xdr:row>58</xdr:row>
      <xdr:rowOff>25400</xdr:rowOff>
    </xdr:from>
    <xdr:to>
      <xdr:col>32</xdr:col>
      <xdr:colOff>0</xdr:colOff>
      <xdr:row>59</xdr:row>
      <xdr:rowOff>0</xdr:rowOff>
    </xdr:to>
    <xdr:sp macro="" textlink="">
      <xdr:nvSpPr>
        <xdr:cNvPr id="61" name="Rectangle 60">
          <a:extLst>
            <a:ext uri="{FF2B5EF4-FFF2-40B4-BE49-F238E27FC236}">
              <a16:creationId xmlns:a16="http://schemas.microsoft.com/office/drawing/2014/main" id="{30C5B788-9881-A246-AA36-733948ED5DFB}"/>
            </a:ext>
          </a:extLst>
        </xdr:cNvPr>
        <xdr:cNvSpPr/>
      </xdr:nvSpPr>
      <xdr:spPr>
        <a:xfrm>
          <a:off x="16370300" y="23939500"/>
          <a:ext cx="469900" cy="177800"/>
        </a:xfrm>
        <a:prstGeom prst="rect">
          <a:avLst/>
        </a:prstGeom>
        <a:solidFill>
          <a:schemeClr val="accent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26</xdr:col>
      <xdr:colOff>25400</xdr:colOff>
      <xdr:row>54</xdr:row>
      <xdr:rowOff>76200</xdr:rowOff>
    </xdr:from>
    <xdr:to>
      <xdr:col>27</xdr:col>
      <xdr:colOff>406400</xdr:colOff>
      <xdr:row>55</xdr:row>
      <xdr:rowOff>25400</xdr:rowOff>
    </xdr:to>
    <xdr:sp macro="" textlink="">
      <xdr:nvSpPr>
        <xdr:cNvPr id="62" name="Rectangle 61">
          <a:extLst>
            <a:ext uri="{FF2B5EF4-FFF2-40B4-BE49-F238E27FC236}">
              <a16:creationId xmlns:a16="http://schemas.microsoft.com/office/drawing/2014/main" id="{70CF0E3D-1348-194D-8A89-9DA03E023D6B}"/>
            </a:ext>
          </a:extLst>
        </xdr:cNvPr>
        <xdr:cNvSpPr/>
      </xdr:nvSpPr>
      <xdr:spPr>
        <a:xfrm>
          <a:off x="11925300" y="23177500"/>
          <a:ext cx="1206500" cy="152400"/>
        </a:xfrm>
        <a:prstGeom prst="rect">
          <a:avLst/>
        </a:prstGeom>
        <a:solidFill>
          <a:schemeClr val="accent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28</xdr:col>
      <xdr:colOff>0</xdr:colOff>
      <xdr:row>54</xdr:row>
      <xdr:rowOff>0</xdr:rowOff>
    </xdr:from>
    <xdr:to>
      <xdr:col>28</xdr:col>
      <xdr:colOff>419100</xdr:colOff>
      <xdr:row>55</xdr:row>
      <xdr:rowOff>12700</xdr:rowOff>
    </xdr:to>
    <xdr:sp macro="" textlink="">
      <xdr:nvSpPr>
        <xdr:cNvPr id="63" name="Rectangle 62">
          <a:extLst>
            <a:ext uri="{FF2B5EF4-FFF2-40B4-BE49-F238E27FC236}">
              <a16:creationId xmlns:a16="http://schemas.microsoft.com/office/drawing/2014/main" id="{847F2FBA-C89C-7F4E-8081-E6CF4460A7A1}"/>
            </a:ext>
          </a:extLst>
        </xdr:cNvPr>
        <xdr:cNvSpPr/>
      </xdr:nvSpPr>
      <xdr:spPr>
        <a:xfrm>
          <a:off x="13550900" y="23101300"/>
          <a:ext cx="419100" cy="215900"/>
        </a:xfrm>
        <a:prstGeom prst="rect">
          <a:avLst/>
        </a:prstGeom>
        <a:solidFill>
          <a:schemeClr val="accent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31</xdr:col>
      <xdr:colOff>0</xdr:colOff>
      <xdr:row>56</xdr:row>
      <xdr:rowOff>190500</xdr:rowOff>
    </xdr:from>
    <xdr:to>
      <xdr:col>32</xdr:col>
      <xdr:colOff>12700</xdr:colOff>
      <xdr:row>58</xdr:row>
      <xdr:rowOff>12700</xdr:rowOff>
    </xdr:to>
    <xdr:sp macro="" textlink="">
      <xdr:nvSpPr>
        <xdr:cNvPr id="64" name="Rectangle 63">
          <a:extLst>
            <a:ext uri="{FF2B5EF4-FFF2-40B4-BE49-F238E27FC236}">
              <a16:creationId xmlns:a16="http://schemas.microsoft.com/office/drawing/2014/main" id="{E78A8902-40B6-B844-9A52-398A8A5A918F}"/>
            </a:ext>
          </a:extLst>
        </xdr:cNvPr>
        <xdr:cNvSpPr/>
      </xdr:nvSpPr>
      <xdr:spPr>
        <a:xfrm>
          <a:off x="16027400" y="23698200"/>
          <a:ext cx="825500" cy="228600"/>
        </a:xfrm>
        <a:prstGeom prst="rect">
          <a:avLst/>
        </a:prstGeom>
        <a:solidFill>
          <a:schemeClr val="accent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24</xdr:col>
      <xdr:colOff>0</xdr:colOff>
      <xdr:row>55</xdr:row>
      <xdr:rowOff>0</xdr:rowOff>
    </xdr:from>
    <xdr:to>
      <xdr:col>24</xdr:col>
      <xdr:colOff>419100</xdr:colOff>
      <xdr:row>56</xdr:row>
      <xdr:rowOff>12700</xdr:rowOff>
    </xdr:to>
    <xdr:sp macro="" textlink="">
      <xdr:nvSpPr>
        <xdr:cNvPr id="65" name="Rectangle 64">
          <a:extLst>
            <a:ext uri="{FF2B5EF4-FFF2-40B4-BE49-F238E27FC236}">
              <a16:creationId xmlns:a16="http://schemas.microsoft.com/office/drawing/2014/main" id="{8ADD8EE9-675A-FB44-826B-CADA2530B9CD}"/>
            </a:ext>
          </a:extLst>
        </xdr:cNvPr>
        <xdr:cNvSpPr/>
      </xdr:nvSpPr>
      <xdr:spPr>
        <a:xfrm>
          <a:off x="10287000" y="23304500"/>
          <a:ext cx="419100" cy="215900"/>
        </a:xfrm>
        <a:prstGeom prst="rect">
          <a:avLst/>
        </a:prstGeom>
        <a:solidFill>
          <a:schemeClr val="accent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25</xdr:col>
      <xdr:colOff>0</xdr:colOff>
      <xdr:row>55</xdr:row>
      <xdr:rowOff>12700</xdr:rowOff>
    </xdr:from>
    <xdr:to>
      <xdr:col>26</xdr:col>
      <xdr:colOff>12700</xdr:colOff>
      <xdr:row>56</xdr:row>
      <xdr:rowOff>12700</xdr:rowOff>
    </xdr:to>
    <xdr:sp macro="" textlink="">
      <xdr:nvSpPr>
        <xdr:cNvPr id="66" name="Rectangle 65">
          <a:extLst>
            <a:ext uri="{FF2B5EF4-FFF2-40B4-BE49-F238E27FC236}">
              <a16:creationId xmlns:a16="http://schemas.microsoft.com/office/drawing/2014/main" id="{330A5C2A-4598-2C46-BA38-452FA567B674}"/>
            </a:ext>
          </a:extLst>
        </xdr:cNvPr>
        <xdr:cNvSpPr/>
      </xdr:nvSpPr>
      <xdr:spPr>
        <a:xfrm>
          <a:off x="11112500" y="23317200"/>
          <a:ext cx="800100" cy="203200"/>
        </a:xfrm>
        <a:prstGeom prst="rect">
          <a:avLst/>
        </a:prstGeom>
        <a:solidFill>
          <a:schemeClr val="accent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20</xdr:col>
      <xdr:colOff>1043093</xdr:colOff>
      <xdr:row>83</xdr:row>
      <xdr:rowOff>165947</xdr:rowOff>
    </xdr:from>
    <xdr:to>
      <xdr:col>23</xdr:col>
      <xdr:colOff>614679</xdr:colOff>
      <xdr:row>94</xdr:row>
      <xdr:rowOff>138853</xdr:rowOff>
    </xdr:to>
    <xdr:pic>
      <xdr:nvPicPr>
        <xdr:cNvPr id="73" name="Picture 72">
          <a:extLst>
            <a:ext uri="{FF2B5EF4-FFF2-40B4-BE49-F238E27FC236}">
              <a16:creationId xmlns:a16="http://schemas.microsoft.com/office/drawing/2014/main" id="{B6DB2E2E-15CC-7457-EFE4-58DF51F3936F}"/>
            </a:ext>
          </a:extLst>
        </xdr:cNvPr>
        <xdr:cNvPicPr>
          <a:picLocks noChangeAspect="1"/>
        </xdr:cNvPicPr>
      </xdr:nvPicPr>
      <xdr:blipFill>
        <a:blip xmlns:r="http://schemas.openxmlformats.org/officeDocument/2006/relationships" r:embed="rId1"/>
        <a:stretch>
          <a:fillRect/>
        </a:stretch>
      </xdr:blipFill>
      <xdr:spPr>
        <a:xfrm>
          <a:off x="18630053" y="16818187"/>
          <a:ext cx="2660226" cy="2208106"/>
        </a:xfrm>
        <a:prstGeom prst="rect">
          <a:avLst/>
        </a:prstGeom>
      </xdr:spPr>
    </xdr:pic>
    <xdr:clientData/>
  </xdr:twoCellAnchor>
  <xdr:twoCellAnchor editAs="oneCell">
    <xdr:from>
      <xdr:col>24</xdr:col>
      <xdr:colOff>727</xdr:colOff>
      <xdr:row>83</xdr:row>
      <xdr:rowOff>127819</xdr:rowOff>
    </xdr:from>
    <xdr:to>
      <xdr:col>29</xdr:col>
      <xdr:colOff>206048</xdr:colOff>
      <xdr:row>94</xdr:row>
      <xdr:rowOff>128664</xdr:rowOff>
    </xdr:to>
    <xdr:pic>
      <xdr:nvPicPr>
        <xdr:cNvPr id="74" name="Picture 73">
          <a:extLst>
            <a:ext uri="{FF2B5EF4-FFF2-40B4-BE49-F238E27FC236}">
              <a16:creationId xmlns:a16="http://schemas.microsoft.com/office/drawing/2014/main" id="{8C9230D2-0F55-F37A-86EE-5A1968F5F7C3}"/>
            </a:ext>
          </a:extLst>
        </xdr:cNvPr>
        <xdr:cNvPicPr>
          <a:picLocks noChangeAspect="1"/>
        </xdr:cNvPicPr>
      </xdr:nvPicPr>
      <xdr:blipFill>
        <a:blip xmlns:r="http://schemas.openxmlformats.org/officeDocument/2006/relationships" r:embed="rId2"/>
        <a:stretch>
          <a:fillRect/>
        </a:stretch>
      </xdr:blipFill>
      <xdr:spPr>
        <a:xfrm>
          <a:off x="21529767" y="16780059"/>
          <a:ext cx="4401401" cy="2236045"/>
        </a:xfrm>
        <a:prstGeom prst="rect">
          <a:avLst/>
        </a:prstGeom>
      </xdr:spPr>
    </xdr:pic>
    <xdr:clientData/>
  </xdr:twoCellAnchor>
  <xdr:twoCellAnchor editAs="oneCell">
    <xdr:from>
      <xdr:col>16</xdr:col>
      <xdr:colOff>304801</xdr:colOff>
      <xdr:row>96</xdr:row>
      <xdr:rowOff>73465</xdr:rowOff>
    </xdr:from>
    <xdr:to>
      <xdr:col>21</xdr:col>
      <xdr:colOff>281243</xdr:colOff>
      <xdr:row>107</xdr:row>
      <xdr:rowOff>63304</xdr:rowOff>
    </xdr:to>
    <xdr:pic>
      <xdr:nvPicPr>
        <xdr:cNvPr id="77" name="Picture 76">
          <a:extLst>
            <a:ext uri="{FF2B5EF4-FFF2-40B4-BE49-F238E27FC236}">
              <a16:creationId xmlns:a16="http://schemas.microsoft.com/office/drawing/2014/main" id="{06A64529-64B4-C509-BE4C-B194EFBF74AE}"/>
            </a:ext>
          </a:extLst>
        </xdr:cNvPr>
        <xdr:cNvPicPr>
          <a:picLocks noChangeAspect="1"/>
        </xdr:cNvPicPr>
      </xdr:nvPicPr>
      <xdr:blipFill>
        <a:blip xmlns:r="http://schemas.openxmlformats.org/officeDocument/2006/relationships" r:embed="rId3"/>
        <a:stretch>
          <a:fillRect/>
        </a:stretch>
      </xdr:blipFill>
      <xdr:spPr>
        <a:xfrm>
          <a:off x="14610081" y="19367305"/>
          <a:ext cx="4365562" cy="2235199"/>
        </a:xfrm>
        <a:prstGeom prst="rect">
          <a:avLst/>
        </a:prstGeom>
      </xdr:spPr>
    </xdr:pic>
    <xdr:clientData/>
  </xdr:twoCellAnchor>
  <xdr:twoCellAnchor editAs="oneCell">
    <xdr:from>
      <xdr:col>15</xdr:col>
      <xdr:colOff>339076</xdr:colOff>
      <xdr:row>83</xdr:row>
      <xdr:rowOff>140789</xdr:rowOff>
    </xdr:from>
    <xdr:to>
      <xdr:col>20</xdr:col>
      <xdr:colOff>516262</xdr:colOff>
      <xdr:row>94</xdr:row>
      <xdr:rowOff>166244</xdr:rowOff>
    </xdr:to>
    <xdr:pic>
      <xdr:nvPicPr>
        <xdr:cNvPr id="81" name="Picture 80">
          <a:extLst>
            <a:ext uri="{FF2B5EF4-FFF2-40B4-BE49-F238E27FC236}">
              <a16:creationId xmlns:a16="http://schemas.microsoft.com/office/drawing/2014/main" id="{4A63738C-025F-BD7D-6738-540051C690FC}"/>
            </a:ext>
          </a:extLst>
        </xdr:cNvPr>
        <xdr:cNvPicPr>
          <a:picLocks noChangeAspect="1"/>
        </xdr:cNvPicPr>
      </xdr:nvPicPr>
      <xdr:blipFill>
        <a:blip xmlns:r="http://schemas.openxmlformats.org/officeDocument/2006/relationships" r:embed="rId4"/>
        <a:stretch>
          <a:fillRect/>
        </a:stretch>
      </xdr:blipFill>
      <xdr:spPr>
        <a:xfrm>
          <a:off x="13821396" y="16793029"/>
          <a:ext cx="4281826" cy="2260655"/>
        </a:xfrm>
        <a:prstGeom prst="rect">
          <a:avLst/>
        </a:prstGeom>
      </xdr:spPr>
    </xdr:pic>
    <xdr:clientData/>
  </xdr:twoCellAnchor>
  <xdr:twoCellAnchor editAs="oneCell">
    <xdr:from>
      <xdr:col>23</xdr:col>
      <xdr:colOff>392334</xdr:colOff>
      <xdr:row>96</xdr:row>
      <xdr:rowOff>73465</xdr:rowOff>
    </xdr:from>
    <xdr:to>
      <xdr:col>28</xdr:col>
      <xdr:colOff>524191</xdr:colOff>
      <xdr:row>107</xdr:row>
      <xdr:rowOff>63304</xdr:rowOff>
    </xdr:to>
    <xdr:pic>
      <xdr:nvPicPr>
        <xdr:cNvPr id="82" name="Picture 81">
          <a:extLst>
            <a:ext uri="{FF2B5EF4-FFF2-40B4-BE49-F238E27FC236}">
              <a16:creationId xmlns:a16="http://schemas.microsoft.com/office/drawing/2014/main" id="{08820827-0D9C-C9DB-E081-2AE78C331323}"/>
            </a:ext>
          </a:extLst>
        </xdr:cNvPr>
        <xdr:cNvPicPr>
          <a:picLocks noChangeAspect="1"/>
        </xdr:cNvPicPr>
      </xdr:nvPicPr>
      <xdr:blipFill>
        <a:blip xmlns:r="http://schemas.openxmlformats.org/officeDocument/2006/relationships" r:embed="rId5"/>
        <a:stretch>
          <a:fillRect/>
        </a:stretch>
      </xdr:blipFill>
      <xdr:spPr>
        <a:xfrm>
          <a:off x="21067934" y="19367305"/>
          <a:ext cx="4358417" cy="2235199"/>
        </a:xfrm>
        <a:prstGeom prst="rect">
          <a:avLst/>
        </a:prstGeom>
      </xdr:spPr>
    </xdr:pic>
    <xdr:clientData/>
  </xdr:twoCellAnchor>
</xdr:wsDr>
</file>

<file path=xl/theme/theme1.xml><?xml version="1.0" encoding="utf-8"?>
<a:theme xmlns:a="http://schemas.openxmlformats.org/drawingml/2006/main" name="Personal budget2">
  <a:themeElements>
    <a:clrScheme name="Personal budget">
      <a:dk1>
        <a:sysClr val="windowText" lastClr="000000"/>
      </a:dk1>
      <a:lt1>
        <a:sysClr val="window" lastClr="FFFFFF"/>
      </a:lt1>
      <a:dk2>
        <a:srgbClr val="2A2A29"/>
      </a:dk2>
      <a:lt2>
        <a:srgbClr val="EEEEEB"/>
      </a:lt2>
      <a:accent1>
        <a:srgbClr val="0592FE"/>
      </a:accent1>
      <a:accent2>
        <a:srgbClr val="69BBFE"/>
      </a:accent2>
      <a:accent3>
        <a:srgbClr val="2EB470"/>
      </a:accent3>
      <a:accent4>
        <a:srgbClr val="F35754"/>
      </a:accent4>
      <a:accent5>
        <a:srgbClr val="B35297"/>
      </a:accent5>
      <a:accent6>
        <a:srgbClr val="FB911F"/>
      </a:accent6>
      <a:hlink>
        <a:srgbClr val="B35297"/>
      </a:hlink>
      <a:folHlink>
        <a:srgbClr val="0591FE"/>
      </a:folHlink>
    </a:clrScheme>
    <a:fontScheme name="Personal budget">
      <a:majorFont>
        <a:latin typeface="Tahoma"/>
        <a:ea typeface=""/>
        <a:cs typeface=""/>
      </a:majorFont>
      <a:minorFont>
        <a:latin typeface="Century Gothic"/>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830EB7-7ACC-8A41-B587-E90D19157268}">
  <sheetPr>
    <pageSetUpPr fitToPage="1"/>
  </sheetPr>
  <dimension ref="B7:V73"/>
  <sheetViews>
    <sheetView tabSelected="1" zoomScale="86" zoomScaleNormal="130" workbookViewId="0">
      <selection activeCell="B7" sqref="B7:V72"/>
    </sheetView>
  </sheetViews>
  <sheetFormatPr baseColWidth="10" defaultRowHeight="13"/>
  <cols>
    <col min="3" max="3" width="11.83203125" customWidth="1"/>
    <col min="4" max="4" width="11" customWidth="1"/>
    <col min="5" max="5" width="11" bestFit="1" customWidth="1"/>
    <col min="6" max="6" width="10.33203125" customWidth="1"/>
    <col min="7" max="7" width="11.5" bestFit="1" customWidth="1"/>
    <col min="8" max="8" width="8.1640625" bestFit="1" customWidth="1"/>
  </cols>
  <sheetData>
    <row r="7" spans="2:22">
      <c r="B7" s="2"/>
      <c r="C7" s="3"/>
      <c r="D7" s="3"/>
      <c r="E7" s="3"/>
      <c r="F7" s="3"/>
      <c r="G7" s="3"/>
      <c r="H7" s="3"/>
      <c r="I7" s="3"/>
      <c r="J7" s="3"/>
      <c r="K7" s="3"/>
      <c r="L7" s="3"/>
      <c r="M7" s="3"/>
      <c r="N7" s="3"/>
      <c r="O7" s="3"/>
      <c r="P7" s="3"/>
      <c r="Q7" s="3"/>
      <c r="R7" s="3"/>
      <c r="S7" s="3"/>
      <c r="T7" s="3"/>
      <c r="U7" s="3"/>
      <c r="V7" s="4"/>
    </row>
    <row r="8" spans="2:22">
      <c r="B8" s="5"/>
      <c r="V8" s="6"/>
    </row>
    <row r="9" spans="2:22" ht="25">
      <c r="B9" s="5"/>
      <c r="K9" s="11" t="s">
        <v>1</v>
      </c>
      <c r="V9" s="6"/>
    </row>
    <row r="10" spans="2:22">
      <c r="B10" s="5"/>
      <c r="V10" s="6"/>
    </row>
    <row r="11" spans="2:22">
      <c r="B11" s="5"/>
      <c r="V11" s="6"/>
    </row>
    <row r="12" spans="2:22" ht="19">
      <c r="B12" s="5"/>
      <c r="C12" s="12" t="s">
        <v>2</v>
      </c>
      <c r="V12" s="6"/>
    </row>
    <row r="13" spans="2:22" ht="16">
      <c r="B13" s="5"/>
      <c r="C13" s="13" t="s">
        <v>4</v>
      </c>
      <c r="V13" s="6"/>
    </row>
    <row r="14" spans="2:22">
      <c r="B14" s="5"/>
      <c r="V14" s="6"/>
    </row>
    <row r="15" spans="2:22" ht="16">
      <c r="B15" s="5"/>
      <c r="C15" s="18" t="s">
        <v>5</v>
      </c>
      <c r="D15" s="18" t="s">
        <v>6</v>
      </c>
      <c r="E15" s="18" t="s">
        <v>7</v>
      </c>
      <c r="F15" s="18" t="s">
        <v>8</v>
      </c>
      <c r="G15" s="18" t="s">
        <v>9</v>
      </c>
      <c r="H15" s="18" t="s">
        <v>3</v>
      </c>
      <c r="N15" s="18"/>
      <c r="O15" s="18" t="s">
        <v>10</v>
      </c>
      <c r="P15" s="18" t="s">
        <v>15</v>
      </c>
      <c r="Q15" s="18" t="s">
        <v>21</v>
      </c>
      <c r="V15" s="6"/>
    </row>
    <row r="16" spans="2:22" ht="16">
      <c r="B16" s="5"/>
      <c r="C16" s="13" t="s">
        <v>10</v>
      </c>
      <c r="D16" s="13" t="s">
        <v>11</v>
      </c>
      <c r="E16" s="13">
        <v>1344</v>
      </c>
      <c r="F16" s="13">
        <v>135</v>
      </c>
      <c r="G16" s="13">
        <v>367</v>
      </c>
      <c r="H16" s="15" t="s">
        <v>12</v>
      </c>
      <c r="N16" s="13" t="s">
        <v>3</v>
      </c>
      <c r="O16" s="15" t="s">
        <v>12</v>
      </c>
      <c r="P16" s="15" t="s">
        <v>12</v>
      </c>
      <c r="Q16" s="15" t="s">
        <v>12</v>
      </c>
      <c r="V16" s="6"/>
    </row>
    <row r="17" spans="2:22" ht="16">
      <c r="B17" s="5"/>
      <c r="C17" s="13" t="s">
        <v>10</v>
      </c>
      <c r="D17" s="13" t="s">
        <v>13</v>
      </c>
      <c r="E17" s="13">
        <v>756</v>
      </c>
      <c r="F17" s="13">
        <v>139</v>
      </c>
      <c r="G17" s="13">
        <v>150</v>
      </c>
      <c r="H17" s="15" t="s">
        <v>12</v>
      </c>
      <c r="V17" s="6"/>
    </row>
    <row r="18" spans="2:22" ht="16">
      <c r="B18" s="5"/>
      <c r="C18" s="13" t="s">
        <v>10</v>
      </c>
      <c r="D18" s="13" t="s">
        <v>14</v>
      </c>
      <c r="E18" s="13">
        <v>759</v>
      </c>
      <c r="F18" s="13">
        <v>312</v>
      </c>
      <c r="G18" s="13">
        <v>112</v>
      </c>
      <c r="H18" s="15" t="s">
        <v>12</v>
      </c>
      <c r="V18" s="6"/>
    </row>
    <row r="19" spans="2:22" ht="16">
      <c r="B19" s="5"/>
      <c r="C19" s="13" t="s">
        <v>15</v>
      </c>
      <c r="D19" s="13" t="s">
        <v>16</v>
      </c>
      <c r="E19" s="13">
        <v>1233</v>
      </c>
      <c r="F19" s="13">
        <v>98</v>
      </c>
      <c r="G19" s="13">
        <v>321</v>
      </c>
      <c r="H19" s="15" t="s">
        <v>12</v>
      </c>
      <c r="V19" s="6"/>
    </row>
    <row r="20" spans="2:22" ht="16">
      <c r="B20" s="5"/>
      <c r="C20" s="13" t="s">
        <v>15</v>
      </c>
      <c r="D20" s="13" t="s">
        <v>17</v>
      </c>
      <c r="E20" s="13">
        <v>887</v>
      </c>
      <c r="F20" s="13">
        <v>203</v>
      </c>
      <c r="G20" s="13">
        <v>143</v>
      </c>
      <c r="H20" s="15" t="s">
        <v>12</v>
      </c>
      <c r="V20" s="6"/>
    </row>
    <row r="21" spans="2:22" ht="16">
      <c r="B21" s="5"/>
      <c r="C21" s="13" t="s">
        <v>15</v>
      </c>
      <c r="D21" s="13" t="s">
        <v>18</v>
      </c>
      <c r="E21" s="13">
        <v>1043</v>
      </c>
      <c r="F21" s="13">
        <v>105</v>
      </c>
      <c r="G21" s="13">
        <v>245</v>
      </c>
      <c r="H21" s="15" t="s">
        <v>12</v>
      </c>
      <c r="V21" s="6"/>
    </row>
    <row r="22" spans="2:22" ht="16">
      <c r="B22" s="5"/>
      <c r="C22" s="13" t="s">
        <v>15</v>
      </c>
      <c r="D22" s="13" t="s">
        <v>19</v>
      </c>
      <c r="E22" s="13">
        <v>1101</v>
      </c>
      <c r="F22" s="13">
        <v>67</v>
      </c>
      <c r="G22" s="13">
        <v>431</v>
      </c>
      <c r="H22" s="15" t="s">
        <v>12</v>
      </c>
      <c r="V22" s="6"/>
    </row>
    <row r="23" spans="2:22" ht="16">
      <c r="B23" s="5"/>
      <c r="C23" s="13" t="s">
        <v>15</v>
      </c>
      <c r="D23" s="13" t="s">
        <v>20</v>
      </c>
      <c r="E23" s="13">
        <v>645</v>
      </c>
      <c r="F23" s="13">
        <v>72</v>
      </c>
      <c r="G23" s="13">
        <v>58</v>
      </c>
      <c r="H23" s="15" t="s">
        <v>12</v>
      </c>
      <c r="V23" s="6"/>
    </row>
    <row r="24" spans="2:22">
      <c r="B24" s="5"/>
      <c r="V24" s="6"/>
    </row>
    <row r="25" spans="2:22">
      <c r="B25" s="5"/>
      <c r="V25" s="6"/>
    </row>
    <row r="26" spans="2:22" ht="19">
      <c r="B26" s="5"/>
      <c r="C26" s="12" t="s">
        <v>22</v>
      </c>
      <c r="V26" s="6"/>
    </row>
    <row r="27" spans="2:22" ht="16">
      <c r="B27" s="5"/>
      <c r="C27" s="13" t="s">
        <v>23</v>
      </c>
      <c r="V27" s="6"/>
    </row>
    <row r="28" spans="2:22">
      <c r="B28" s="5"/>
      <c r="V28" s="6"/>
    </row>
    <row r="29" spans="2:22">
      <c r="B29" s="5"/>
      <c r="V29" s="6"/>
    </row>
    <row r="30" spans="2:22">
      <c r="B30" s="5"/>
      <c r="V30" s="6"/>
    </row>
    <row r="31" spans="2:22">
      <c r="B31" s="5"/>
      <c r="V31" s="6"/>
    </row>
    <row r="32" spans="2:22" ht="16">
      <c r="B32" s="5"/>
      <c r="C32" s="13" t="s">
        <v>25</v>
      </c>
      <c r="V32" s="6"/>
    </row>
    <row r="33" spans="2:22" ht="16">
      <c r="B33" s="5"/>
      <c r="C33" s="13"/>
      <c r="V33" s="6"/>
    </row>
    <row r="34" spans="2:22">
      <c r="B34" s="5"/>
      <c r="C34" s="10" t="s">
        <v>24</v>
      </c>
      <c r="N34" s="10" t="s">
        <v>45</v>
      </c>
      <c r="V34" s="6"/>
    </row>
    <row r="35" spans="2:22" ht="16">
      <c r="B35" s="5"/>
      <c r="C35" s="17" t="s">
        <v>5</v>
      </c>
      <c r="D35" s="17" t="s">
        <v>6</v>
      </c>
      <c r="E35" s="17" t="s">
        <v>7</v>
      </c>
      <c r="F35" s="17" t="s">
        <v>8</v>
      </c>
      <c r="G35" s="17" t="s">
        <v>9</v>
      </c>
      <c r="H35" s="17" t="s">
        <v>3</v>
      </c>
      <c r="N35" s="18"/>
      <c r="O35" s="18" t="s">
        <v>10</v>
      </c>
      <c r="P35" s="18" t="s">
        <v>15</v>
      </c>
      <c r="Q35" s="18" t="s">
        <v>21</v>
      </c>
      <c r="V35" s="6"/>
    </row>
    <row r="36" spans="2:22" ht="16">
      <c r="B36" s="5"/>
      <c r="C36" s="13" t="s">
        <v>10</v>
      </c>
      <c r="D36" s="13" t="s">
        <v>11</v>
      </c>
      <c r="E36" s="13">
        <v>1344</v>
      </c>
      <c r="F36" s="13">
        <v>135</v>
      </c>
      <c r="G36" s="13">
        <v>367</v>
      </c>
      <c r="H36" s="16">
        <f>(E36-G36)/SUM(E36:G36)*100</f>
        <v>52.925243770314189</v>
      </c>
      <c r="N36" s="13" t="s">
        <v>3</v>
      </c>
      <c r="O36" s="16">
        <f>SUM(H36:H38)</f>
        <v>165.60713677609382</v>
      </c>
      <c r="P36" s="16">
        <f>SUM(H39:H40)</f>
        <v>115.54644374142086</v>
      </c>
      <c r="Q36" s="16">
        <f>SUM(H36:H43)</f>
        <v>456.0831364048413</v>
      </c>
      <c r="V36" s="6"/>
    </row>
    <row r="37" spans="2:22" ht="16">
      <c r="B37" s="5"/>
      <c r="C37" s="13" t="s">
        <v>10</v>
      </c>
      <c r="D37" s="13" t="s">
        <v>13</v>
      </c>
      <c r="E37" s="13">
        <v>756</v>
      </c>
      <c r="F37" s="13">
        <v>139</v>
      </c>
      <c r="G37" s="13">
        <v>150</v>
      </c>
      <c r="H37" s="16">
        <f t="shared" ref="H37:H43" si="0">(E37-G37)/SUM(E37:G37)*100</f>
        <v>57.990430622009569</v>
      </c>
      <c r="V37" s="6"/>
    </row>
    <row r="38" spans="2:22" ht="16">
      <c r="B38" s="5"/>
      <c r="C38" s="13" t="s">
        <v>10</v>
      </c>
      <c r="D38" s="13" t="s">
        <v>14</v>
      </c>
      <c r="E38" s="13">
        <v>759</v>
      </c>
      <c r="F38" s="13">
        <v>312</v>
      </c>
      <c r="G38" s="13">
        <v>112</v>
      </c>
      <c r="H38" s="16">
        <f t="shared" si="0"/>
        <v>54.691462383770073</v>
      </c>
      <c r="V38" s="6"/>
    </row>
    <row r="39" spans="2:22" ht="16">
      <c r="B39" s="5"/>
      <c r="C39" s="13" t="s">
        <v>15</v>
      </c>
      <c r="D39" s="13" t="s">
        <v>16</v>
      </c>
      <c r="E39" s="13">
        <v>1233</v>
      </c>
      <c r="F39" s="13">
        <v>98</v>
      </c>
      <c r="G39" s="13">
        <v>321</v>
      </c>
      <c r="H39" s="16">
        <f t="shared" si="0"/>
        <v>55.205811138014525</v>
      </c>
      <c r="V39" s="6"/>
    </row>
    <row r="40" spans="2:22" ht="16">
      <c r="B40" s="5"/>
      <c r="C40" s="13" t="s">
        <v>15</v>
      </c>
      <c r="D40" s="13" t="s">
        <v>17</v>
      </c>
      <c r="E40" s="13">
        <v>887</v>
      </c>
      <c r="F40" s="13">
        <v>203</v>
      </c>
      <c r="G40" s="13">
        <v>143</v>
      </c>
      <c r="H40" s="16">
        <f t="shared" si="0"/>
        <v>60.340632603406327</v>
      </c>
      <c r="V40" s="6"/>
    </row>
    <row r="41" spans="2:22" ht="16">
      <c r="B41" s="5"/>
      <c r="C41" s="13" t="s">
        <v>15</v>
      </c>
      <c r="D41" s="13" t="s">
        <v>18</v>
      </c>
      <c r="E41" s="13">
        <v>1043</v>
      </c>
      <c r="F41" s="13">
        <v>105</v>
      </c>
      <c r="G41" s="13">
        <v>245</v>
      </c>
      <c r="H41" s="16">
        <f t="shared" si="0"/>
        <v>57.286432160804026</v>
      </c>
      <c r="V41" s="6"/>
    </row>
    <row r="42" spans="2:22" ht="16">
      <c r="B42" s="5"/>
      <c r="C42" s="13" t="s">
        <v>15</v>
      </c>
      <c r="D42" s="13" t="s">
        <v>19</v>
      </c>
      <c r="E42" s="13">
        <v>1101</v>
      </c>
      <c r="F42" s="13">
        <v>67</v>
      </c>
      <c r="G42" s="13">
        <v>431</v>
      </c>
      <c r="H42" s="16">
        <f t="shared" si="0"/>
        <v>41.901188242651656</v>
      </c>
      <c r="V42" s="6"/>
    </row>
    <row r="43" spans="2:22" ht="16">
      <c r="B43" s="5"/>
      <c r="C43" s="13" t="s">
        <v>15</v>
      </c>
      <c r="D43" s="13" t="s">
        <v>20</v>
      </c>
      <c r="E43" s="13">
        <v>645</v>
      </c>
      <c r="F43" s="13">
        <v>72</v>
      </c>
      <c r="G43" s="13">
        <v>58</v>
      </c>
      <c r="H43" s="16">
        <f t="shared" si="0"/>
        <v>75.741935483870975</v>
      </c>
      <c r="V43" s="6"/>
    </row>
    <row r="44" spans="2:22">
      <c r="B44" s="5"/>
      <c r="V44" s="6"/>
    </row>
    <row r="45" spans="2:22">
      <c r="B45" s="5"/>
      <c r="V45" s="6"/>
    </row>
    <row r="46" spans="2:22" ht="19">
      <c r="B46" s="5"/>
      <c r="C46" s="12" t="s">
        <v>36</v>
      </c>
      <c r="L46" s="12" t="s">
        <v>37</v>
      </c>
      <c r="V46" s="6"/>
    </row>
    <row r="47" spans="2:22">
      <c r="B47" s="5"/>
      <c r="V47" s="6"/>
    </row>
    <row r="48" spans="2:22" ht="19">
      <c r="B48" s="5"/>
      <c r="C48" s="12" t="s">
        <v>26</v>
      </c>
      <c r="L48" s="12" t="s">
        <v>26</v>
      </c>
      <c r="V48" s="6"/>
    </row>
    <row r="49" spans="2:22">
      <c r="B49" s="5"/>
      <c r="V49" s="6"/>
    </row>
    <row r="50" spans="2:22" ht="16">
      <c r="B50" s="5"/>
      <c r="C50" s="13" t="s">
        <v>27</v>
      </c>
      <c r="D50" s="13"/>
      <c r="E50" s="13"/>
      <c r="F50" s="13"/>
      <c r="G50" s="13"/>
      <c r="H50" s="13"/>
      <c r="I50" s="13"/>
      <c r="J50" s="13"/>
      <c r="K50" s="13"/>
      <c r="L50" s="13" t="s">
        <v>38</v>
      </c>
      <c r="V50" s="6"/>
    </row>
    <row r="51" spans="2:22" ht="16">
      <c r="B51" s="5"/>
      <c r="C51" s="13" t="s">
        <v>34</v>
      </c>
      <c r="D51" s="13"/>
      <c r="E51" s="13"/>
      <c r="F51" s="13"/>
      <c r="G51" s="13"/>
      <c r="H51" s="13"/>
      <c r="I51" s="13"/>
      <c r="J51" s="13"/>
      <c r="K51" s="13"/>
      <c r="L51" s="13" t="s">
        <v>39</v>
      </c>
      <c r="M51" s="13"/>
      <c r="N51" s="13"/>
      <c r="O51" s="13"/>
      <c r="P51" s="13"/>
      <c r="V51" s="6"/>
    </row>
    <row r="52" spans="2:22" ht="16">
      <c r="B52" s="5"/>
      <c r="C52" s="13"/>
      <c r="D52" s="13" t="s">
        <v>28</v>
      </c>
      <c r="E52" s="13"/>
      <c r="F52" s="13"/>
      <c r="G52" s="13"/>
      <c r="H52" s="13"/>
      <c r="I52" s="13"/>
      <c r="J52" s="13"/>
      <c r="K52" s="13"/>
      <c r="L52" s="13" t="s">
        <v>41</v>
      </c>
      <c r="M52" s="13"/>
      <c r="N52" s="13"/>
      <c r="O52" s="13"/>
      <c r="P52" s="13"/>
      <c r="V52" s="6"/>
    </row>
    <row r="53" spans="2:22" ht="16">
      <c r="B53" s="5"/>
      <c r="C53" s="13" t="s">
        <v>29</v>
      </c>
      <c r="D53" s="13"/>
      <c r="E53" s="13"/>
      <c r="F53" s="13"/>
      <c r="G53" s="13"/>
      <c r="H53" s="13"/>
      <c r="I53" s="13"/>
      <c r="J53" s="13"/>
      <c r="K53" s="13"/>
      <c r="L53" s="13"/>
      <c r="M53" s="13" t="s">
        <v>28</v>
      </c>
      <c r="N53" s="13"/>
      <c r="O53" s="13"/>
      <c r="P53" s="13"/>
      <c r="V53" s="6"/>
    </row>
    <row r="54" spans="2:22" ht="16">
      <c r="B54" s="5"/>
      <c r="C54" s="13"/>
      <c r="D54" s="13" t="s">
        <v>30</v>
      </c>
      <c r="E54" s="13"/>
      <c r="F54" s="13"/>
      <c r="G54" s="13"/>
      <c r="H54" s="13"/>
      <c r="I54" s="13"/>
      <c r="J54" s="13"/>
      <c r="K54" s="13"/>
      <c r="L54" s="13" t="s">
        <v>40</v>
      </c>
      <c r="M54" s="13"/>
      <c r="N54" s="13"/>
      <c r="O54" s="13"/>
      <c r="P54" s="13"/>
      <c r="V54" s="6"/>
    </row>
    <row r="55" spans="2:22" ht="16">
      <c r="B55" s="5"/>
      <c r="C55" s="13" t="s">
        <v>31</v>
      </c>
      <c r="D55" s="13"/>
      <c r="E55" s="13"/>
      <c r="F55" s="13"/>
      <c r="G55" s="13"/>
      <c r="H55" s="13"/>
      <c r="I55" s="13"/>
      <c r="J55" s="13"/>
      <c r="K55" s="13"/>
      <c r="L55" s="13"/>
      <c r="M55" s="13" t="s">
        <v>44</v>
      </c>
      <c r="N55" s="13"/>
      <c r="O55" s="13"/>
      <c r="P55" s="13"/>
      <c r="V55" s="6"/>
    </row>
    <row r="56" spans="2:22" ht="16">
      <c r="B56" s="5"/>
      <c r="C56" s="13"/>
      <c r="D56" s="13"/>
      <c r="E56" s="13"/>
      <c r="F56" s="13"/>
      <c r="G56" s="13"/>
      <c r="H56" s="13"/>
      <c r="I56" s="13"/>
      <c r="J56" s="13"/>
      <c r="K56" s="13"/>
      <c r="L56" s="13" t="s">
        <v>42</v>
      </c>
      <c r="M56" s="13"/>
      <c r="N56" s="13"/>
      <c r="O56" s="13"/>
      <c r="P56" s="13"/>
      <c r="Q56" s="13"/>
      <c r="R56" s="13"/>
      <c r="S56" s="13"/>
      <c r="V56" s="6"/>
    </row>
    <row r="57" spans="2:22" ht="16">
      <c r="B57" s="5"/>
      <c r="C57" s="10" t="s">
        <v>32</v>
      </c>
      <c r="I57" s="13"/>
      <c r="J57" s="13"/>
      <c r="K57" s="13"/>
      <c r="L57" s="10" t="s">
        <v>43</v>
      </c>
      <c r="V57" s="6"/>
    </row>
    <row r="58" spans="2:22" ht="16">
      <c r="B58" s="5"/>
      <c r="C58" s="14" t="s">
        <v>5</v>
      </c>
      <c r="D58" s="14" t="s">
        <v>6</v>
      </c>
      <c r="E58" s="14" t="s">
        <v>7</v>
      </c>
      <c r="F58" s="14" t="s">
        <v>8</v>
      </c>
      <c r="G58" s="14" t="s">
        <v>9</v>
      </c>
      <c r="H58" s="14" t="s">
        <v>3</v>
      </c>
      <c r="I58" s="13" t="s">
        <v>33</v>
      </c>
      <c r="J58" s="13"/>
      <c r="K58" s="13"/>
      <c r="L58" s="14" t="s">
        <v>5</v>
      </c>
      <c r="M58" s="14" t="s">
        <v>6</v>
      </c>
      <c r="N58" s="14" t="s">
        <v>7</v>
      </c>
      <c r="O58" s="14" t="s">
        <v>8</v>
      </c>
      <c r="P58" s="14" t="s">
        <v>9</v>
      </c>
      <c r="Q58" s="14" t="s">
        <v>3</v>
      </c>
      <c r="R58" s="13" t="s">
        <v>33</v>
      </c>
      <c r="V58" s="6"/>
    </row>
    <row r="59" spans="2:22" ht="16">
      <c r="B59" s="5"/>
      <c r="C59" s="13" t="s">
        <v>10</v>
      </c>
      <c r="D59" s="13" t="s">
        <v>11</v>
      </c>
      <c r="E59" s="13">
        <v>1344</v>
      </c>
      <c r="F59" s="13">
        <v>135</v>
      </c>
      <c r="G59" s="13">
        <v>367</v>
      </c>
      <c r="H59" s="16">
        <f>(E59-G59)/SUM(E59:G59)*100</f>
        <v>52.925243770314189</v>
      </c>
      <c r="I59" s="13" t="str">
        <f>IF(H59&gt;=60,"Passed","Failed")</f>
        <v>Failed</v>
      </c>
      <c r="J59" s="13"/>
      <c r="K59" s="13"/>
      <c r="L59" s="13" t="s">
        <v>10</v>
      </c>
      <c r="M59" s="13" t="s">
        <v>11</v>
      </c>
      <c r="N59" s="13">
        <v>1344</v>
      </c>
      <c r="O59" s="13">
        <v>135</v>
      </c>
      <c r="P59" s="13">
        <v>367</v>
      </c>
      <c r="Q59" s="16">
        <f>(N59-P59)/SUM(N59:P59)*100</f>
        <v>52.925243770314189</v>
      </c>
      <c r="R59" s="13" t="str">
        <f>IF(AND(Q59&gt;=54,Q59&lt;60),"Passed","Not meet the condition ")</f>
        <v xml:space="preserve">Not meet the condition </v>
      </c>
      <c r="V59" s="6"/>
    </row>
    <row r="60" spans="2:22" ht="16">
      <c r="B60" s="5"/>
      <c r="C60" s="13" t="s">
        <v>10</v>
      </c>
      <c r="D60" s="13" t="s">
        <v>13</v>
      </c>
      <c r="E60" s="13">
        <v>756</v>
      </c>
      <c r="F60" s="13">
        <v>139</v>
      </c>
      <c r="G60" s="13">
        <v>150</v>
      </c>
      <c r="H60" s="16">
        <f t="shared" ref="H60:H66" si="1">(E60-G60)/SUM(E60:G60)*100</f>
        <v>57.990430622009569</v>
      </c>
      <c r="I60" s="13" t="str">
        <f t="shared" ref="I60:I66" si="2">IF(H60&gt;=60,"Passed","Failed")</f>
        <v>Failed</v>
      </c>
      <c r="L60" s="13" t="s">
        <v>10</v>
      </c>
      <c r="M60" s="19" t="s">
        <v>13</v>
      </c>
      <c r="N60" s="13">
        <v>756</v>
      </c>
      <c r="O60" s="13">
        <v>139</v>
      </c>
      <c r="P60" s="13">
        <v>150</v>
      </c>
      <c r="Q60" s="16">
        <f t="shared" ref="Q60:Q66" si="3">(N60-P60)/SUM(N60:P60)*100</f>
        <v>57.990430622009569</v>
      </c>
      <c r="R60" s="19" t="str">
        <f t="shared" ref="R60:R66" si="4">IF(AND(Q60&gt;=54,Q60&lt;60),"Passed","Not meet the condition ")</f>
        <v>Passed</v>
      </c>
      <c r="V60" s="6"/>
    </row>
    <row r="61" spans="2:22" ht="16">
      <c r="B61" s="5"/>
      <c r="C61" s="13" t="s">
        <v>10</v>
      </c>
      <c r="D61" s="13" t="s">
        <v>14</v>
      </c>
      <c r="E61" s="13">
        <v>759</v>
      </c>
      <c r="F61" s="13">
        <v>312</v>
      </c>
      <c r="G61" s="13">
        <v>112</v>
      </c>
      <c r="H61" s="16">
        <f t="shared" si="1"/>
        <v>54.691462383770073</v>
      </c>
      <c r="I61" s="13" t="str">
        <f t="shared" si="2"/>
        <v>Failed</v>
      </c>
      <c r="L61" s="13" t="s">
        <v>10</v>
      </c>
      <c r="M61" s="19" t="s">
        <v>14</v>
      </c>
      <c r="N61" s="13">
        <v>759</v>
      </c>
      <c r="O61" s="13">
        <v>312</v>
      </c>
      <c r="P61" s="13">
        <v>112</v>
      </c>
      <c r="Q61" s="16">
        <f t="shared" si="3"/>
        <v>54.691462383770073</v>
      </c>
      <c r="R61" s="19" t="str">
        <f t="shared" si="4"/>
        <v>Passed</v>
      </c>
      <c r="V61" s="6"/>
    </row>
    <row r="62" spans="2:22" ht="16">
      <c r="B62" s="5"/>
      <c r="C62" s="13" t="s">
        <v>15</v>
      </c>
      <c r="D62" s="13" t="s">
        <v>16</v>
      </c>
      <c r="E62" s="13">
        <v>1233</v>
      </c>
      <c r="F62" s="13">
        <v>98</v>
      </c>
      <c r="G62" s="13">
        <v>321</v>
      </c>
      <c r="H62" s="16">
        <f t="shared" si="1"/>
        <v>55.205811138014525</v>
      </c>
      <c r="I62" s="13" t="str">
        <f t="shared" si="2"/>
        <v>Failed</v>
      </c>
      <c r="L62" s="13" t="s">
        <v>15</v>
      </c>
      <c r="M62" s="19" t="s">
        <v>16</v>
      </c>
      <c r="N62" s="13">
        <v>1233</v>
      </c>
      <c r="O62" s="13">
        <v>98</v>
      </c>
      <c r="P62" s="13">
        <v>321</v>
      </c>
      <c r="Q62" s="16">
        <f t="shared" si="3"/>
        <v>55.205811138014525</v>
      </c>
      <c r="R62" s="19" t="str">
        <f t="shared" si="4"/>
        <v>Passed</v>
      </c>
      <c r="V62" s="6"/>
    </row>
    <row r="63" spans="2:22" ht="16">
      <c r="B63" s="5"/>
      <c r="C63" s="13" t="s">
        <v>15</v>
      </c>
      <c r="D63" s="19" t="s">
        <v>17</v>
      </c>
      <c r="E63" s="13">
        <v>887</v>
      </c>
      <c r="F63" s="13">
        <v>203</v>
      </c>
      <c r="G63" s="13">
        <v>143</v>
      </c>
      <c r="H63" s="16">
        <f t="shared" si="1"/>
        <v>60.340632603406327</v>
      </c>
      <c r="I63" s="19" t="str">
        <f t="shared" si="2"/>
        <v>Passed</v>
      </c>
      <c r="L63" s="13" t="s">
        <v>15</v>
      </c>
      <c r="M63" s="13" t="s">
        <v>17</v>
      </c>
      <c r="N63" s="13">
        <v>887</v>
      </c>
      <c r="O63" s="13">
        <v>203</v>
      </c>
      <c r="P63" s="13">
        <v>143</v>
      </c>
      <c r="Q63" s="16">
        <f t="shared" si="3"/>
        <v>60.340632603406327</v>
      </c>
      <c r="R63" s="13" t="str">
        <f t="shared" si="4"/>
        <v xml:space="preserve">Not meet the condition </v>
      </c>
      <c r="V63" s="6"/>
    </row>
    <row r="64" spans="2:22" ht="16">
      <c r="B64" s="5"/>
      <c r="C64" s="13" t="s">
        <v>15</v>
      </c>
      <c r="D64" s="13" t="s">
        <v>18</v>
      </c>
      <c r="E64" s="13">
        <v>1043</v>
      </c>
      <c r="F64" s="13">
        <v>105</v>
      </c>
      <c r="G64" s="13">
        <v>245</v>
      </c>
      <c r="H64" s="16">
        <f t="shared" si="1"/>
        <v>57.286432160804026</v>
      </c>
      <c r="I64" s="13" t="str">
        <f t="shared" si="2"/>
        <v>Failed</v>
      </c>
      <c r="L64" s="13" t="s">
        <v>15</v>
      </c>
      <c r="M64" s="19" t="s">
        <v>18</v>
      </c>
      <c r="N64" s="13">
        <v>1043</v>
      </c>
      <c r="O64" s="13">
        <v>105</v>
      </c>
      <c r="P64" s="13">
        <v>245</v>
      </c>
      <c r="Q64" s="16">
        <f t="shared" si="3"/>
        <v>57.286432160804026</v>
      </c>
      <c r="R64" s="19" t="str">
        <f t="shared" si="4"/>
        <v>Passed</v>
      </c>
      <c r="V64" s="6"/>
    </row>
    <row r="65" spans="2:22" ht="16">
      <c r="B65" s="5"/>
      <c r="C65" s="13" t="s">
        <v>15</v>
      </c>
      <c r="D65" s="13" t="s">
        <v>19</v>
      </c>
      <c r="E65" s="13">
        <v>1101</v>
      </c>
      <c r="F65" s="13">
        <v>67</v>
      </c>
      <c r="G65" s="13">
        <v>431</v>
      </c>
      <c r="H65" s="16">
        <f t="shared" si="1"/>
        <v>41.901188242651656</v>
      </c>
      <c r="I65" s="13" t="str">
        <f t="shared" si="2"/>
        <v>Failed</v>
      </c>
      <c r="L65" s="13" t="s">
        <v>15</v>
      </c>
      <c r="M65" s="13" t="s">
        <v>19</v>
      </c>
      <c r="N65" s="13">
        <v>1101</v>
      </c>
      <c r="O65" s="13">
        <v>67</v>
      </c>
      <c r="P65" s="13">
        <v>431</v>
      </c>
      <c r="Q65" s="16">
        <f t="shared" si="3"/>
        <v>41.901188242651656</v>
      </c>
      <c r="R65" s="13" t="str">
        <f t="shared" si="4"/>
        <v xml:space="preserve">Not meet the condition </v>
      </c>
      <c r="V65" s="6"/>
    </row>
    <row r="66" spans="2:22" ht="16">
      <c r="B66" s="5"/>
      <c r="C66" s="13" t="s">
        <v>15</v>
      </c>
      <c r="D66" s="19" t="s">
        <v>20</v>
      </c>
      <c r="E66" s="13">
        <v>645</v>
      </c>
      <c r="F66" s="13">
        <v>72</v>
      </c>
      <c r="G66" s="13">
        <v>58</v>
      </c>
      <c r="H66" s="16">
        <f t="shared" si="1"/>
        <v>75.741935483870975</v>
      </c>
      <c r="I66" s="19" t="str">
        <f t="shared" si="2"/>
        <v>Passed</v>
      </c>
      <c r="L66" s="13" t="s">
        <v>15</v>
      </c>
      <c r="M66" s="13" t="s">
        <v>20</v>
      </c>
      <c r="N66" s="13">
        <v>645</v>
      </c>
      <c r="O66" s="13">
        <v>72</v>
      </c>
      <c r="P66" s="13">
        <v>58</v>
      </c>
      <c r="Q66" s="16">
        <f t="shared" si="3"/>
        <v>75.741935483870975</v>
      </c>
      <c r="R66" s="13" t="str">
        <f t="shared" si="4"/>
        <v xml:space="preserve">Not meet the condition </v>
      </c>
      <c r="V66" s="6"/>
    </row>
    <row r="67" spans="2:22">
      <c r="B67" s="5"/>
      <c r="V67" s="6"/>
    </row>
    <row r="68" spans="2:22" ht="16">
      <c r="B68" s="5"/>
      <c r="C68" s="20" t="s">
        <v>35</v>
      </c>
      <c r="D68" s="21"/>
      <c r="E68" s="21"/>
      <c r="F68" s="21"/>
      <c r="G68" s="21"/>
      <c r="H68" s="21"/>
      <c r="I68" s="21"/>
      <c r="J68" s="21"/>
      <c r="L68" s="20" t="s">
        <v>46</v>
      </c>
      <c r="M68" s="21"/>
      <c r="N68" s="21"/>
      <c r="O68" s="21"/>
      <c r="P68" s="21"/>
      <c r="V68" s="6"/>
    </row>
    <row r="69" spans="2:22">
      <c r="B69" s="5"/>
      <c r="V69" s="6"/>
    </row>
    <row r="70" spans="2:22">
      <c r="B70" s="5"/>
      <c r="V70" s="6"/>
    </row>
    <row r="71" spans="2:22">
      <c r="B71" s="5"/>
      <c r="V71" s="6"/>
    </row>
    <row r="72" spans="2:22" ht="19">
      <c r="B72" s="7"/>
      <c r="C72" s="8"/>
      <c r="D72" s="8"/>
      <c r="E72" s="8"/>
      <c r="F72" s="8"/>
      <c r="G72" s="8"/>
      <c r="H72" s="8"/>
      <c r="I72" s="8"/>
      <c r="K72" s="123" t="s">
        <v>261</v>
      </c>
      <c r="M72" s="8"/>
      <c r="N72" s="8"/>
      <c r="O72" s="8"/>
      <c r="P72" s="8"/>
      <c r="Q72" s="8"/>
      <c r="R72" s="8"/>
      <c r="S72" s="8"/>
      <c r="T72" s="8"/>
      <c r="U72" s="8"/>
      <c r="V72" s="9"/>
    </row>
    <row r="73" spans="2:22">
      <c r="J73" s="3"/>
      <c r="K73" s="3"/>
      <c r="L73" s="3"/>
    </row>
  </sheetData>
  <pageMargins left="0.7" right="0.7" top="0.75" bottom="0.75" header="0.3" footer="0.3"/>
  <pageSetup paperSize="9" scale="43" orientation="landscape" horizontalDpi="0" verticalDpi="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0E933B-BFE0-7248-A738-87417DE8E6F3}">
  <sheetPr>
    <pageSetUpPr fitToPage="1"/>
  </sheetPr>
  <dimension ref="B7:BH923"/>
  <sheetViews>
    <sheetView topLeftCell="F25" zoomScale="170" zoomScaleNormal="100" zoomScalePageLayoutView="75" workbookViewId="0">
      <selection activeCell="V44" sqref="V44"/>
    </sheetView>
  </sheetViews>
  <sheetFormatPr baseColWidth="10" defaultRowHeight="13"/>
  <cols>
    <col min="3" max="3" width="11.83203125" customWidth="1"/>
    <col min="4" max="4" width="14.83203125" bestFit="1" customWidth="1"/>
    <col min="5" max="5" width="11" bestFit="1" customWidth="1"/>
    <col min="6" max="6" width="10.33203125" customWidth="1"/>
    <col min="7" max="7" width="11.5" customWidth="1"/>
    <col min="8" max="8" width="9" customWidth="1"/>
    <col min="12" max="12" width="10.5" customWidth="1"/>
    <col min="21" max="21" width="14.5" customWidth="1"/>
    <col min="24" max="24" width="9" bestFit="1" customWidth="1"/>
  </cols>
  <sheetData>
    <row r="7" spans="2:46">
      <c r="B7" s="2"/>
      <c r="C7" s="3"/>
      <c r="D7" s="3"/>
      <c r="E7" s="3"/>
      <c r="F7" s="3"/>
      <c r="G7" s="3"/>
      <c r="H7" s="3"/>
      <c r="I7" s="3"/>
      <c r="J7" s="3"/>
      <c r="K7" s="3"/>
      <c r="L7" s="3"/>
      <c r="M7" s="3"/>
      <c r="N7" s="3"/>
      <c r="O7" s="3"/>
      <c r="P7" s="3"/>
      <c r="Q7" s="3"/>
      <c r="R7" s="3"/>
      <c r="S7" s="3"/>
      <c r="T7" s="3"/>
      <c r="U7" s="3"/>
      <c r="V7" s="3"/>
      <c r="W7" s="3"/>
      <c r="X7" s="3"/>
      <c r="Y7" s="3"/>
      <c r="Z7" s="3"/>
      <c r="AA7" s="3"/>
      <c r="AB7" s="3"/>
      <c r="AC7" s="4"/>
    </row>
    <row r="8" spans="2:46">
      <c r="B8" s="5"/>
      <c r="AC8" s="6"/>
    </row>
    <row r="9" spans="2:46" ht="25">
      <c r="B9" s="5"/>
      <c r="O9" s="11" t="s">
        <v>47</v>
      </c>
      <c r="AC9" s="6"/>
    </row>
    <row r="10" spans="2:46">
      <c r="B10" s="5"/>
      <c r="AC10" s="6"/>
      <c r="AD10" s="21"/>
      <c r="AE10" s="21"/>
      <c r="AF10" s="21"/>
      <c r="AG10" s="21"/>
      <c r="AH10" s="21"/>
      <c r="AI10" s="21"/>
      <c r="AJ10" s="21"/>
      <c r="AK10" s="21"/>
      <c r="AL10" s="21"/>
      <c r="AM10" s="21"/>
      <c r="AN10" s="21"/>
      <c r="AO10" s="21"/>
      <c r="AP10" s="21"/>
      <c r="AQ10" s="21"/>
      <c r="AR10" s="21"/>
      <c r="AS10" s="21"/>
      <c r="AT10" s="21"/>
    </row>
    <row r="11" spans="2:46">
      <c r="B11" s="5"/>
      <c r="AC11" s="6"/>
      <c r="AD11" s="21"/>
      <c r="AE11" s="21"/>
      <c r="AF11" s="21"/>
      <c r="AG11" s="21"/>
      <c r="AH11" s="21"/>
      <c r="AI11" s="21"/>
      <c r="AJ11" s="21"/>
      <c r="AK11" s="21"/>
      <c r="AL11" s="21"/>
      <c r="AM11" s="21"/>
      <c r="AN11" s="21"/>
      <c r="AO11" s="21"/>
      <c r="AP11" s="21"/>
      <c r="AQ11" s="21"/>
      <c r="AR11" s="21"/>
      <c r="AS11" s="21"/>
      <c r="AT11" s="21"/>
    </row>
    <row r="12" spans="2:46" ht="19">
      <c r="B12" s="5"/>
      <c r="C12" s="12" t="s">
        <v>48</v>
      </c>
      <c r="AC12" s="6"/>
      <c r="AD12" s="21"/>
      <c r="AE12" s="21"/>
      <c r="AF12" s="21"/>
      <c r="AG12" s="21"/>
      <c r="AH12" s="21"/>
      <c r="AI12" s="21"/>
      <c r="AJ12" s="21"/>
      <c r="AK12" s="21"/>
      <c r="AL12" s="21"/>
      <c r="AM12" s="21"/>
      <c r="AN12" s="21"/>
      <c r="AO12" s="21"/>
      <c r="AP12" s="21"/>
      <c r="AQ12" s="21"/>
      <c r="AR12" s="21"/>
      <c r="AS12" s="21"/>
      <c r="AT12" s="21"/>
    </row>
    <row r="13" spans="2:46" ht="16">
      <c r="B13" s="5"/>
      <c r="C13" s="13" t="s">
        <v>49</v>
      </c>
      <c r="D13" s="13"/>
      <c r="E13" s="13"/>
      <c r="F13" s="48"/>
      <c r="AC13" s="6"/>
      <c r="AD13" s="21"/>
      <c r="AE13" s="21"/>
      <c r="AF13" s="21"/>
      <c r="AG13" s="21"/>
      <c r="AH13" s="21"/>
      <c r="AI13" s="21"/>
      <c r="AJ13" s="21"/>
      <c r="AK13" s="21"/>
      <c r="AL13" s="21"/>
      <c r="AM13" s="21"/>
      <c r="AN13" s="21"/>
      <c r="AO13" s="21"/>
      <c r="AP13" s="21"/>
      <c r="AQ13" s="21"/>
      <c r="AR13" s="21"/>
      <c r="AS13" s="21"/>
      <c r="AT13" s="21"/>
    </row>
    <row r="14" spans="2:46" ht="16">
      <c r="B14" s="5"/>
      <c r="C14" s="13" t="s">
        <v>50</v>
      </c>
      <c r="D14" s="13"/>
      <c r="E14" s="13"/>
      <c r="F14" s="48"/>
      <c r="AC14" s="6"/>
      <c r="AD14" s="21"/>
      <c r="AE14" s="21"/>
      <c r="AF14" s="21"/>
      <c r="AG14" s="21"/>
      <c r="AH14" s="21"/>
      <c r="AI14" s="21"/>
      <c r="AJ14" s="21"/>
      <c r="AK14" s="21"/>
      <c r="AL14" s="21"/>
      <c r="AM14" s="21"/>
      <c r="AN14" s="21"/>
      <c r="AO14" s="21"/>
      <c r="AP14" s="21"/>
      <c r="AQ14" s="21"/>
      <c r="AR14" s="21"/>
      <c r="AS14" s="21"/>
      <c r="AT14" s="21"/>
    </row>
    <row r="15" spans="2:46" ht="16">
      <c r="B15" s="5"/>
      <c r="C15" s="13" t="s">
        <v>51</v>
      </c>
      <c r="D15" s="13"/>
      <c r="E15" s="13"/>
      <c r="F15" s="48"/>
      <c r="G15" s="49"/>
      <c r="H15" s="49"/>
      <c r="O15" s="49"/>
      <c r="P15" s="49"/>
      <c r="Q15" s="49"/>
      <c r="R15" s="49"/>
      <c r="AC15" s="6"/>
      <c r="AD15" s="21"/>
      <c r="AE15" s="21"/>
      <c r="AF15" s="21"/>
      <c r="AG15" s="21"/>
      <c r="AH15" s="21"/>
      <c r="AI15" s="21"/>
      <c r="AJ15" s="21"/>
      <c r="AK15" s="21"/>
      <c r="AL15" s="21"/>
      <c r="AM15" s="21"/>
      <c r="AN15" s="21"/>
      <c r="AO15" s="21"/>
      <c r="AP15" s="21"/>
      <c r="AQ15" s="21"/>
      <c r="AR15" s="21"/>
      <c r="AS15" s="21"/>
      <c r="AT15" s="21"/>
    </row>
    <row r="16" spans="2:46" ht="16">
      <c r="B16" s="5"/>
      <c r="C16" s="13"/>
      <c r="D16" s="22" t="s">
        <v>52</v>
      </c>
      <c r="E16" s="22" t="s">
        <v>53</v>
      </c>
      <c r="F16" s="22" t="s">
        <v>54</v>
      </c>
      <c r="G16" s="22" t="s">
        <v>55</v>
      </c>
      <c r="H16" s="22" t="s">
        <v>56</v>
      </c>
      <c r="I16" s="22" t="s">
        <v>57</v>
      </c>
      <c r="J16" s="22" t="s">
        <v>61</v>
      </c>
      <c r="O16" s="13"/>
      <c r="P16" s="15"/>
      <c r="Q16" s="15"/>
      <c r="R16" s="15"/>
      <c r="AC16" s="6"/>
      <c r="AD16" s="21"/>
      <c r="AE16" s="21"/>
      <c r="AF16" s="21"/>
      <c r="AG16" s="21"/>
      <c r="AH16" s="21"/>
      <c r="AI16" s="21"/>
      <c r="AJ16" s="21"/>
      <c r="AK16" s="21"/>
      <c r="AL16" s="21"/>
      <c r="AM16" s="21"/>
      <c r="AN16" s="21"/>
      <c r="AO16" s="21"/>
      <c r="AP16" s="21"/>
      <c r="AQ16" s="21"/>
      <c r="AR16" s="21"/>
      <c r="AS16" s="21"/>
      <c r="AT16" s="21"/>
    </row>
    <row r="17" spans="2:46" ht="16">
      <c r="B17" s="5"/>
      <c r="C17" s="13"/>
      <c r="D17" s="13" t="s">
        <v>58</v>
      </c>
      <c r="E17" s="13">
        <v>14</v>
      </c>
      <c r="F17" s="13">
        <v>13.9</v>
      </c>
      <c r="G17" s="13">
        <v>14.2</v>
      </c>
      <c r="H17" s="13">
        <v>14</v>
      </c>
      <c r="I17" s="13">
        <v>13.9</v>
      </c>
      <c r="J17" s="13">
        <v>14</v>
      </c>
      <c r="AC17" s="6"/>
      <c r="AD17" s="21"/>
      <c r="AE17" s="21"/>
      <c r="AF17" s="21"/>
      <c r="AG17" s="21"/>
      <c r="AH17" s="21"/>
      <c r="AI17" s="21"/>
      <c r="AJ17" s="21"/>
      <c r="AK17" s="21"/>
      <c r="AL17" s="21"/>
      <c r="AM17" s="21"/>
      <c r="AN17" s="21"/>
      <c r="AO17" s="21"/>
      <c r="AP17" s="21"/>
      <c r="AQ17" s="21"/>
      <c r="AR17" s="21"/>
      <c r="AS17" s="21"/>
      <c r="AT17" s="21"/>
    </row>
    <row r="18" spans="2:46" ht="16">
      <c r="B18" s="5"/>
      <c r="C18" s="13"/>
      <c r="D18" s="13" t="s">
        <v>59</v>
      </c>
      <c r="E18" s="13">
        <v>0.85</v>
      </c>
      <c r="F18" s="13">
        <v>0.83399999999999996</v>
      </c>
      <c r="G18" s="13">
        <v>0.84199999999999997</v>
      </c>
      <c r="H18" s="13">
        <v>0.85099999999999998</v>
      </c>
      <c r="I18" s="13">
        <v>0.85</v>
      </c>
      <c r="J18" s="13">
        <v>0.83399999999999996</v>
      </c>
      <c r="AC18" s="6"/>
      <c r="AD18" s="21"/>
      <c r="AE18" s="21"/>
      <c r="AF18" s="21"/>
      <c r="AG18" s="21"/>
      <c r="AH18" s="21"/>
      <c r="AI18" s="21"/>
      <c r="AJ18" s="21"/>
      <c r="AK18" s="21"/>
      <c r="AL18" s="21"/>
      <c r="AM18" s="21"/>
      <c r="AN18" s="21"/>
      <c r="AO18" s="21"/>
      <c r="AP18" s="21"/>
      <c r="AQ18" s="21"/>
      <c r="AR18" s="21"/>
      <c r="AS18" s="21"/>
      <c r="AT18" s="21"/>
    </row>
    <row r="19" spans="2:46" ht="16">
      <c r="B19" s="5"/>
      <c r="C19" s="13"/>
      <c r="D19" s="13" t="s">
        <v>60</v>
      </c>
      <c r="E19" s="13">
        <v>0.95</v>
      </c>
      <c r="F19" s="13">
        <v>0.95299999999999996</v>
      </c>
      <c r="G19" s="13">
        <v>0.93799999999999994</v>
      </c>
      <c r="H19" s="13">
        <v>0.95</v>
      </c>
      <c r="I19" s="13">
        <v>0.94699999999999995</v>
      </c>
      <c r="J19" s="13">
        <v>0.94399999999999995</v>
      </c>
      <c r="AC19" s="6"/>
      <c r="AD19" s="21"/>
      <c r="AE19" s="21"/>
      <c r="AF19" s="21"/>
      <c r="AG19" s="21"/>
      <c r="AH19" s="21"/>
      <c r="AI19" s="21"/>
      <c r="AJ19" s="21"/>
      <c r="AK19" s="21"/>
      <c r="AL19" s="21"/>
      <c r="AM19" s="21"/>
      <c r="AN19" s="21"/>
      <c r="AO19" s="21"/>
      <c r="AP19" s="21"/>
      <c r="AQ19" s="21"/>
      <c r="AR19" s="21"/>
      <c r="AS19" s="21"/>
      <c r="AT19" s="21"/>
    </row>
    <row r="20" spans="2:46" ht="16">
      <c r="B20" s="5"/>
      <c r="C20" s="13"/>
      <c r="AC20" s="6"/>
      <c r="AD20" s="21"/>
      <c r="AE20" s="21"/>
      <c r="AF20" s="21"/>
      <c r="AG20" s="21"/>
      <c r="AH20" s="21"/>
      <c r="AI20" s="21"/>
      <c r="AJ20" s="21"/>
      <c r="AK20" s="21"/>
      <c r="AL20" s="21"/>
      <c r="AM20" s="21"/>
      <c r="AN20" s="21"/>
      <c r="AO20" s="21"/>
      <c r="AP20" s="21"/>
      <c r="AQ20" s="21"/>
      <c r="AR20" s="21"/>
      <c r="AS20" s="21"/>
      <c r="AT20" s="21"/>
    </row>
    <row r="21" spans="2:46">
      <c r="B21" s="5"/>
      <c r="AC21" s="6"/>
      <c r="AD21" s="21"/>
      <c r="AE21" s="21"/>
      <c r="AF21" s="21"/>
      <c r="AG21" s="21"/>
      <c r="AH21" s="21"/>
      <c r="AI21" s="21"/>
      <c r="AJ21" s="21"/>
      <c r="AK21" s="21"/>
      <c r="AL21" s="21"/>
      <c r="AM21" s="21"/>
      <c r="AN21" s="21"/>
      <c r="AO21" s="21"/>
      <c r="AP21" s="21"/>
      <c r="AQ21" s="21"/>
      <c r="AR21" s="21"/>
      <c r="AS21" s="21"/>
      <c r="AT21" s="21"/>
    </row>
    <row r="22" spans="2:46">
      <c r="B22" s="5"/>
      <c r="AC22" s="6"/>
      <c r="AD22" s="21"/>
      <c r="AE22" s="21"/>
      <c r="AF22" s="21"/>
      <c r="AG22" s="21"/>
      <c r="AH22" s="21"/>
      <c r="AI22" s="21"/>
      <c r="AJ22" s="21"/>
      <c r="AK22" s="21"/>
      <c r="AL22" s="21"/>
      <c r="AM22" s="21"/>
      <c r="AN22" s="21"/>
      <c r="AO22" s="21"/>
      <c r="AP22" s="21"/>
      <c r="AQ22" s="21"/>
      <c r="AR22" s="21"/>
      <c r="AS22" s="21"/>
      <c r="AT22" s="21"/>
    </row>
    <row r="23" spans="2:46" ht="19">
      <c r="B23" s="5"/>
      <c r="C23" s="12" t="s">
        <v>22</v>
      </c>
      <c r="AC23" s="6"/>
      <c r="AD23" s="21"/>
      <c r="AE23" s="21"/>
      <c r="AF23" s="21"/>
      <c r="AG23" s="21"/>
      <c r="AH23" s="21"/>
      <c r="AI23" s="21"/>
      <c r="AJ23" s="21"/>
      <c r="AK23" s="21"/>
      <c r="AL23" s="21"/>
      <c r="AM23" s="21"/>
      <c r="AN23" s="21"/>
      <c r="AO23" s="21"/>
      <c r="AP23" s="21"/>
      <c r="AQ23" s="21"/>
      <c r="AR23" s="21"/>
      <c r="AS23" s="21"/>
      <c r="AT23" s="21"/>
    </row>
    <row r="24" spans="2:46" ht="16">
      <c r="B24" s="5"/>
      <c r="C24" s="13" t="s">
        <v>62</v>
      </c>
      <c r="AC24" s="6"/>
      <c r="AD24" s="21"/>
      <c r="AE24" s="21"/>
      <c r="AF24" s="21"/>
      <c r="AG24" s="21"/>
      <c r="AH24" s="21"/>
      <c r="AI24" s="21"/>
      <c r="AJ24" s="21"/>
      <c r="AK24" s="21"/>
      <c r="AL24" s="21"/>
      <c r="AM24" s="21"/>
      <c r="AN24" s="21"/>
      <c r="AO24" s="21"/>
      <c r="AP24" s="21"/>
      <c r="AQ24" s="21"/>
      <c r="AR24" s="21"/>
      <c r="AS24" s="21"/>
      <c r="AT24" s="21"/>
    </row>
    <row r="25" spans="2:46" ht="16">
      <c r="B25" s="5"/>
      <c r="C25" s="13" t="s">
        <v>63</v>
      </c>
      <c r="AC25" s="6"/>
      <c r="AD25" s="21"/>
      <c r="AE25" s="21"/>
      <c r="AF25" s="21"/>
      <c r="AG25" s="21"/>
      <c r="AH25" s="21"/>
      <c r="AI25" s="21"/>
      <c r="AJ25" s="21"/>
      <c r="AK25" s="21"/>
      <c r="AL25" s="21"/>
      <c r="AM25" s="21"/>
      <c r="AN25" s="21"/>
      <c r="AO25" s="21"/>
      <c r="AP25" s="21"/>
      <c r="AQ25" s="21"/>
      <c r="AR25" s="21"/>
      <c r="AS25" s="21"/>
      <c r="AT25" s="21"/>
    </row>
    <row r="26" spans="2:46" ht="16">
      <c r="B26" s="5"/>
      <c r="C26" s="13" t="s">
        <v>64</v>
      </c>
      <c r="D26" s="13"/>
      <c r="E26" s="13"/>
      <c r="F26" s="13"/>
      <c r="G26" s="13"/>
      <c r="H26" s="13"/>
      <c r="I26" s="13"/>
      <c r="J26" s="13"/>
      <c r="K26" s="13"/>
      <c r="L26" s="13"/>
      <c r="M26" s="13"/>
      <c r="N26" s="13"/>
      <c r="O26" s="13"/>
      <c r="P26" s="13"/>
      <c r="AC26" s="6"/>
      <c r="AD26" s="21"/>
      <c r="AE26" s="21"/>
      <c r="AF26" s="21"/>
      <c r="AG26" s="21"/>
      <c r="AH26" s="21"/>
      <c r="AI26" s="21"/>
      <c r="AJ26" s="21"/>
      <c r="AK26" s="21"/>
      <c r="AL26" s="21"/>
      <c r="AM26" s="21"/>
      <c r="AN26" s="21"/>
      <c r="AO26" s="21"/>
      <c r="AP26" s="21"/>
      <c r="AQ26" s="21"/>
      <c r="AR26" s="21"/>
      <c r="AS26" s="21"/>
      <c r="AT26" s="21"/>
    </row>
    <row r="27" spans="2:46" ht="16">
      <c r="B27" s="5"/>
      <c r="C27" s="13" t="s">
        <v>65</v>
      </c>
      <c r="AC27" s="6"/>
      <c r="AD27" s="21"/>
      <c r="AE27" s="21"/>
      <c r="AF27" s="21"/>
      <c r="AG27" s="21"/>
      <c r="AH27" s="21"/>
      <c r="AI27" s="21"/>
      <c r="AJ27" s="21"/>
      <c r="AK27" s="21"/>
      <c r="AL27" s="21"/>
      <c r="AM27" s="21"/>
      <c r="AN27" s="21"/>
      <c r="AO27" s="21"/>
      <c r="AP27" s="21"/>
      <c r="AQ27" s="21"/>
      <c r="AR27" s="21"/>
      <c r="AS27" s="21"/>
      <c r="AT27" s="21"/>
    </row>
    <row r="28" spans="2:46">
      <c r="B28" s="5"/>
      <c r="AC28" s="6"/>
      <c r="AD28" s="21"/>
      <c r="AE28" s="21"/>
      <c r="AF28" s="21"/>
      <c r="AG28" s="21"/>
      <c r="AH28" s="21"/>
      <c r="AI28" s="21"/>
      <c r="AJ28" s="21"/>
      <c r="AK28" s="21"/>
      <c r="AL28" s="21"/>
      <c r="AM28" s="21"/>
      <c r="AN28" s="21"/>
      <c r="AO28" s="21"/>
      <c r="AP28" s="21"/>
      <c r="AQ28" s="21"/>
      <c r="AR28" s="21"/>
      <c r="AS28" s="21"/>
      <c r="AT28" s="21"/>
    </row>
    <row r="29" spans="2:46" ht="16">
      <c r="B29" s="5"/>
      <c r="C29" s="50" t="s">
        <v>66</v>
      </c>
      <c r="D29" s="13"/>
      <c r="E29" s="13"/>
      <c r="F29" s="13"/>
      <c r="G29" s="13"/>
      <c r="H29" s="13"/>
      <c r="I29" s="13"/>
      <c r="J29" s="13"/>
      <c r="K29" s="13"/>
      <c r="L29" s="13"/>
      <c r="M29" s="13"/>
      <c r="N29" s="13"/>
      <c r="O29" s="51" t="s">
        <v>68</v>
      </c>
      <c r="P29" s="49"/>
      <c r="Q29" s="49"/>
      <c r="R29" s="49"/>
      <c r="AC29" s="6"/>
      <c r="AD29" s="21"/>
      <c r="AE29" s="21"/>
      <c r="AF29" s="21"/>
      <c r="AG29" s="21"/>
      <c r="AH29" s="21"/>
      <c r="AI29" s="21"/>
      <c r="AJ29" s="21"/>
      <c r="AK29" s="21"/>
      <c r="AL29" s="21"/>
      <c r="AM29" s="21"/>
      <c r="AN29" s="21"/>
      <c r="AO29" s="21"/>
      <c r="AP29" s="21"/>
      <c r="AQ29" s="21"/>
      <c r="AR29" s="21"/>
      <c r="AS29" s="21"/>
      <c r="AT29" s="21"/>
    </row>
    <row r="30" spans="2:46" ht="16">
      <c r="B30" s="5"/>
      <c r="C30" s="13" t="s">
        <v>67</v>
      </c>
      <c r="O30" s="52" t="s">
        <v>69</v>
      </c>
      <c r="P30" s="16"/>
      <c r="Q30" s="16"/>
      <c r="R30" s="16"/>
      <c r="AC30" s="6"/>
      <c r="AD30" s="21"/>
      <c r="AE30" s="21"/>
      <c r="AF30" s="21"/>
      <c r="AG30" s="21"/>
      <c r="AH30" s="21"/>
      <c r="AI30" s="21"/>
      <c r="AJ30" s="21"/>
      <c r="AK30" s="21"/>
      <c r="AL30" s="21"/>
      <c r="AM30" s="21"/>
      <c r="AN30" s="21"/>
      <c r="AO30" s="21"/>
      <c r="AP30" s="21"/>
      <c r="AQ30" s="21"/>
      <c r="AR30" s="21"/>
      <c r="AS30" s="21"/>
      <c r="AT30" s="21"/>
    </row>
    <row r="31" spans="2:46" ht="16">
      <c r="B31" s="5"/>
      <c r="O31" s="52" t="s">
        <v>70</v>
      </c>
      <c r="AC31" s="6"/>
      <c r="AD31" s="21"/>
      <c r="AE31" s="21"/>
      <c r="AF31" s="21"/>
      <c r="AG31" s="21"/>
      <c r="AH31" s="21"/>
      <c r="AI31" s="21"/>
      <c r="AJ31" s="21"/>
      <c r="AK31" s="21"/>
      <c r="AL31" s="21"/>
      <c r="AM31" s="21"/>
      <c r="AN31" s="21"/>
      <c r="AO31" s="21"/>
      <c r="AP31" s="21"/>
      <c r="AQ31" s="21"/>
      <c r="AR31" s="21"/>
      <c r="AS31" s="21"/>
      <c r="AT31" s="21"/>
    </row>
    <row r="32" spans="2:46" ht="16">
      <c r="B32" s="5"/>
      <c r="O32" s="13" t="s">
        <v>91</v>
      </c>
      <c r="AC32" s="6"/>
      <c r="AD32" s="21"/>
      <c r="AE32" s="21"/>
      <c r="AF32" s="21"/>
      <c r="AG32" s="21"/>
      <c r="AH32" s="21"/>
      <c r="AI32" s="21"/>
      <c r="AJ32" s="21"/>
      <c r="AK32" s="21"/>
      <c r="AL32" s="21"/>
      <c r="AM32" s="21"/>
      <c r="AN32" s="21"/>
      <c r="AO32" s="21"/>
      <c r="AP32" s="21"/>
      <c r="AQ32" s="21"/>
      <c r="AR32" s="21"/>
      <c r="AS32" s="21"/>
      <c r="AT32" s="21"/>
    </row>
    <row r="33" spans="2:46" ht="16">
      <c r="B33" s="5"/>
      <c r="N33" s="53"/>
      <c r="S33" s="53"/>
      <c r="T33" s="53"/>
      <c r="U33" s="53"/>
      <c r="V33" s="53"/>
      <c r="W33" s="53"/>
      <c r="X33" s="53"/>
      <c r="AC33" s="6"/>
      <c r="AD33" s="21"/>
      <c r="AE33" s="21"/>
      <c r="AF33" s="21"/>
      <c r="AG33" s="21"/>
      <c r="AH33" s="21"/>
      <c r="AI33" s="21"/>
      <c r="AJ33" s="21"/>
      <c r="AK33" s="21"/>
      <c r="AL33" s="21"/>
      <c r="AM33" s="21"/>
      <c r="AN33" s="21"/>
      <c r="AO33" s="21"/>
      <c r="AP33" s="21"/>
      <c r="AQ33" s="21"/>
      <c r="AR33" s="21"/>
      <c r="AS33" s="21"/>
      <c r="AT33" s="21"/>
    </row>
    <row r="34" spans="2:46" ht="16">
      <c r="B34" s="5"/>
      <c r="G34" s="10" t="s">
        <v>72</v>
      </c>
      <c r="N34" s="13"/>
      <c r="S34" s="13"/>
      <c r="U34" s="10" t="s">
        <v>71</v>
      </c>
      <c r="AC34" s="6"/>
      <c r="AD34" s="21"/>
      <c r="AE34" s="21"/>
      <c r="AF34" s="21"/>
      <c r="AG34" s="21"/>
      <c r="AH34" s="21"/>
      <c r="AI34" s="21"/>
      <c r="AJ34" s="21"/>
      <c r="AK34" s="21"/>
      <c r="AL34" s="21"/>
      <c r="AM34" s="21"/>
      <c r="AN34" s="21"/>
      <c r="AO34" s="21"/>
      <c r="AP34" s="21"/>
      <c r="AQ34" s="21"/>
      <c r="AR34" s="21"/>
      <c r="AS34" s="21"/>
      <c r="AT34" s="21"/>
    </row>
    <row r="35" spans="2:46" ht="16">
      <c r="B35" s="5"/>
      <c r="C35" s="13"/>
      <c r="D35" s="13"/>
      <c r="E35" s="13"/>
      <c r="G35" s="22" t="s">
        <v>52</v>
      </c>
      <c r="H35" s="23" t="s">
        <v>53</v>
      </c>
      <c r="I35" s="22" t="s">
        <v>54</v>
      </c>
      <c r="J35" s="22" t="s">
        <v>55</v>
      </c>
      <c r="K35" s="22" t="s">
        <v>56</v>
      </c>
      <c r="L35" s="22" t="s">
        <v>57</v>
      </c>
      <c r="M35" s="22" t="s">
        <v>61</v>
      </c>
      <c r="N35" s="13"/>
      <c r="S35" s="13"/>
      <c r="U35" s="22" t="s">
        <v>52</v>
      </c>
      <c r="V35" s="23" t="s">
        <v>53</v>
      </c>
      <c r="W35" s="22" t="s">
        <v>54</v>
      </c>
      <c r="X35" s="22" t="s">
        <v>55</v>
      </c>
      <c r="Y35" s="22" t="s">
        <v>56</v>
      </c>
      <c r="Z35" s="22" t="s">
        <v>57</v>
      </c>
      <c r="AA35" s="22" t="s">
        <v>61</v>
      </c>
      <c r="AC35" s="6"/>
      <c r="AD35" s="21"/>
      <c r="AE35" s="21"/>
      <c r="AF35" s="21"/>
      <c r="AG35" s="21"/>
      <c r="AH35" s="21"/>
      <c r="AI35" s="21"/>
      <c r="AJ35" s="21"/>
      <c r="AK35" s="21"/>
      <c r="AL35" s="21"/>
      <c r="AM35" s="21"/>
      <c r="AN35" s="21"/>
      <c r="AO35" s="21"/>
      <c r="AP35" s="21"/>
      <c r="AQ35" s="21"/>
      <c r="AR35" s="21"/>
      <c r="AS35" s="21"/>
      <c r="AT35" s="21"/>
    </row>
    <row r="36" spans="2:46" ht="16">
      <c r="B36" s="5"/>
      <c r="C36" s="13"/>
      <c r="D36" s="13"/>
      <c r="E36" s="13"/>
      <c r="G36" s="13" t="s">
        <v>58</v>
      </c>
      <c r="H36" s="54">
        <v>14</v>
      </c>
      <c r="I36" s="13">
        <v>13.9</v>
      </c>
      <c r="J36" s="13">
        <v>14.2</v>
      </c>
      <c r="K36" s="13">
        <v>14</v>
      </c>
      <c r="L36" s="13">
        <v>13.9</v>
      </c>
      <c r="M36" s="13">
        <v>14</v>
      </c>
      <c r="N36" s="13"/>
      <c r="S36" s="13"/>
      <c r="U36" s="53" t="s">
        <v>58</v>
      </c>
      <c r="V36" s="55">
        <v>14</v>
      </c>
      <c r="W36" s="56">
        <v>13.9</v>
      </c>
      <c r="X36" s="56">
        <v>14.2</v>
      </c>
      <c r="Y36" s="57">
        <v>14</v>
      </c>
      <c r="Z36" s="56">
        <v>13.9</v>
      </c>
      <c r="AA36" s="56">
        <v>14</v>
      </c>
      <c r="AC36" s="6"/>
      <c r="AD36" s="21"/>
      <c r="AE36" s="21"/>
      <c r="AF36" s="21"/>
      <c r="AG36" s="21"/>
      <c r="AH36" s="21"/>
      <c r="AI36" s="21"/>
      <c r="AJ36" s="21"/>
      <c r="AK36" s="21"/>
      <c r="AL36" s="21"/>
      <c r="AM36" s="21"/>
      <c r="AN36" s="21"/>
      <c r="AO36" s="21"/>
      <c r="AP36" s="21"/>
      <c r="AQ36" s="21"/>
      <c r="AR36" s="21"/>
      <c r="AS36" s="21"/>
      <c r="AT36" s="21"/>
    </row>
    <row r="37" spans="2:46" ht="16">
      <c r="B37" s="5"/>
      <c r="C37" s="13"/>
      <c r="D37" s="13"/>
      <c r="E37" s="13"/>
      <c r="F37" s="13"/>
      <c r="G37" s="13" t="s">
        <v>59</v>
      </c>
      <c r="H37" s="54">
        <v>0.85</v>
      </c>
      <c r="I37" s="13">
        <v>0.83399999999999996</v>
      </c>
      <c r="J37" s="13">
        <v>0.84199999999999997</v>
      </c>
      <c r="K37" s="13">
        <v>0.85099999999999998</v>
      </c>
      <c r="L37" s="13">
        <v>0.85</v>
      </c>
      <c r="M37" s="13">
        <v>0.83399999999999996</v>
      </c>
      <c r="U37" s="53" t="s">
        <v>59</v>
      </c>
      <c r="V37" s="58">
        <v>0.85</v>
      </c>
      <c r="W37" s="59">
        <v>0.83399999999999996</v>
      </c>
      <c r="X37" s="59">
        <v>0.84199999999999997</v>
      </c>
      <c r="Y37" s="59">
        <v>0.85099999999999998</v>
      </c>
      <c r="Z37" s="59">
        <v>0.85</v>
      </c>
      <c r="AA37" s="59">
        <v>0.83399999999999996</v>
      </c>
      <c r="AC37" s="6"/>
      <c r="AD37" s="21"/>
      <c r="AE37" s="21"/>
      <c r="AF37" s="21"/>
      <c r="AG37" s="21"/>
      <c r="AH37" s="21"/>
      <c r="AI37" s="21"/>
      <c r="AJ37" s="21"/>
      <c r="AK37" s="21"/>
      <c r="AL37" s="21"/>
      <c r="AM37" s="21"/>
      <c r="AN37" s="21"/>
      <c r="AO37" s="21"/>
      <c r="AP37" s="21"/>
      <c r="AQ37" s="21"/>
      <c r="AR37" s="21"/>
      <c r="AS37" s="21"/>
      <c r="AT37" s="21"/>
    </row>
    <row r="38" spans="2:46" ht="16">
      <c r="B38" s="5"/>
      <c r="C38" s="13"/>
      <c r="D38" s="13"/>
      <c r="E38" s="13"/>
      <c r="F38" s="13"/>
      <c r="G38" s="13" t="s">
        <v>60</v>
      </c>
      <c r="H38" s="54">
        <v>0.95</v>
      </c>
      <c r="I38" s="13">
        <v>0.95299999999999996</v>
      </c>
      <c r="J38" s="13">
        <v>0.93799999999999994</v>
      </c>
      <c r="K38" s="13">
        <v>0.95</v>
      </c>
      <c r="L38" s="13">
        <v>0.94699999999999995</v>
      </c>
      <c r="M38" s="13">
        <v>0.94399999999999995</v>
      </c>
      <c r="U38" s="53" t="s">
        <v>60</v>
      </c>
      <c r="V38" s="58">
        <v>0.95</v>
      </c>
      <c r="W38" s="59">
        <v>0.95299999999999996</v>
      </c>
      <c r="X38" s="59">
        <v>0.93799999999999994</v>
      </c>
      <c r="Y38" s="59">
        <v>0.95</v>
      </c>
      <c r="Z38" s="59">
        <v>0.94699999999999995</v>
      </c>
      <c r="AA38" s="59">
        <v>0.94399999999999995</v>
      </c>
      <c r="AC38" s="6"/>
      <c r="AD38" s="21"/>
      <c r="AE38" s="21"/>
      <c r="AF38" s="21"/>
      <c r="AG38" s="21"/>
      <c r="AH38" s="21"/>
      <c r="AI38" s="21"/>
      <c r="AJ38" s="21"/>
      <c r="AK38" s="21"/>
      <c r="AL38" s="21"/>
      <c r="AM38" s="21"/>
      <c r="AN38" s="21"/>
      <c r="AO38" s="21"/>
      <c r="AP38" s="21"/>
      <c r="AQ38" s="21"/>
      <c r="AR38" s="21"/>
      <c r="AS38" s="21"/>
      <c r="AT38" s="21"/>
    </row>
    <row r="39" spans="2:46" ht="16">
      <c r="B39" s="5"/>
      <c r="C39" s="13"/>
      <c r="D39" s="13"/>
      <c r="E39" s="13"/>
      <c r="F39" s="13"/>
      <c r="AC39" s="6"/>
      <c r="AD39" s="21"/>
      <c r="AE39" s="21"/>
      <c r="AF39" s="21"/>
      <c r="AG39" s="21"/>
      <c r="AH39" s="21"/>
      <c r="AI39" s="21"/>
      <c r="AJ39" s="21"/>
      <c r="AK39" s="21"/>
      <c r="AL39" s="21"/>
      <c r="AM39" s="21"/>
      <c r="AN39" s="21"/>
      <c r="AO39" s="21"/>
      <c r="AP39" s="21"/>
      <c r="AQ39" s="21"/>
      <c r="AR39" s="21"/>
      <c r="AS39" s="21"/>
      <c r="AT39" s="21"/>
    </row>
    <row r="40" spans="2:46" ht="16">
      <c r="B40" s="5"/>
      <c r="C40" s="13"/>
      <c r="D40" s="13"/>
      <c r="E40" s="13"/>
      <c r="F40" s="13"/>
      <c r="G40" s="53"/>
      <c r="H40" s="53"/>
      <c r="I40" s="53"/>
      <c r="J40" s="53"/>
      <c r="K40" s="53"/>
      <c r="L40" s="53"/>
      <c r="Q40" s="53"/>
      <c r="R40" s="53"/>
      <c r="S40" s="53"/>
      <c r="U40" s="60" t="s">
        <v>73</v>
      </c>
      <c r="AC40" s="6"/>
      <c r="AD40" s="21"/>
      <c r="AE40" s="21"/>
      <c r="AF40" s="21"/>
      <c r="AG40" s="21"/>
      <c r="AH40" s="21"/>
      <c r="AI40" s="21"/>
      <c r="AJ40" s="21"/>
      <c r="AK40" s="21"/>
      <c r="AL40" s="21"/>
      <c r="AM40" s="21"/>
      <c r="AN40" s="21"/>
      <c r="AO40" s="21"/>
      <c r="AP40" s="21"/>
      <c r="AQ40" s="21"/>
      <c r="AR40" s="21"/>
      <c r="AS40" s="21"/>
      <c r="AT40" s="21"/>
    </row>
    <row r="41" spans="2:46" ht="16">
      <c r="B41" s="5"/>
      <c r="C41" s="13"/>
      <c r="D41" s="13"/>
      <c r="E41" s="13"/>
      <c r="F41" s="13"/>
      <c r="G41" s="13"/>
      <c r="H41" s="13"/>
      <c r="I41" s="13"/>
      <c r="J41" s="13"/>
      <c r="K41" s="13"/>
      <c r="L41" s="13"/>
      <c r="Q41" s="13"/>
      <c r="U41" s="13" t="s">
        <v>89</v>
      </c>
      <c r="V41" s="13"/>
      <c r="W41" s="13"/>
      <c r="X41" s="13"/>
      <c r="Y41" s="13"/>
      <c r="Z41" s="13"/>
      <c r="AA41" s="13"/>
      <c r="AC41" s="6"/>
      <c r="AD41" s="21"/>
      <c r="AE41" s="21"/>
      <c r="AF41" s="21"/>
      <c r="AG41" s="21"/>
      <c r="AH41" s="21"/>
      <c r="AI41" s="21"/>
      <c r="AJ41" s="21"/>
      <c r="AK41" s="21"/>
      <c r="AL41" s="21"/>
      <c r="AM41" s="21"/>
      <c r="AN41" s="21"/>
      <c r="AO41" s="21"/>
      <c r="AP41" s="21"/>
      <c r="AQ41" s="21"/>
      <c r="AR41" s="21"/>
      <c r="AS41" s="21"/>
      <c r="AT41" s="21"/>
    </row>
    <row r="42" spans="2:46" ht="16">
      <c r="B42" s="5"/>
      <c r="G42" s="13"/>
      <c r="H42" s="13"/>
      <c r="I42" s="13"/>
      <c r="J42" s="13"/>
      <c r="K42" s="13"/>
      <c r="L42" s="13"/>
      <c r="Q42" s="13"/>
      <c r="R42" s="13"/>
      <c r="S42" s="13"/>
      <c r="U42" s="61" t="s">
        <v>90</v>
      </c>
      <c r="V42" s="13"/>
      <c r="W42" s="62"/>
      <c r="X42" s="63"/>
      <c r="Y42" s="62"/>
      <c r="Z42" s="62"/>
      <c r="AA42" s="62"/>
      <c r="AB42" s="36"/>
      <c r="AC42" s="6"/>
      <c r="AD42" s="21"/>
      <c r="AE42" s="21"/>
      <c r="AF42" s="21"/>
      <c r="AG42" s="21"/>
      <c r="AH42" s="21"/>
      <c r="AI42" s="21"/>
      <c r="AJ42" s="21"/>
      <c r="AK42" s="21"/>
      <c r="AL42" s="21"/>
      <c r="AM42" s="21"/>
      <c r="AN42" s="21"/>
      <c r="AO42" s="21"/>
      <c r="AP42" s="21"/>
      <c r="AQ42" s="21"/>
      <c r="AR42" s="21"/>
      <c r="AS42" s="21"/>
      <c r="AT42" s="21"/>
    </row>
    <row r="43" spans="2:46" ht="17" customHeight="1">
      <c r="B43" s="5"/>
      <c r="G43" s="13"/>
      <c r="H43" s="13"/>
      <c r="I43" s="13"/>
      <c r="J43" s="13"/>
      <c r="K43" s="13"/>
      <c r="L43" s="13"/>
      <c r="Q43" s="13"/>
      <c r="R43" s="13"/>
      <c r="S43" s="13"/>
      <c r="AC43" s="6"/>
      <c r="AD43" s="21"/>
      <c r="AE43" s="21"/>
      <c r="AF43" s="21"/>
      <c r="AG43" s="21"/>
      <c r="AH43" s="21"/>
      <c r="AI43" s="21"/>
      <c r="AJ43" s="21"/>
      <c r="AK43" s="21"/>
      <c r="AL43" s="21"/>
      <c r="AM43" s="21"/>
      <c r="AN43" s="21"/>
      <c r="AO43" s="21"/>
      <c r="AP43" s="21"/>
      <c r="AQ43" s="21"/>
      <c r="AR43" s="21"/>
      <c r="AS43" s="21"/>
      <c r="AT43" s="21"/>
    </row>
    <row r="44" spans="2:46" ht="16">
      <c r="B44" s="5"/>
      <c r="G44" s="13"/>
      <c r="H44" s="13"/>
      <c r="I44" s="13"/>
      <c r="J44" s="13"/>
      <c r="K44" s="13"/>
      <c r="L44" s="13"/>
      <c r="Q44" s="13"/>
      <c r="R44" s="13"/>
      <c r="S44" s="13"/>
      <c r="AC44" s="6"/>
      <c r="AD44" s="21"/>
      <c r="AE44" s="21"/>
      <c r="AF44" s="21"/>
      <c r="AG44" s="21"/>
      <c r="AH44" s="21"/>
      <c r="AI44" s="21"/>
      <c r="AJ44" s="21"/>
      <c r="AK44" s="21"/>
      <c r="AL44" s="21"/>
      <c r="AM44" s="21"/>
      <c r="AN44" s="21"/>
      <c r="AO44" s="21"/>
      <c r="AP44" s="21"/>
      <c r="AQ44" s="21"/>
      <c r="AR44" s="21"/>
      <c r="AS44" s="21"/>
      <c r="AT44" s="21"/>
    </row>
    <row r="45" spans="2:46">
      <c r="B45" s="5"/>
      <c r="AC45" s="6"/>
      <c r="AD45" s="21"/>
      <c r="AE45" s="21"/>
      <c r="AF45" s="21"/>
      <c r="AG45" s="21"/>
      <c r="AH45" s="21"/>
      <c r="AI45" s="21"/>
      <c r="AJ45" s="21"/>
      <c r="AK45" s="21"/>
      <c r="AL45" s="21"/>
      <c r="AM45" s="21"/>
      <c r="AN45" s="21"/>
      <c r="AO45" s="21"/>
      <c r="AP45" s="21"/>
      <c r="AQ45" s="21"/>
      <c r="AR45" s="21"/>
      <c r="AS45" s="21"/>
      <c r="AT45" s="21"/>
    </row>
    <row r="46" spans="2:46">
      <c r="B46" s="5"/>
      <c r="AC46" s="6"/>
      <c r="AD46" s="21"/>
      <c r="AE46" s="21"/>
      <c r="AF46" s="21"/>
      <c r="AG46" s="21"/>
      <c r="AH46" s="21"/>
      <c r="AI46" s="21"/>
      <c r="AJ46" s="21"/>
      <c r="AK46" s="21"/>
      <c r="AL46" s="21"/>
      <c r="AM46" s="21"/>
      <c r="AN46" s="21"/>
      <c r="AO46" s="21"/>
      <c r="AP46" s="21"/>
      <c r="AQ46" s="21"/>
      <c r="AR46" s="21"/>
      <c r="AS46" s="21"/>
      <c r="AT46" s="21"/>
    </row>
    <row r="47" spans="2:46">
      <c r="B47" s="5"/>
      <c r="AC47" s="6"/>
      <c r="AD47" s="21"/>
      <c r="AE47" s="21"/>
      <c r="AF47" s="21"/>
      <c r="AG47" s="21"/>
      <c r="AH47" s="21"/>
      <c r="AI47" s="21"/>
      <c r="AJ47" s="21"/>
      <c r="AK47" s="21"/>
      <c r="AL47" s="21"/>
      <c r="AM47" s="21"/>
      <c r="AN47" s="21"/>
      <c r="AO47" s="21"/>
      <c r="AP47" s="21"/>
      <c r="AQ47" s="21"/>
      <c r="AR47" s="21"/>
      <c r="AS47" s="21"/>
      <c r="AT47" s="21"/>
    </row>
    <row r="48" spans="2:46">
      <c r="B48" s="5"/>
      <c r="AC48" s="6"/>
      <c r="AD48" s="21"/>
      <c r="AE48" s="21"/>
      <c r="AF48" s="21"/>
      <c r="AG48" s="21"/>
      <c r="AH48" s="21"/>
      <c r="AI48" s="21"/>
      <c r="AJ48" s="21"/>
      <c r="AK48" s="21"/>
      <c r="AL48" s="21"/>
      <c r="AM48" s="21"/>
      <c r="AN48" s="21"/>
      <c r="AO48" s="21"/>
      <c r="AP48" s="21"/>
      <c r="AQ48" s="21"/>
      <c r="AR48" s="21"/>
      <c r="AS48" s="21"/>
      <c r="AT48" s="21"/>
    </row>
    <row r="49" spans="2:46" ht="19">
      <c r="B49" s="5"/>
      <c r="C49" s="12" t="s">
        <v>74</v>
      </c>
      <c r="G49" s="13"/>
      <c r="O49" s="12" t="s">
        <v>26</v>
      </c>
      <c r="S49" s="13"/>
      <c r="AC49" s="6"/>
      <c r="AD49" s="21"/>
      <c r="AE49" s="21"/>
      <c r="AF49" s="21"/>
      <c r="AG49" s="21"/>
      <c r="AH49" s="21"/>
      <c r="AI49" s="21"/>
      <c r="AJ49" s="21"/>
      <c r="AK49" s="21"/>
      <c r="AL49" s="21"/>
      <c r="AM49" s="21"/>
      <c r="AN49" s="21"/>
      <c r="AO49" s="21"/>
      <c r="AP49" s="21"/>
      <c r="AQ49" s="21"/>
      <c r="AR49" s="21"/>
      <c r="AS49" s="21"/>
      <c r="AT49" s="21"/>
    </row>
    <row r="50" spans="2:46" ht="16">
      <c r="B50" s="5"/>
      <c r="G50" s="13"/>
      <c r="O50" s="13" t="s">
        <v>99</v>
      </c>
      <c r="AC50" s="6"/>
      <c r="AD50" s="21"/>
      <c r="AE50" s="21"/>
      <c r="AF50" s="21"/>
      <c r="AG50" s="21"/>
      <c r="AH50" s="21"/>
      <c r="AI50" s="21"/>
      <c r="AJ50" s="21"/>
      <c r="AK50" s="21"/>
      <c r="AL50" s="21"/>
      <c r="AM50" s="21"/>
      <c r="AN50" s="21"/>
      <c r="AO50" s="21"/>
      <c r="AP50" s="21"/>
      <c r="AQ50" s="21"/>
      <c r="AR50" s="21"/>
      <c r="AS50" s="21"/>
      <c r="AT50" s="21"/>
    </row>
    <row r="51" spans="2:46" ht="16">
      <c r="B51" s="5"/>
      <c r="C51" s="22"/>
      <c r="D51" s="22" t="s">
        <v>75</v>
      </c>
      <c r="E51" s="22">
        <v>2017</v>
      </c>
      <c r="F51" s="22">
        <v>2018</v>
      </c>
      <c r="G51" s="10"/>
      <c r="I51" s="53"/>
      <c r="J51" s="53"/>
      <c r="K51" s="53"/>
      <c r="O51" s="10" t="s">
        <v>92</v>
      </c>
      <c r="AC51" s="6"/>
      <c r="AD51" s="21"/>
      <c r="AE51" s="21"/>
      <c r="AF51" s="21"/>
      <c r="AG51" s="21"/>
      <c r="AH51" s="21"/>
      <c r="AI51" s="21"/>
      <c r="AJ51" s="21"/>
      <c r="AK51" s="21"/>
      <c r="AL51" s="21"/>
      <c r="AM51" s="21"/>
      <c r="AN51" s="21"/>
      <c r="AO51" s="21"/>
      <c r="AP51" s="21"/>
      <c r="AQ51" s="21"/>
      <c r="AR51" s="21"/>
      <c r="AS51" s="21"/>
      <c r="AT51" s="21"/>
    </row>
    <row r="52" spans="2:46" ht="16">
      <c r="B52" s="5"/>
      <c r="C52" s="13"/>
      <c r="D52" s="13" t="s">
        <v>76</v>
      </c>
      <c r="E52" s="64">
        <v>11</v>
      </c>
      <c r="F52" s="13">
        <v>12.7</v>
      </c>
      <c r="I52" s="13"/>
      <c r="J52" s="64"/>
      <c r="K52" s="13"/>
      <c r="L52" s="13"/>
      <c r="O52" s="13"/>
      <c r="P52" s="13"/>
      <c r="Q52" s="13"/>
      <c r="AC52" s="6"/>
      <c r="AD52" s="21"/>
      <c r="AE52" s="21"/>
      <c r="AF52" s="21"/>
      <c r="AG52" s="21"/>
      <c r="AH52" s="21"/>
      <c r="AI52" s="21"/>
      <c r="AJ52" s="21"/>
      <c r="AK52" s="21"/>
      <c r="AL52" s="21"/>
      <c r="AM52" s="21"/>
      <c r="AN52" s="21"/>
      <c r="AO52" s="21"/>
      <c r="AP52" s="21"/>
      <c r="AQ52" s="21"/>
      <c r="AR52" s="21"/>
      <c r="AS52" s="21"/>
      <c r="AT52" s="21"/>
    </row>
    <row r="53" spans="2:46" ht="16">
      <c r="B53" s="5"/>
      <c r="C53" s="13">
        <f t="shared" ref="C53:C59" si="0">E53-E52</f>
        <v>9.9999999999999645E-2</v>
      </c>
      <c r="D53" s="13" t="s">
        <v>77</v>
      </c>
      <c r="E53" s="64">
        <v>11.1</v>
      </c>
      <c r="F53" s="13">
        <v>12.8</v>
      </c>
      <c r="G53" s="65"/>
      <c r="H53" s="65"/>
      <c r="I53" s="13"/>
      <c r="J53" s="64"/>
      <c r="K53" s="13"/>
      <c r="L53" s="13"/>
      <c r="N53" s="66"/>
      <c r="O53" s="65"/>
      <c r="P53" s="65"/>
      <c r="Q53" s="65"/>
      <c r="R53" s="66"/>
      <c r="S53" s="66"/>
      <c r="T53" s="66"/>
      <c r="U53" s="66"/>
      <c r="AC53" s="6"/>
      <c r="AD53" s="21"/>
      <c r="AE53" s="21"/>
      <c r="AF53" s="21"/>
      <c r="AG53" s="21"/>
      <c r="AH53" s="21"/>
      <c r="AI53" s="21"/>
      <c r="AJ53" s="21"/>
      <c r="AK53" s="21"/>
      <c r="AL53" s="21"/>
      <c r="AM53" s="21"/>
      <c r="AN53" s="21"/>
      <c r="AO53" s="21"/>
      <c r="AP53" s="21"/>
      <c r="AQ53" s="21"/>
      <c r="AR53" s="21"/>
      <c r="AS53" s="21"/>
      <c r="AT53" s="21"/>
    </row>
    <row r="54" spans="2:46" ht="16">
      <c r="B54" s="5"/>
      <c r="C54" s="13">
        <f t="shared" si="0"/>
        <v>9.9999999999999645E-2</v>
      </c>
      <c r="D54" s="13" t="s">
        <v>78</v>
      </c>
      <c r="E54" s="64">
        <v>11.2</v>
      </c>
      <c r="F54" s="13">
        <v>12.7</v>
      </c>
      <c r="G54" s="65"/>
      <c r="H54" s="65"/>
      <c r="I54" s="13"/>
      <c r="J54" s="64"/>
      <c r="K54" s="13"/>
      <c r="L54" s="13"/>
      <c r="N54" s="65"/>
      <c r="O54" s="65"/>
      <c r="P54" s="65"/>
      <c r="Q54" s="65"/>
      <c r="R54" s="66"/>
      <c r="S54" s="66"/>
      <c r="T54" s="66"/>
      <c r="U54" s="66"/>
      <c r="AC54" s="6"/>
      <c r="AD54" s="21"/>
      <c r="AE54" s="21"/>
      <c r="AF54" s="21"/>
      <c r="AG54" s="21"/>
      <c r="AH54" s="21"/>
      <c r="AI54" s="21"/>
      <c r="AJ54" s="21"/>
      <c r="AK54" s="21"/>
      <c r="AL54" s="21"/>
      <c r="AM54" s="21"/>
      <c r="AN54" s="21"/>
      <c r="AO54" s="21"/>
      <c r="AP54" s="21"/>
      <c r="AQ54" s="21"/>
      <c r="AR54" s="21"/>
      <c r="AS54" s="21"/>
      <c r="AT54" s="21"/>
    </row>
    <row r="55" spans="2:46" ht="16">
      <c r="B55" s="5"/>
      <c r="C55" s="13">
        <f t="shared" si="0"/>
        <v>0</v>
      </c>
      <c r="D55" s="13" t="s">
        <v>79</v>
      </c>
      <c r="E55" s="64">
        <v>11.2</v>
      </c>
      <c r="F55" s="13">
        <v>12.9</v>
      </c>
      <c r="G55" s="65"/>
      <c r="H55" s="65"/>
      <c r="I55" s="13"/>
      <c r="J55" s="64"/>
      <c r="K55" s="13"/>
      <c r="L55" s="13"/>
      <c r="N55" s="65"/>
      <c r="O55" s="65"/>
      <c r="P55" s="65"/>
      <c r="Q55" s="65"/>
      <c r="R55" s="65"/>
      <c r="S55" s="66"/>
      <c r="T55" s="66"/>
      <c r="U55" s="66"/>
      <c r="AC55" s="6"/>
      <c r="AD55" s="21"/>
      <c r="AE55" s="21"/>
      <c r="AF55" s="21"/>
      <c r="AG55" s="21"/>
      <c r="AH55" s="21"/>
      <c r="AI55" s="21"/>
      <c r="AJ55" s="21"/>
      <c r="AK55" s="21"/>
      <c r="AL55" s="21"/>
      <c r="AM55" s="21"/>
      <c r="AN55" s="21"/>
      <c r="AO55" s="21"/>
      <c r="AP55" s="21"/>
      <c r="AQ55" s="21"/>
      <c r="AR55" s="21"/>
      <c r="AS55" s="21"/>
      <c r="AT55" s="21"/>
    </row>
    <row r="56" spans="2:46" ht="16">
      <c r="B56" s="5"/>
      <c r="C56" s="13">
        <f t="shared" si="0"/>
        <v>0.20000000000000107</v>
      </c>
      <c r="D56" s="13" t="s">
        <v>80</v>
      </c>
      <c r="E56" s="64">
        <v>11.4</v>
      </c>
      <c r="F56" s="13">
        <v>12.8</v>
      </c>
      <c r="G56" s="65"/>
      <c r="H56" s="65"/>
      <c r="I56" s="13"/>
      <c r="J56" s="64"/>
      <c r="K56" s="13"/>
      <c r="L56" s="13"/>
      <c r="N56" s="65"/>
      <c r="O56" s="66"/>
      <c r="P56" s="66"/>
      <c r="Q56" s="66"/>
      <c r="R56" s="66"/>
      <c r="S56" s="66"/>
      <c r="T56" s="66"/>
      <c r="U56" s="66"/>
      <c r="AC56" s="6"/>
      <c r="AD56" s="21"/>
      <c r="AE56" s="21"/>
      <c r="AF56" s="21"/>
      <c r="AG56" s="21"/>
      <c r="AH56" s="21"/>
      <c r="AI56" s="21"/>
      <c r="AJ56" s="21"/>
      <c r="AK56" s="21"/>
      <c r="AL56" s="21"/>
      <c r="AM56" s="21"/>
      <c r="AN56" s="21"/>
      <c r="AO56" s="21"/>
      <c r="AP56" s="21"/>
      <c r="AQ56" s="21"/>
      <c r="AR56" s="21"/>
      <c r="AS56" s="21"/>
      <c r="AT56" s="21"/>
    </row>
    <row r="57" spans="2:46" ht="16">
      <c r="B57" s="5"/>
      <c r="C57" s="13">
        <f t="shared" si="0"/>
        <v>9.9999999999999645E-2</v>
      </c>
      <c r="D57" s="13" t="s">
        <v>81</v>
      </c>
      <c r="E57" s="64">
        <v>11.5</v>
      </c>
      <c r="F57" s="13">
        <v>12.9</v>
      </c>
      <c r="G57" s="65"/>
      <c r="H57" s="65"/>
      <c r="I57" s="13"/>
      <c r="J57" s="64"/>
      <c r="K57" s="13"/>
      <c r="L57" s="13"/>
      <c r="N57" s="65"/>
      <c r="O57" s="67"/>
      <c r="P57" s="67"/>
      <c r="Q57" s="67"/>
      <c r="R57" s="67"/>
      <c r="S57" s="66"/>
      <c r="T57" s="66"/>
      <c r="U57" s="66"/>
      <c r="AC57" s="6"/>
      <c r="AD57" s="21"/>
      <c r="AE57" s="21"/>
      <c r="AF57" s="21"/>
      <c r="AG57" s="21"/>
      <c r="AH57" s="21"/>
      <c r="AI57" s="21"/>
      <c r="AJ57" s="21"/>
      <c r="AK57" s="21"/>
      <c r="AL57" s="21"/>
      <c r="AM57" s="21"/>
      <c r="AN57" s="21"/>
      <c r="AO57" s="21"/>
      <c r="AP57" s="21"/>
      <c r="AQ57" s="21"/>
      <c r="AR57" s="21"/>
      <c r="AS57" s="21"/>
      <c r="AT57" s="21"/>
    </row>
    <row r="58" spans="2:46" ht="16">
      <c r="B58" s="5"/>
      <c r="C58" s="13">
        <f t="shared" si="0"/>
        <v>9.9999999999999645E-2</v>
      </c>
      <c r="D58" s="13" t="s">
        <v>82</v>
      </c>
      <c r="E58" s="64">
        <v>11.6</v>
      </c>
      <c r="F58" s="13">
        <v>13.4</v>
      </c>
      <c r="G58" s="65"/>
      <c r="H58" s="65"/>
      <c r="I58" s="13"/>
      <c r="J58" s="64"/>
      <c r="K58" s="13"/>
      <c r="L58" s="13"/>
      <c r="N58" s="65"/>
      <c r="O58" s="65"/>
      <c r="P58" s="65"/>
      <c r="Q58" s="65"/>
      <c r="R58" s="68"/>
      <c r="S58" s="66"/>
      <c r="T58" s="66"/>
      <c r="U58" s="66"/>
      <c r="AC58" s="6"/>
      <c r="AD58" s="21"/>
      <c r="AE58" s="21"/>
      <c r="AF58" s="21"/>
      <c r="AG58" s="21"/>
      <c r="AH58" s="21"/>
      <c r="AI58" s="21"/>
      <c r="AJ58" s="21"/>
      <c r="AK58" s="21"/>
      <c r="AL58" s="21"/>
      <c r="AM58" s="21"/>
      <c r="AN58" s="21"/>
      <c r="AO58" s="21"/>
      <c r="AP58" s="21"/>
      <c r="AQ58" s="21"/>
      <c r="AR58" s="21"/>
      <c r="AS58" s="21"/>
      <c r="AT58" s="21"/>
    </row>
    <row r="59" spans="2:46" ht="16">
      <c r="B59" s="5"/>
      <c r="C59" s="13">
        <f t="shared" si="0"/>
        <v>0.5</v>
      </c>
      <c r="D59" s="13" t="s">
        <v>83</v>
      </c>
      <c r="E59" s="64">
        <v>12.1</v>
      </c>
      <c r="F59" s="13">
        <v>13.3</v>
      </c>
      <c r="G59" s="65"/>
      <c r="H59" s="65"/>
      <c r="I59" s="13"/>
      <c r="J59" s="64"/>
      <c r="K59" s="13"/>
      <c r="L59" s="13"/>
      <c r="N59" s="65"/>
      <c r="O59" s="65"/>
      <c r="P59" s="65"/>
      <c r="Q59" s="65"/>
      <c r="R59" s="68"/>
      <c r="S59" s="65"/>
      <c r="T59" s="65"/>
      <c r="U59" s="66"/>
      <c r="AC59" s="6"/>
      <c r="AD59" s="21"/>
      <c r="AE59" s="21"/>
      <c r="AF59" s="21"/>
      <c r="AG59" s="21"/>
      <c r="AH59" s="21"/>
      <c r="AI59" s="21"/>
      <c r="AJ59" s="21"/>
      <c r="AK59" s="21"/>
      <c r="AL59" s="21"/>
      <c r="AM59" s="21"/>
      <c r="AN59" s="21"/>
      <c r="AO59" s="21"/>
      <c r="AP59" s="21"/>
      <c r="AQ59" s="21"/>
      <c r="AR59" s="21"/>
      <c r="AS59" s="21"/>
      <c r="AT59" s="21"/>
    </row>
    <row r="60" spans="2:46" ht="16">
      <c r="B60" s="5"/>
      <c r="C60" s="13"/>
      <c r="D60" s="13" t="s">
        <v>84</v>
      </c>
      <c r="E60" s="64">
        <v>12.5</v>
      </c>
      <c r="F60" s="13"/>
      <c r="G60" s="66"/>
      <c r="H60" s="66"/>
      <c r="I60" s="13"/>
      <c r="J60" s="64"/>
      <c r="K60" s="13"/>
      <c r="L60" s="69"/>
      <c r="M60" s="66"/>
      <c r="N60" s="66"/>
      <c r="O60" s="65"/>
      <c r="P60" s="65"/>
      <c r="Q60" s="65"/>
      <c r="R60" s="68"/>
      <c r="S60" s="66"/>
      <c r="T60" s="66"/>
      <c r="U60" s="66"/>
      <c r="AC60" s="6"/>
      <c r="AD60" s="21"/>
      <c r="AE60" s="21"/>
      <c r="AF60" s="21"/>
      <c r="AG60" s="21"/>
      <c r="AH60" s="21"/>
      <c r="AI60" s="21"/>
      <c r="AJ60" s="21"/>
      <c r="AK60" s="21"/>
      <c r="AL60" s="21"/>
      <c r="AM60" s="21"/>
      <c r="AN60" s="21"/>
      <c r="AO60" s="21"/>
      <c r="AP60" s="21"/>
      <c r="AQ60" s="21"/>
      <c r="AR60" s="21"/>
      <c r="AS60" s="21"/>
      <c r="AT60" s="21"/>
    </row>
    <row r="61" spans="2:46" ht="16">
      <c r="B61" s="5"/>
      <c r="C61" s="13"/>
      <c r="D61" s="13" t="s">
        <v>85</v>
      </c>
      <c r="E61" s="64">
        <v>12.8</v>
      </c>
      <c r="F61" s="13"/>
      <c r="G61" s="67"/>
      <c r="H61" s="67"/>
      <c r="I61" s="13"/>
      <c r="J61" s="64"/>
      <c r="K61" s="13"/>
      <c r="L61" s="67"/>
      <c r="M61" s="67"/>
      <c r="N61" s="67"/>
      <c r="O61" s="65"/>
      <c r="P61" s="65"/>
      <c r="Q61" s="65"/>
      <c r="R61" s="68"/>
      <c r="S61" s="65"/>
      <c r="T61" s="66"/>
      <c r="U61" s="66"/>
      <c r="AC61" s="6"/>
      <c r="AD61" s="21"/>
      <c r="AE61" s="21"/>
      <c r="AF61" s="21"/>
      <c r="AG61" s="21"/>
      <c r="AH61" s="21"/>
      <c r="AI61" s="21"/>
      <c r="AJ61" s="21"/>
      <c r="AK61" s="21"/>
      <c r="AL61" s="21"/>
      <c r="AM61" s="21"/>
      <c r="AN61" s="21"/>
      <c r="AO61" s="21"/>
      <c r="AP61" s="21"/>
      <c r="AQ61" s="21"/>
      <c r="AR61" s="21"/>
      <c r="AS61" s="21"/>
      <c r="AT61" s="21"/>
    </row>
    <row r="62" spans="2:46" ht="16">
      <c r="B62" s="5"/>
      <c r="C62" s="13"/>
      <c r="D62" s="13" t="s">
        <v>86</v>
      </c>
      <c r="E62" s="64">
        <v>12.9</v>
      </c>
      <c r="F62" s="13"/>
      <c r="G62" s="65"/>
      <c r="H62" s="68"/>
      <c r="I62" s="13"/>
      <c r="J62" s="64"/>
      <c r="K62" s="13"/>
      <c r="L62" s="65"/>
      <c r="M62" s="65"/>
      <c r="N62" s="65"/>
      <c r="O62" s="65"/>
      <c r="P62" s="65"/>
      <c r="Q62" s="65"/>
      <c r="R62" s="68"/>
      <c r="S62" s="65"/>
      <c r="T62" s="66"/>
      <c r="U62" s="66"/>
      <c r="AC62" s="6"/>
      <c r="AD62" s="21"/>
      <c r="AE62" s="21"/>
      <c r="AF62" s="21"/>
      <c r="AG62" s="21"/>
      <c r="AH62" s="21"/>
      <c r="AI62" s="21"/>
      <c r="AJ62" s="21"/>
      <c r="AK62" s="21"/>
      <c r="AL62" s="21"/>
      <c r="AM62" s="21"/>
      <c r="AN62" s="21"/>
      <c r="AO62" s="21"/>
      <c r="AP62" s="21"/>
      <c r="AQ62" s="21"/>
      <c r="AR62" s="21"/>
      <c r="AS62" s="21"/>
      <c r="AT62" s="21"/>
    </row>
    <row r="63" spans="2:46" ht="16">
      <c r="B63" s="5"/>
      <c r="C63" s="13"/>
      <c r="D63" s="13" t="s">
        <v>87</v>
      </c>
      <c r="E63" s="64">
        <v>12.8</v>
      </c>
      <c r="F63" s="13"/>
      <c r="G63" s="65"/>
      <c r="H63" s="68"/>
      <c r="I63" s="13"/>
      <c r="J63" s="64"/>
      <c r="K63" s="13"/>
      <c r="L63" s="65"/>
      <c r="M63" s="65"/>
      <c r="N63" s="65"/>
      <c r="O63" s="65"/>
      <c r="P63" s="65"/>
      <c r="Q63" s="65"/>
      <c r="R63" s="68"/>
      <c r="S63" s="65"/>
      <c r="T63" s="66"/>
      <c r="U63" s="66"/>
      <c r="AC63" s="6"/>
      <c r="AD63" s="21"/>
      <c r="AE63" s="21"/>
      <c r="AF63" s="21"/>
      <c r="AG63" s="21"/>
      <c r="AH63" s="21"/>
      <c r="AI63" s="21"/>
      <c r="AJ63" s="21"/>
      <c r="AK63" s="21"/>
      <c r="AL63" s="21"/>
      <c r="AM63" s="21"/>
      <c r="AN63" s="21"/>
      <c r="AO63" s="21"/>
      <c r="AP63" s="21"/>
      <c r="AQ63" s="21"/>
      <c r="AR63" s="21"/>
      <c r="AS63" s="21"/>
      <c r="AT63" s="21"/>
    </row>
    <row r="64" spans="2:46" ht="16">
      <c r="B64" s="5"/>
      <c r="C64" s="13"/>
      <c r="D64" s="70" t="s">
        <v>88</v>
      </c>
      <c r="E64" s="70">
        <v>13</v>
      </c>
      <c r="F64" s="70">
        <v>15</v>
      </c>
      <c r="G64" s="65"/>
      <c r="H64" s="68"/>
      <c r="I64" s="65"/>
      <c r="J64" s="66"/>
      <c r="K64" s="66"/>
      <c r="L64" s="65"/>
      <c r="M64" s="65"/>
      <c r="N64" s="65"/>
      <c r="O64" s="65"/>
      <c r="P64" s="65"/>
      <c r="Q64" s="65"/>
      <c r="R64" s="68"/>
      <c r="S64" s="65"/>
      <c r="T64" s="66"/>
      <c r="U64" s="66"/>
      <c r="AC64" s="6"/>
      <c r="AD64" s="21"/>
      <c r="AE64" s="21"/>
      <c r="AF64" s="21"/>
      <c r="AG64" s="21"/>
      <c r="AH64" s="21"/>
      <c r="AI64" s="21"/>
      <c r="AJ64" s="21"/>
      <c r="AK64" s="21"/>
      <c r="AL64" s="21"/>
      <c r="AM64" s="21"/>
      <c r="AN64" s="21"/>
      <c r="AO64" s="21"/>
      <c r="AP64" s="21"/>
      <c r="AQ64" s="21"/>
      <c r="AR64" s="21"/>
      <c r="AS64" s="21"/>
      <c r="AT64" s="21"/>
    </row>
    <row r="65" spans="2:60" ht="16">
      <c r="B65" s="5"/>
      <c r="C65" s="65"/>
      <c r="D65" s="65"/>
      <c r="E65" s="65"/>
      <c r="F65" s="65"/>
      <c r="G65" s="65"/>
      <c r="H65" s="68"/>
      <c r="I65" s="65"/>
      <c r="J65" s="66"/>
      <c r="K65" s="66"/>
      <c r="L65" s="65"/>
      <c r="M65" s="65"/>
      <c r="N65" s="65"/>
      <c r="O65" s="65"/>
      <c r="P65" s="65"/>
      <c r="Q65" s="65"/>
      <c r="R65" s="68"/>
      <c r="S65" s="65"/>
      <c r="T65" s="66"/>
      <c r="U65" s="66"/>
      <c r="AC65" s="6"/>
      <c r="AD65" s="21"/>
      <c r="AE65" s="21"/>
      <c r="AF65" s="21"/>
      <c r="AG65" s="21"/>
      <c r="AH65" s="21"/>
      <c r="AI65" s="21"/>
      <c r="AJ65" s="21"/>
      <c r="AK65" s="21"/>
      <c r="AL65" s="21"/>
      <c r="AM65" s="21"/>
      <c r="AN65" s="21"/>
      <c r="AO65" s="21"/>
      <c r="AP65" s="21"/>
      <c r="AQ65" s="21"/>
      <c r="AR65" s="21"/>
      <c r="AS65" s="21"/>
      <c r="AT65" s="21"/>
    </row>
    <row r="66" spans="2:60" ht="16">
      <c r="B66" s="5"/>
      <c r="C66" s="65"/>
      <c r="D66" s="65"/>
      <c r="E66" s="65"/>
      <c r="F66" s="53"/>
      <c r="G66" s="53"/>
      <c r="I66" s="53"/>
      <c r="K66" s="66"/>
      <c r="L66" s="65"/>
      <c r="M66" s="65"/>
      <c r="N66" s="65"/>
      <c r="O66" s="66"/>
      <c r="P66" s="66"/>
      <c r="Q66" s="66"/>
      <c r="R66" s="66"/>
      <c r="S66" s="65"/>
      <c r="T66" s="66"/>
      <c r="U66" s="66"/>
      <c r="AC66" s="71"/>
      <c r="AD66" s="21"/>
      <c r="AE66" s="21"/>
      <c r="AF66" s="21"/>
      <c r="AG66" s="21"/>
      <c r="AH66" s="21"/>
      <c r="AI66" s="21"/>
      <c r="AJ66" s="21"/>
      <c r="AK66" s="21"/>
      <c r="AL66" s="21"/>
      <c r="AM66" s="21"/>
      <c r="AN66" s="21"/>
      <c r="AO66" s="21"/>
      <c r="AP66" s="21"/>
      <c r="AQ66" s="21"/>
      <c r="AR66" s="21"/>
      <c r="AS66" s="21"/>
      <c r="AT66" s="21"/>
      <c r="AU66" s="21"/>
      <c r="AV66" s="21"/>
      <c r="AW66" s="21"/>
      <c r="AX66" s="21"/>
      <c r="AY66" s="21"/>
      <c r="AZ66" s="21"/>
      <c r="BA66" s="21"/>
      <c r="BB66" s="21"/>
      <c r="BC66" s="21"/>
      <c r="BD66" s="21"/>
      <c r="BE66" s="21"/>
      <c r="BF66" s="21"/>
      <c r="BG66" s="21"/>
      <c r="BH66" s="21"/>
    </row>
    <row r="67" spans="2:60" ht="16">
      <c r="B67" s="5"/>
      <c r="C67" s="65"/>
      <c r="D67" s="65"/>
      <c r="E67" s="65"/>
      <c r="F67" s="13"/>
      <c r="G67" s="64"/>
      <c r="H67" s="13"/>
      <c r="I67" s="13"/>
      <c r="K67" s="66"/>
      <c r="L67" s="65"/>
      <c r="M67" s="65"/>
      <c r="N67" s="65"/>
      <c r="O67" s="72"/>
      <c r="P67" s="72"/>
      <c r="Q67" s="72"/>
      <c r="R67" s="66"/>
      <c r="S67" s="65"/>
      <c r="T67" s="66"/>
      <c r="U67" s="66"/>
      <c r="AC67" s="71"/>
      <c r="AD67" s="21"/>
      <c r="AE67" s="21"/>
      <c r="AF67" s="21"/>
      <c r="AG67" s="21"/>
      <c r="AH67" s="21"/>
      <c r="AI67" s="21"/>
      <c r="AJ67" s="21"/>
      <c r="AK67" s="21"/>
      <c r="AL67" s="21"/>
      <c r="AM67" s="21"/>
      <c r="AN67" s="21"/>
      <c r="AO67" s="21"/>
      <c r="AP67" s="21"/>
      <c r="AQ67" s="21"/>
      <c r="AR67" s="21"/>
      <c r="AS67" s="21"/>
      <c r="AT67" s="21"/>
      <c r="AU67" s="21"/>
      <c r="AV67" s="21"/>
      <c r="AW67" s="21"/>
      <c r="AX67" s="21"/>
      <c r="AY67" s="21"/>
      <c r="AZ67" s="21"/>
      <c r="BA67" s="21"/>
      <c r="BB67" s="21"/>
      <c r="BC67" s="21"/>
      <c r="BD67" s="21"/>
      <c r="BE67" s="21"/>
      <c r="BF67" s="21"/>
      <c r="BG67" s="21"/>
      <c r="BH67" s="21"/>
    </row>
    <row r="68" spans="2:60" ht="16">
      <c r="B68" s="5"/>
      <c r="C68" s="65"/>
      <c r="D68" s="65"/>
      <c r="E68" s="65"/>
      <c r="F68" s="13"/>
      <c r="G68" s="64"/>
      <c r="H68" s="13"/>
      <c r="I68" s="13"/>
      <c r="K68" s="66"/>
      <c r="L68" s="65"/>
      <c r="M68" s="65"/>
      <c r="N68" s="65"/>
      <c r="O68" s="66"/>
      <c r="P68" s="66"/>
      <c r="Q68" s="66"/>
      <c r="R68" s="66"/>
      <c r="S68" s="65"/>
      <c r="T68" s="66"/>
      <c r="U68" s="66"/>
      <c r="AC68" s="71"/>
      <c r="AD68" s="21"/>
      <c r="AE68" s="21"/>
      <c r="AF68" s="21"/>
      <c r="AG68" s="21"/>
      <c r="AH68" s="21"/>
      <c r="AI68" s="21"/>
      <c r="AJ68" s="21"/>
      <c r="AK68" s="21"/>
      <c r="AL68" s="21"/>
      <c r="AM68" s="21"/>
      <c r="AN68" s="21"/>
      <c r="AO68" s="21"/>
      <c r="AP68" s="21"/>
      <c r="AQ68" s="21"/>
      <c r="AR68" s="21"/>
      <c r="AS68" s="21"/>
      <c r="AT68" s="21"/>
      <c r="AU68" s="21"/>
      <c r="AV68" s="21"/>
      <c r="AW68" s="21"/>
      <c r="AX68" s="21"/>
      <c r="AY68" s="21"/>
      <c r="AZ68" s="21"/>
      <c r="BA68" s="21"/>
      <c r="BB68" s="21"/>
      <c r="BC68" s="21"/>
      <c r="BD68" s="21"/>
      <c r="BE68" s="21"/>
      <c r="BF68" s="21"/>
      <c r="BG68" s="21"/>
      <c r="BH68" s="21"/>
    </row>
    <row r="69" spans="2:60" ht="16">
      <c r="B69" s="5"/>
      <c r="C69" s="65"/>
      <c r="D69" s="65"/>
      <c r="E69" s="65"/>
      <c r="F69" s="13"/>
      <c r="G69" s="64"/>
      <c r="H69" s="13"/>
      <c r="I69" s="13"/>
      <c r="K69" s="66"/>
      <c r="L69" s="65"/>
      <c r="M69" s="65"/>
      <c r="N69" s="65"/>
      <c r="O69" s="66"/>
      <c r="P69" s="66"/>
      <c r="Q69" s="66"/>
      <c r="R69" s="66"/>
      <c r="S69" s="65"/>
      <c r="T69" s="66"/>
      <c r="U69" s="66"/>
      <c r="AC69" s="71"/>
      <c r="AD69" s="21"/>
      <c r="AE69" s="21"/>
      <c r="AF69" s="21"/>
      <c r="AG69" s="21"/>
      <c r="AH69" s="21"/>
      <c r="AI69" s="21"/>
      <c r="AJ69" s="21"/>
      <c r="AK69" s="21"/>
      <c r="AL69" s="21"/>
      <c r="AM69" s="21"/>
      <c r="AN69" s="21"/>
      <c r="AO69" s="21"/>
      <c r="AP69" s="21"/>
      <c r="AQ69" s="21"/>
      <c r="AR69" s="21"/>
      <c r="AS69" s="21"/>
      <c r="AT69" s="21"/>
      <c r="AU69" s="21"/>
      <c r="AV69" s="21"/>
      <c r="AW69" s="21"/>
      <c r="AX69" s="21"/>
      <c r="AY69" s="21"/>
      <c r="AZ69" s="21"/>
      <c r="BA69" s="21"/>
      <c r="BB69" s="21"/>
      <c r="BC69" s="21"/>
      <c r="BD69" s="21"/>
      <c r="BE69" s="21"/>
      <c r="BF69" s="21"/>
      <c r="BG69" s="21"/>
      <c r="BH69" s="21"/>
    </row>
    <row r="70" spans="2:60" ht="16">
      <c r="B70" s="5"/>
      <c r="C70" s="66"/>
      <c r="D70" s="66"/>
      <c r="E70" s="66"/>
      <c r="F70" s="13"/>
      <c r="G70" s="64"/>
      <c r="H70" s="13"/>
      <c r="I70" s="13"/>
      <c r="K70" s="66"/>
      <c r="L70" s="66"/>
      <c r="M70" s="66"/>
      <c r="N70" s="66"/>
      <c r="O70" s="66"/>
      <c r="P70" s="66"/>
      <c r="Q70" s="66"/>
      <c r="R70" s="66"/>
      <c r="S70" s="66"/>
      <c r="T70" s="66"/>
      <c r="U70" s="66"/>
      <c r="AC70" s="71"/>
      <c r="AD70" s="21"/>
      <c r="AE70" s="21"/>
      <c r="AF70" s="21"/>
      <c r="AG70" s="21"/>
      <c r="AH70" s="21"/>
      <c r="AI70" s="21"/>
      <c r="AJ70" s="21"/>
      <c r="AK70" s="21"/>
      <c r="AL70" s="21"/>
      <c r="AM70" s="21"/>
      <c r="AN70" s="21"/>
      <c r="AO70" s="21"/>
      <c r="AP70" s="21"/>
      <c r="AQ70" s="21"/>
      <c r="AR70" s="21"/>
      <c r="AS70" s="21"/>
      <c r="AT70" s="21"/>
      <c r="AU70" s="21"/>
      <c r="AV70" s="21"/>
      <c r="AW70" s="21"/>
      <c r="AX70" s="21"/>
      <c r="AY70" s="21"/>
      <c r="AZ70" s="21"/>
      <c r="BA70" s="21"/>
      <c r="BB70" s="21"/>
      <c r="BC70" s="21"/>
      <c r="BD70" s="21"/>
      <c r="BE70" s="21"/>
      <c r="BF70" s="21"/>
      <c r="BG70" s="21"/>
      <c r="BH70" s="21"/>
    </row>
    <row r="71" spans="2:60">
      <c r="B71" s="5"/>
      <c r="Q71" s="66"/>
      <c r="R71" s="66"/>
      <c r="S71" s="66"/>
      <c r="T71" s="66"/>
      <c r="U71" s="66"/>
      <c r="AC71" s="71"/>
      <c r="AD71" s="21"/>
      <c r="AE71" s="21"/>
      <c r="AF71" s="21"/>
      <c r="AG71" s="21"/>
      <c r="AH71" s="21"/>
      <c r="AI71" s="21"/>
      <c r="AJ71" s="21"/>
      <c r="AK71" s="21"/>
      <c r="AL71" s="21"/>
      <c r="AM71" s="21"/>
      <c r="AN71" s="21"/>
      <c r="AO71" s="21"/>
      <c r="AP71" s="21"/>
      <c r="AQ71" s="21"/>
      <c r="AR71" s="21"/>
      <c r="AS71" s="21"/>
      <c r="AT71" s="21"/>
      <c r="AU71" s="21"/>
      <c r="AV71" s="21"/>
      <c r="AW71" s="21"/>
      <c r="AX71" s="21"/>
      <c r="AY71" s="21"/>
      <c r="AZ71" s="21"/>
      <c r="BA71" s="21"/>
      <c r="BB71" s="21"/>
      <c r="BC71" s="21"/>
      <c r="BD71" s="21"/>
      <c r="BE71" s="21"/>
      <c r="BF71" s="21"/>
      <c r="BG71" s="21"/>
      <c r="BH71" s="21"/>
    </row>
    <row r="72" spans="2:60" ht="19">
      <c r="B72" s="5"/>
      <c r="C72" s="12" t="s">
        <v>93</v>
      </c>
      <c r="D72" s="72"/>
      <c r="E72" s="72"/>
      <c r="F72" s="13"/>
      <c r="G72" s="64"/>
      <c r="H72" s="13"/>
      <c r="I72" s="13"/>
      <c r="K72" s="66"/>
      <c r="L72" s="73"/>
      <c r="M72" s="72"/>
      <c r="N72" s="72"/>
      <c r="O72" s="66"/>
      <c r="P72" s="66"/>
      <c r="Q72" s="66"/>
      <c r="R72" s="66"/>
      <c r="S72" s="66"/>
      <c r="T72" s="66"/>
      <c r="U72" s="66"/>
      <c r="AC72" s="71"/>
      <c r="AD72" s="21"/>
      <c r="AE72" s="21"/>
      <c r="AF72" s="21"/>
      <c r="AG72" s="21"/>
      <c r="AH72" s="21"/>
      <c r="AI72" s="21"/>
      <c r="AJ72" s="21"/>
      <c r="AK72" s="21"/>
      <c r="AL72" s="21"/>
      <c r="AM72" s="21"/>
      <c r="AN72" s="21"/>
      <c r="AO72" s="21"/>
      <c r="AP72" s="21"/>
      <c r="AQ72" s="21"/>
      <c r="AR72" s="21"/>
      <c r="AS72" s="21"/>
      <c r="AT72" s="21"/>
      <c r="AU72" s="21"/>
      <c r="AV72" s="21"/>
      <c r="AW72" s="21"/>
      <c r="AX72" s="21"/>
      <c r="AY72" s="21"/>
      <c r="AZ72" s="21"/>
      <c r="BA72" s="21"/>
      <c r="BB72" s="21"/>
      <c r="BC72" s="21"/>
      <c r="BD72" s="21"/>
      <c r="BE72" s="21"/>
      <c r="BF72" s="21"/>
      <c r="BG72" s="21"/>
      <c r="BH72" s="21"/>
    </row>
    <row r="73" spans="2:60" ht="16">
      <c r="B73" s="5"/>
      <c r="C73" s="66"/>
      <c r="D73" s="66"/>
      <c r="E73" s="66"/>
      <c r="F73" s="13"/>
      <c r="G73" s="64"/>
      <c r="H73" s="13"/>
      <c r="I73" s="13"/>
      <c r="K73" s="66"/>
      <c r="L73" s="66"/>
      <c r="M73" s="66"/>
      <c r="N73" s="66"/>
      <c r="O73" s="66"/>
      <c r="P73" s="66"/>
      <c r="Q73" s="66"/>
      <c r="R73" s="66"/>
      <c r="S73" s="66"/>
      <c r="T73" s="66"/>
      <c r="U73" s="66"/>
      <c r="AC73" s="71"/>
      <c r="AD73" s="21"/>
      <c r="AE73" s="21"/>
      <c r="AF73" s="21"/>
      <c r="AG73" s="21"/>
      <c r="AH73" s="21"/>
      <c r="AI73" s="21"/>
      <c r="AJ73" s="21"/>
      <c r="AK73" s="21"/>
      <c r="AL73" s="21"/>
      <c r="AM73" s="21"/>
      <c r="AN73" s="21"/>
      <c r="AO73" s="21"/>
      <c r="AP73" s="21"/>
      <c r="AQ73" s="21"/>
      <c r="AR73" s="21"/>
      <c r="AS73" s="21"/>
      <c r="AT73" s="21"/>
      <c r="AU73" s="21"/>
      <c r="AV73" s="21"/>
      <c r="AW73" s="21"/>
      <c r="AX73" s="21"/>
      <c r="AY73" s="21"/>
      <c r="AZ73" s="21"/>
      <c r="BA73" s="21"/>
      <c r="BB73" s="21"/>
      <c r="BC73" s="21"/>
      <c r="BD73" s="21"/>
      <c r="BE73" s="21"/>
      <c r="BF73" s="21"/>
      <c r="BG73" s="21"/>
      <c r="BH73" s="21"/>
    </row>
    <row r="74" spans="2:60" ht="19">
      <c r="B74" s="5"/>
      <c r="C74" s="12" t="s">
        <v>94</v>
      </c>
      <c r="F74" s="13"/>
      <c r="G74" s="64"/>
      <c r="H74" s="13"/>
      <c r="I74" s="13"/>
      <c r="K74" s="66"/>
      <c r="L74" s="66"/>
      <c r="M74" s="66"/>
      <c r="N74" s="66"/>
      <c r="O74" s="66"/>
      <c r="P74" s="66"/>
      <c r="Q74" s="66"/>
      <c r="R74" s="66"/>
      <c r="S74" s="66"/>
      <c r="T74" s="66"/>
      <c r="U74" s="66"/>
      <c r="AC74" s="71"/>
      <c r="AD74" s="21"/>
      <c r="AE74" s="21"/>
      <c r="AF74" s="21"/>
      <c r="AG74" s="21"/>
      <c r="AH74" s="21"/>
      <c r="AI74" s="21"/>
      <c r="AJ74" s="21"/>
      <c r="AK74" s="21"/>
      <c r="AL74" s="21"/>
      <c r="AM74" s="21"/>
      <c r="AN74" s="21"/>
      <c r="AO74" s="21"/>
      <c r="AP74" s="21"/>
      <c r="AQ74" s="21"/>
      <c r="AR74" s="21"/>
      <c r="AS74" s="21"/>
      <c r="AT74" s="21"/>
      <c r="AU74" s="21"/>
      <c r="AV74" s="21"/>
      <c r="AW74" s="21"/>
      <c r="AX74" s="21"/>
      <c r="AY74" s="21"/>
      <c r="AZ74" s="21"/>
      <c r="BA74" s="21"/>
      <c r="BB74" s="21"/>
      <c r="BC74" s="21"/>
      <c r="BD74" s="21"/>
      <c r="BE74" s="21"/>
      <c r="BF74" s="21"/>
      <c r="BG74" s="21"/>
      <c r="BH74" s="21"/>
    </row>
    <row r="75" spans="2:60" ht="16">
      <c r="B75" s="25"/>
      <c r="C75" s="31" t="s">
        <v>98</v>
      </c>
      <c r="D75" s="26"/>
      <c r="E75" s="26"/>
      <c r="F75" s="27"/>
      <c r="G75" s="64"/>
      <c r="H75" s="13"/>
      <c r="I75" s="70"/>
      <c r="J75" s="66"/>
      <c r="S75" s="10"/>
      <c r="AC75" s="71"/>
      <c r="AD75" s="21"/>
      <c r="AE75" s="21"/>
      <c r="AF75" s="21"/>
      <c r="AG75" s="21"/>
      <c r="AH75" s="21"/>
      <c r="AI75" s="21"/>
      <c r="AJ75" s="21"/>
      <c r="AK75" s="21"/>
      <c r="AL75" s="21"/>
      <c r="AM75" s="21"/>
      <c r="AN75" s="21"/>
      <c r="AO75" s="21"/>
      <c r="AP75" s="21"/>
      <c r="AQ75" s="21"/>
      <c r="AR75" s="21"/>
      <c r="AS75" s="21"/>
      <c r="AT75" s="21"/>
      <c r="AU75" s="21"/>
      <c r="AV75" s="21"/>
      <c r="AW75" s="21"/>
      <c r="AX75" s="21"/>
      <c r="AY75" s="21"/>
      <c r="AZ75" s="21"/>
      <c r="BA75" s="21"/>
      <c r="BB75" s="21"/>
      <c r="BC75" s="21"/>
      <c r="BD75" s="21"/>
      <c r="BE75" s="21"/>
      <c r="BF75" s="21"/>
      <c r="BG75" s="21"/>
      <c r="BH75" s="21"/>
    </row>
    <row r="76" spans="2:60">
      <c r="B76" s="32"/>
      <c r="Q76" s="42"/>
      <c r="Z76" s="42"/>
      <c r="AA76" s="42"/>
      <c r="AB76" s="42"/>
      <c r="AC76" s="71"/>
      <c r="AD76" s="21"/>
      <c r="AE76" s="21"/>
      <c r="AF76" s="21"/>
      <c r="AG76" s="21"/>
      <c r="AH76" s="21"/>
      <c r="AI76" s="21"/>
      <c r="AJ76" s="21"/>
      <c r="AK76" s="21"/>
      <c r="AL76" s="21"/>
      <c r="AM76" s="21"/>
      <c r="AN76" s="21"/>
      <c r="AO76" s="21"/>
      <c r="AP76" s="21"/>
      <c r="AQ76" s="21"/>
      <c r="AR76" s="21"/>
      <c r="AS76" s="21"/>
      <c r="AT76" s="21"/>
      <c r="AU76" s="21"/>
      <c r="AV76" s="21"/>
      <c r="AW76" s="21"/>
      <c r="AX76" s="21"/>
      <c r="AY76" s="21"/>
      <c r="AZ76" s="21"/>
      <c r="BA76" s="21"/>
      <c r="BB76" s="21"/>
      <c r="BC76" s="21"/>
      <c r="BD76" s="21"/>
      <c r="BE76" s="21"/>
      <c r="BF76" s="21"/>
      <c r="BG76" s="21"/>
      <c r="BH76" s="21"/>
    </row>
    <row r="77" spans="2:60">
      <c r="B77" s="32"/>
      <c r="O77" s="10" t="s">
        <v>100</v>
      </c>
      <c r="Q77" s="42"/>
      <c r="V77" s="10" t="s">
        <v>101</v>
      </c>
      <c r="Z77" s="42"/>
      <c r="AA77" s="42"/>
      <c r="AB77" s="42"/>
      <c r="AC77" s="71"/>
      <c r="AD77" s="21"/>
      <c r="AE77" s="21"/>
      <c r="AF77" s="21"/>
      <c r="AG77" s="21"/>
      <c r="AH77" s="21"/>
      <c r="AI77" s="21"/>
      <c r="AJ77" s="21"/>
      <c r="AK77" s="21"/>
      <c r="AL77" s="21"/>
      <c r="AM77" s="21"/>
      <c r="AN77" s="21"/>
      <c r="AO77" s="21"/>
      <c r="AP77" s="21"/>
      <c r="AQ77" s="21"/>
      <c r="AR77" s="21"/>
      <c r="AS77" s="21"/>
      <c r="AT77" s="21"/>
      <c r="AU77" s="21"/>
      <c r="AV77" s="21"/>
      <c r="AW77" s="21"/>
      <c r="AX77" s="21"/>
      <c r="AY77" s="21"/>
      <c r="AZ77" s="21"/>
      <c r="BA77" s="21"/>
      <c r="BB77" s="21"/>
      <c r="BC77" s="21"/>
      <c r="BD77" s="21"/>
      <c r="BE77" s="21"/>
      <c r="BF77" s="21"/>
      <c r="BG77" s="21"/>
      <c r="BH77" s="21"/>
    </row>
    <row r="78" spans="2:60" ht="16">
      <c r="B78" s="32"/>
      <c r="C78" s="52" t="s">
        <v>102</v>
      </c>
      <c r="D78" s="52"/>
      <c r="E78" s="52"/>
      <c r="F78" s="33"/>
      <c r="G78" s="34"/>
      <c r="H78" s="31"/>
      <c r="I78" s="31"/>
      <c r="J78" s="74"/>
      <c r="K78" s="52"/>
      <c r="L78" s="52"/>
      <c r="Q78" s="42"/>
      <c r="Z78" s="42"/>
      <c r="AA78" s="42"/>
      <c r="AB78" s="42"/>
      <c r="AC78" s="71"/>
      <c r="AD78" s="21"/>
      <c r="AE78" s="21"/>
      <c r="AF78" s="21"/>
      <c r="AG78" s="21"/>
      <c r="AH78" s="21"/>
      <c r="AI78" s="21"/>
      <c r="AJ78" s="21"/>
      <c r="AK78" s="21"/>
      <c r="AL78" s="21"/>
      <c r="AM78" s="21"/>
      <c r="AN78" s="21"/>
      <c r="AO78" s="21"/>
      <c r="AP78" s="21"/>
      <c r="AQ78" s="21"/>
      <c r="AR78" s="21"/>
      <c r="AS78" s="21"/>
      <c r="AT78" s="21"/>
      <c r="AU78" s="21"/>
      <c r="AV78" s="21"/>
      <c r="AW78" s="21"/>
      <c r="AX78" s="21"/>
      <c r="AY78" s="21"/>
      <c r="AZ78" s="21"/>
      <c r="BA78" s="21"/>
      <c r="BB78" s="21"/>
      <c r="BC78" s="21"/>
      <c r="BD78" s="21"/>
      <c r="BE78" s="21"/>
      <c r="BF78" s="21"/>
      <c r="BG78" s="21"/>
      <c r="BH78" s="21"/>
    </row>
    <row r="79" spans="2:60" ht="16">
      <c r="B79" s="32"/>
      <c r="C79" s="52" t="s">
        <v>103</v>
      </c>
      <c r="D79" s="52"/>
      <c r="E79" s="52"/>
      <c r="F79" s="31"/>
      <c r="G79" s="34"/>
      <c r="H79" s="31"/>
      <c r="I79" s="31"/>
      <c r="J79" s="75"/>
      <c r="K79" s="52"/>
      <c r="L79" s="52"/>
      <c r="Q79" s="42"/>
      <c r="Z79" s="42"/>
      <c r="AA79" s="42"/>
      <c r="AB79" s="42"/>
      <c r="AC79" s="71"/>
      <c r="AD79" s="21"/>
      <c r="AE79" s="21"/>
      <c r="AF79" s="21"/>
      <c r="AG79" s="21"/>
      <c r="AH79" s="21"/>
      <c r="AI79" s="21"/>
      <c r="AJ79" s="21"/>
      <c r="AK79" s="21"/>
      <c r="AL79" s="21"/>
      <c r="AM79" s="21"/>
      <c r="AN79" s="21"/>
      <c r="AO79" s="21"/>
      <c r="AP79" s="21"/>
      <c r="AQ79" s="21"/>
      <c r="AR79" s="21"/>
      <c r="AS79" s="21"/>
      <c r="AT79" s="21"/>
      <c r="AU79" s="21"/>
      <c r="AV79" s="21"/>
      <c r="AW79" s="21"/>
      <c r="AX79" s="21"/>
      <c r="AY79" s="21"/>
      <c r="AZ79" s="21"/>
      <c r="BA79" s="21"/>
      <c r="BB79" s="21"/>
      <c r="BC79" s="21"/>
      <c r="BD79" s="21"/>
      <c r="BE79" s="21"/>
      <c r="BF79" s="21"/>
      <c r="BG79" s="21"/>
      <c r="BH79" s="21"/>
    </row>
    <row r="80" spans="2:60" ht="16">
      <c r="B80" s="32"/>
      <c r="F80" s="31"/>
      <c r="G80" s="76"/>
      <c r="H80" s="62"/>
      <c r="I80" s="62"/>
      <c r="J80" s="77"/>
      <c r="Q80" s="42"/>
      <c r="Z80" s="42"/>
      <c r="AA80" s="42"/>
      <c r="AB80" s="42"/>
      <c r="AC80" s="71"/>
      <c r="AD80" s="21"/>
      <c r="AE80" s="21"/>
      <c r="AF80" s="21"/>
      <c r="AG80" s="21"/>
      <c r="AH80" s="21"/>
      <c r="AI80" s="21"/>
      <c r="AJ80" s="21"/>
      <c r="AK80" s="21"/>
      <c r="AL80" s="21"/>
      <c r="AM80" s="21"/>
      <c r="AN80" s="21"/>
      <c r="AO80" s="21"/>
      <c r="AP80" s="21"/>
      <c r="AQ80" s="21"/>
      <c r="AR80" s="21"/>
      <c r="AS80" s="21"/>
      <c r="AT80" s="21"/>
      <c r="AU80" s="21"/>
      <c r="AV80" s="21"/>
      <c r="AW80" s="21"/>
      <c r="AX80" s="21"/>
      <c r="AY80" s="21"/>
      <c r="AZ80" s="21"/>
      <c r="BA80" s="21"/>
      <c r="BB80" s="21"/>
      <c r="BC80" s="21"/>
      <c r="BD80" s="21"/>
      <c r="BE80" s="21"/>
      <c r="BF80" s="21"/>
      <c r="BG80" s="21"/>
      <c r="BH80" s="21"/>
    </row>
    <row r="81" spans="2:60" ht="16">
      <c r="B81" s="32"/>
      <c r="C81" s="13" t="s">
        <v>104</v>
      </c>
      <c r="F81" s="35"/>
      <c r="G81" s="36"/>
      <c r="H81" s="36"/>
      <c r="I81" s="36"/>
      <c r="J81" s="36"/>
      <c r="Q81" s="42"/>
      <c r="Z81" s="42"/>
      <c r="AA81" s="42"/>
      <c r="AB81" s="42"/>
      <c r="AC81" s="71"/>
      <c r="AD81" s="21"/>
      <c r="AE81" s="21"/>
      <c r="AF81" s="21"/>
      <c r="AG81" s="21"/>
      <c r="AH81" s="21"/>
      <c r="AI81" s="21"/>
      <c r="AJ81" s="21"/>
      <c r="AK81" s="21"/>
      <c r="AL81" s="21"/>
      <c r="AM81" s="21"/>
      <c r="AN81" s="21"/>
      <c r="AO81" s="21"/>
      <c r="AP81" s="21"/>
      <c r="AQ81" s="21"/>
      <c r="AR81" s="21"/>
      <c r="AS81" s="21"/>
      <c r="AT81" s="21"/>
      <c r="AU81" s="21"/>
      <c r="AV81" s="21"/>
      <c r="AW81" s="21"/>
      <c r="AX81" s="21"/>
      <c r="AY81" s="21"/>
      <c r="AZ81" s="21"/>
      <c r="BA81" s="21"/>
      <c r="BB81" s="21"/>
      <c r="BC81" s="21"/>
      <c r="BD81" s="21"/>
      <c r="BE81" s="21"/>
      <c r="BF81" s="21"/>
      <c r="BG81" s="21"/>
      <c r="BH81" s="21"/>
    </row>
    <row r="82" spans="2:60" ht="16">
      <c r="B82" s="32"/>
      <c r="C82" s="13" t="s">
        <v>105</v>
      </c>
      <c r="F82" s="35"/>
      <c r="G82" s="36"/>
      <c r="H82" s="36"/>
      <c r="I82" s="36"/>
      <c r="J82" s="36"/>
      <c r="Q82" s="42"/>
      <c r="Z82" s="42"/>
      <c r="AA82" s="42"/>
      <c r="AB82" s="42"/>
      <c r="AC82" s="71"/>
      <c r="AD82" s="21"/>
      <c r="AE82" s="21"/>
      <c r="AF82" s="21"/>
      <c r="AG82" s="21"/>
      <c r="AH82" s="21"/>
      <c r="AI82" s="21"/>
      <c r="AJ82" s="21"/>
      <c r="AK82" s="21"/>
      <c r="AL82" s="21"/>
      <c r="AM82" s="21"/>
      <c r="AN82" s="21"/>
      <c r="AO82" s="21"/>
      <c r="AP82" s="21"/>
      <c r="AQ82" s="21"/>
      <c r="AR82" s="21"/>
      <c r="AS82" s="21"/>
      <c r="AT82" s="21"/>
      <c r="AU82" s="21"/>
      <c r="AV82" s="21"/>
      <c r="AW82" s="21"/>
      <c r="AX82" s="21"/>
      <c r="AY82" s="21"/>
      <c r="AZ82" s="21"/>
      <c r="BA82" s="21"/>
      <c r="BB82" s="21"/>
      <c r="BC82" s="21"/>
      <c r="BD82" s="21"/>
      <c r="BE82" s="21"/>
      <c r="BF82" s="21"/>
      <c r="BG82" s="21"/>
      <c r="BH82" s="21"/>
    </row>
    <row r="83" spans="2:60">
      <c r="B83" s="32"/>
      <c r="F83" s="35"/>
      <c r="G83" s="36"/>
      <c r="H83" s="36"/>
      <c r="I83" s="36"/>
      <c r="J83" s="36"/>
      <c r="Q83" s="42"/>
      <c r="Z83" s="42"/>
      <c r="AA83" s="42"/>
      <c r="AB83" s="42"/>
      <c r="AC83" s="71"/>
      <c r="AD83" s="21"/>
      <c r="AE83" s="21"/>
      <c r="AF83" s="21"/>
      <c r="AG83" s="21"/>
      <c r="AH83" s="21"/>
      <c r="AI83" s="21"/>
      <c r="AJ83" s="21"/>
      <c r="AK83" s="21"/>
      <c r="AL83" s="21"/>
      <c r="AM83" s="21"/>
      <c r="AN83" s="21"/>
      <c r="AO83" s="21"/>
      <c r="AP83" s="21"/>
      <c r="AQ83" s="21"/>
      <c r="AR83" s="21"/>
      <c r="AS83" s="21"/>
      <c r="AT83" s="21"/>
      <c r="AU83" s="21"/>
      <c r="AV83" s="21"/>
      <c r="AW83" s="21"/>
      <c r="AX83" s="21"/>
      <c r="AY83" s="21"/>
      <c r="AZ83" s="21"/>
      <c r="BA83" s="21"/>
      <c r="BB83" s="21"/>
      <c r="BC83" s="21"/>
      <c r="BD83" s="21"/>
      <c r="BE83" s="21"/>
      <c r="BF83" s="21"/>
      <c r="BG83" s="21"/>
      <c r="BH83" s="21"/>
    </row>
    <row r="84" spans="2:60">
      <c r="B84" s="32"/>
      <c r="Q84" s="42"/>
      <c r="Z84" s="42"/>
      <c r="AA84" s="42"/>
      <c r="AB84" s="42"/>
      <c r="AC84" s="71"/>
      <c r="AD84" s="21"/>
      <c r="AE84" s="21"/>
      <c r="AF84" s="21"/>
      <c r="AG84" s="21"/>
      <c r="AH84" s="21"/>
      <c r="AI84" s="21"/>
      <c r="AJ84" s="21"/>
      <c r="AK84" s="21"/>
      <c r="AL84" s="21"/>
      <c r="AM84" s="21"/>
      <c r="AN84" s="21"/>
      <c r="AO84" s="21"/>
      <c r="AP84" s="21"/>
      <c r="AQ84" s="21"/>
      <c r="AR84" s="21"/>
      <c r="AS84" s="21"/>
      <c r="AT84" s="21"/>
      <c r="AU84" s="21"/>
      <c r="AV84" s="21"/>
      <c r="AW84" s="21"/>
      <c r="AX84" s="21"/>
      <c r="AY84" s="21"/>
      <c r="AZ84" s="21"/>
      <c r="BA84" s="21"/>
      <c r="BB84" s="21"/>
      <c r="BC84" s="21"/>
      <c r="BD84" s="21"/>
      <c r="BE84" s="21"/>
      <c r="BF84" s="21"/>
      <c r="BG84" s="21"/>
      <c r="BH84" s="21"/>
    </row>
    <row r="85" spans="2:60">
      <c r="B85" s="32"/>
      <c r="Q85" s="42"/>
      <c r="Z85" s="42"/>
      <c r="AA85" s="42"/>
      <c r="AB85" s="42"/>
      <c r="AC85" s="71"/>
      <c r="AD85" s="21"/>
      <c r="AE85" s="21"/>
      <c r="AF85" s="21"/>
      <c r="AG85" s="21"/>
      <c r="AH85" s="21"/>
      <c r="AI85" s="21"/>
      <c r="AJ85" s="21"/>
      <c r="AK85" s="21"/>
      <c r="AL85" s="21"/>
      <c r="AM85" s="21"/>
      <c r="AN85" s="21"/>
      <c r="AO85" s="21"/>
      <c r="AP85" s="21"/>
      <c r="AQ85" s="21"/>
      <c r="AR85" s="21"/>
      <c r="AS85" s="21"/>
      <c r="AT85" s="21"/>
      <c r="AU85" s="21"/>
      <c r="AV85" s="21"/>
      <c r="AW85" s="21"/>
      <c r="AX85" s="21"/>
      <c r="AY85" s="21"/>
      <c r="AZ85" s="21"/>
      <c r="BA85" s="21"/>
      <c r="BB85" s="21"/>
      <c r="BC85" s="21"/>
      <c r="BD85" s="21"/>
      <c r="BE85" s="21"/>
      <c r="BF85" s="21"/>
      <c r="BG85" s="21"/>
      <c r="BH85" s="21"/>
    </row>
    <row r="86" spans="2:60">
      <c r="B86" s="32"/>
      <c r="Q86" s="42"/>
      <c r="Z86" s="42"/>
      <c r="AA86" s="42"/>
      <c r="AB86" s="42"/>
      <c r="AC86" s="71"/>
      <c r="AD86" s="21"/>
      <c r="AE86" s="21"/>
      <c r="AF86" s="21"/>
      <c r="AG86" s="21"/>
      <c r="AH86" s="21"/>
      <c r="AI86" s="21"/>
      <c r="AJ86" s="21"/>
      <c r="AK86" s="21"/>
      <c r="AL86" s="21"/>
      <c r="AM86" s="21"/>
      <c r="AN86" s="21"/>
      <c r="AO86" s="21"/>
      <c r="AP86" s="21"/>
      <c r="AQ86" s="21"/>
      <c r="AR86" s="21"/>
      <c r="AS86" s="21"/>
      <c r="AT86" s="21"/>
      <c r="AU86" s="21"/>
      <c r="AV86" s="21"/>
      <c r="AW86" s="21"/>
      <c r="AX86" s="21"/>
      <c r="AY86" s="21"/>
      <c r="AZ86" s="21"/>
      <c r="BA86" s="21"/>
      <c r="BB86" s="21"/>
      <c r="BC86" s="21"/>
      <c r="BD86" s="21"/>
      <c r="BE86" s="21"/>
      <c r="BF86" s="21"/>
      <c r="BG86" s="21"/>
      <c r="BH86" s="21"/>
    </row>
    <row r="87" spans="2:60">
      <c r="B87" s="32"/>
      <c r="Q87" s="42"/>
      <c r="Z87" s="42"/>
      <c r="AA87" s="42"/>
      <c r="AB87" s="42"/>
      <c r="AC87" s="71"/>
      <c r="AD87" s="21"/>
      <c r="AE87" s="21"/>
      <c r="AF87" s="21"/>
      <c r="AG87" s="21"/>
      <c r="AH87" s="21"/>
      <c r="AI87" s="21"/>
      <c r="AJ87" s="21"/>
      <c r="AK87" s="21"/>
      <c r="AL87" s="21"/>
      <c r="AM87" s="21"/>
      <c r="AN87" s="21"/>
      <c r="AO87" s="21"/>
      <c r="AP87" s="21"/>
      <c r="AQ87" s="21"/>
      <c r="AR87" s="21"/>
      <c r="AS87" s="21"/>
      <c r="AT87" s="21"/>
      <c r="AU87" s="21"/>
      <c r="AV87" s="21"/>
      <c r="AW87" s="21"/>
      <c r="AX87" s="21"/>
      <c r="AY87" s="21"/>
      <c r="AZ87" s="21"/>
      <c r="BA87" s="21"/>
      <c r="BB87" s="21"/>
      <c r="BC87" s="21"/>
      <c r="BD87" s="21"/>
      <c r="BE87" s="21"/>
      <c r="BF87" s="21"/>
      <c r="BG87" s="21"/>
      <c r="BH87" s="21"/>
    </row>
    <row r="88" spans="2:60">
      <c r="B88" s="32"/>
      <c r="Q88" s="42"/>
      <c r="Z88" s="42"/>
      <c r="AA88" s="42"/>
      <c r="AB88" s="42"/>
      <c r="AC88" s="71"/>
      <c r="AD88" s="21"/>
      <c r="AE88" s="21"/>
      <c r="AF88" s="21"/>
      <c r="AG88" s="21"/>
      <c r="AH88" s="21"/>
      <c r="AI88" s="21"/>
      <c r="AJ88" s="21"/>
      <c r="AK88" s="21"/>
      <c r="AL88" s="21"/>
      <c r="AM88" s="21"/>
      <c r="AN88" s="21"/>
      <c r="AO88" s="21"/>
      <c r="AP88" s="21"/>
      <c r="AQ88" s="21"/>
      <c r="AR88" s="21"/>
      <c r="AS88" s="21"/>
      <c r="AT88" s="21"/>
      <c r="AU88" s="21"/>
      <c r="AV88" s="21"/>
      <c r="AW88" s="21"/>
      <c r="AX88" s="21"/>
      <c r="AY88" s="21"/>
      <c r="AZ88" s="21"/>
      <c r="BA88" s="21"/>
      <c r="BB88" s="21"/>
      <c r="BC88" s="21"/>
      <c r="BD88" s="21"/>
      <c r="BE88" s="21"/>
      <c r="BF88" s="21"/>
      <c r="BG88" s="21"/>
      <c r="BH88" s="21"/>
    </row>
    <row r="89" spans="2:60">
      <c r="B89" s="32"/>
      <c r="Q89" s="42"/>
      <c r="Z89" s="42"/>
      <c r="AA89" s="42"/>
      <c r="AB89" s="42"/>
      <c r="AC89" s="71"/>
      <c r="AD89" s="21"/>
      <c r="AE89" s="21"/>
      <c r="AF89" s="21"/>
      <c r="AG89" s="21"/>
      <c r="AH89" s="21"/>
      <c r="AI89" s="21"/>
      <c r="AJ89" s="21"/>
      <c r="AK89" s="21"/>
      <c r="AL89" s="21"/>
      <c r="AM89" s="21"/>
      <c r="AN89" s="21"/>
      <c r="AO89" s="21"/>
      <c r="AP89" s="21"/>
      <c r="AQ89" s="21"/>
      <c r="AR89" s="21"/>
      <c r="AS89" s="21"/>
      <c r="AT89" s="21"/>
      <c r="AU89" s="21"/>
      <c r="AV89" s="21"/>
      <c r="AW89" s="21"/>
      <c r="AX89" s="21"/>
      <c r="AY89" s="21"/>
      <c r="AZ89" s="21"/>
      <c r="BA89" s="21"/>
      <c r="BB89" s="21"/>
      <c r="BC89" s="21"/>
      <c r="BD89" s="21"/>
      <c r="BE89" s="21"/>
      <c r="BF89" s="21"/>
      <c r="BG89" s="21"/>
      <c r="BH89" s="21"/>
    </row>
    <row r="90" spans="2:60" ht="16">
      <c r="B90" s="32"/>
      <c r="C90" s="20" t="s">
        <v>108</v>
      </c>
      <c r="D90" s="21"/>
      <c r="E90" s="21"/>
      <c r="F90" s="21"/>
      <c r="G90" s="21"/>
      <c r="H90" s="36"/>
      <c r="I90" s="36"/>
      <c r="J90" s="36"/>
      <c r="Q90" s="42"/>
      <c r="Z90" s="42"/>
      <c r="AA90" s="42"/>
      <c r="AB90" s="42"/>
      <c r="AC90" s="71"/>
      <c r="AD90" s="21"/>
      <c r="AE90" s="21"/>
      <c r="AF90" s="21"/>
      <c r="AG90" s="21"/>
      <c r="AH90" s="21"/>
      <c r="AI90" s="21"/>
      <c r="AJ90" s="21"/>
      <c r="AK90" s="21"/>
      <c r="AL90" s="21"/>
      <c r="AM90" s="21"/>
      <c r="AN90" s="21"/>
      <c r="AO90" s="21"/>
      <c r="AP90" s="21"/>
      <c r="AQ90" s="21"/>
      <c r="AR90" s="21"/>
      <c r="AS90" s="21"/>
      <c r="AT90" s="21"/>
      <c r="AU90" s="21"/>
      <c r="AV90" s="21"/>
      <c r="AW90" s="21"/>
      <c r="AX90" s="21"/>
      <c r="AY90" s="21"/>
      <c r="AZ90" s="21"/>
      <c r="BA90" s="21"/>
      <c r="BB90" s="21"/>
      <c r="BC90" s="21"/>
      <c r="BD90" s="21"/>
      <c r="BE90" s="21"/>
      <c r="BF90" s="21"/>
      <c r="BG90" s="21"/>
      <c r="BH90" s="21"/>
    </row>
    <row r="91" spans="2:60" ht="16">
      <c r="B91" s="32"/>
      <c r="C91" s="13"/>
      <c r="F91" s="35"/>
      <c r="G91" s="36"/>
      <c r="H91" s="36"/>
      <c r="I91" s="36"/>
      <c r="J91" s="36"/>
      <c r="Q91" s="42"/>
      <c r="Z91" s="42"/>
      <c r="AA91" s="42"/>
      <c r="AB91" s="42"/>
      <c r="AC91" s="71"/>
      <c r="AD91" s="21"/>
      <c r="AE91" s="21"/>
      <c r="AF91" s="21"/>
      <c r="AG91" s="21"/>
      <c r="AH91" s="21"/>
      <c r="AI91" s="21"/>
      <c r="AJ91" s="21"/>
      <c r="AK91" s="21"/>
      <c r="AL91" s="21"/>
      <c r="AM91" s="21"/>
      <c r="AN91" s="21"/>
      <c r="AO91" s="21"/>
      <c r="AP91" s="21"/>
      <c r="AQ91" s="21"/>
      <c r="AR91" s="21"/>
      <c r="AS91" s="21"/>
      <c r="AT91" s="21"/>
      <c r="AU91" s="21"/>
      <c r="AV91" s="21"/>
      <c r="AW91" s="21"/>
      <c r="AX91" s="21"/>
      <c r="AY91" s="21"/>
      <c r="AZ91" s="21"/>
      <c r="BA91" s="21"/>
      <c r="BB91" s="21"/>
      <c r="BC91" s="21"/>
      <c r="BD91" s="21"/>
      <c r="BE91" s="21"/>
      <c r="BF91" s="21"/>
      <c r="BG91" s="21"/>
      <c r="BH91" s="21"/>
    </row>
    <row r="92" spans="2:60" ht="16">
      <c r="B92" s="32"/>
      <c r="C92" s="20" t="s">
        <v>109</v>
      </c>
      <c r="D92" s="21"/>
      <c r="E92" s="21"/>
      <c r="F92" s="21"/>
      <c r="G92" s="21"/>
      <c r="H92" s="21"/>
      <c r="I92" s="21"/>
      <c r="J92" s="21"/>
      <c r="K92" s="21"/>
      <c r="L92" s="21"/>
      <c r="M92" s="21"/>
      <c r="N92" s="21"/>
      <c r="Q92" s="42"/>
      <c r="Z92" s="42"/>
      <c r="AA92" s="42"/>
      <c r="AB92" s="42"/>
      <c r="AC92" s="71"/>
      <c r="AD92" s="21"/>
      <c r="AE92" s="21"/>
      <c r="AF92" s="21"/>
      <c r="AG92" s="21"/>
      <c r="AH92" s="21"/>
      <c r="AI92" s="21"/>
      <c r="AJ92" s="21"/>
      <c r="AK92" s="21"/>
      <c r="AL92" s="21"/>
      <c r="AM92" s="21"/>
      <c r="AN92" s="21"/>
      <c r="AO92" s="21"/>
      <c r="AP92" s="21"/>
      <c r="AQ92" s="21"/>
      <c r="AR92" s="21"/>
      <c r="AS92" s="21"/>
      <c r="AT92" s="21"/>
      <c r="AU92" s="21"/>
      <c r="AV92" s="21"/>
      <c r="AW92" s="21"/>
      <c r="AX92" s="21"/>
      <c r="AY92" s="21"/>
      <c r="AZ92" s="21"/>
      <c r="BA92" s="21"/>
      <c r="BB92" s="21"/>
      <c r="BC92" s="21"/>
      <c r="BD92" s="21"/>
      <c r="BE92" s="21"/>
      <c r="BF92" s="21"/>
      <c r="BG92" s="21"/>
      <c r="BH92" s="21"/>
    </row>
    <row r="93" spans="2:60" ht="16">
      <c r="B93" s="32"/>
      <c r="C93" s="20"/>
      <c r="D93" s="21"/>
      <c r="E93" s="21"/>
      <c r="F93" s="21"/>
      <c r="G93" s="21"/>
      <c r="H93" s="21"/>
      <c r="I93" s="21"/>
      <c r="J93" s="21"/>
      <c r="K93" s="21"/>
      <c r="L93" s="21"/>
      <c r="M93" s="21"/>
      <c r="N93" s="21"/>
      <c r="O93" s="10" t="s">
        <v>106</v>
      </c>
      <c r="Q93" s="42"/>
      <c r="V93" s="10" t="s">
        <v>107</v>
      </c>
      <c r="Z93" s="42"/>
      <c r="AA93" s="42"/>
      <c r="AB93" s="42"/>
      <c r="AC93" s="71"/>
      <c r="AD93" s="21"/>
      <c r="AE93" s="21"/>
      <c r="AF93" s="21"/>
      <c r="AG93" s="21"/>
      <c r="AH93" s="21"/>
      <c r="AI93" s="21"/>
      <c r="AJ93" s="21"/>
      <c r="AK93" s="21"/>
      <c r="AL93" s="21"/>
      <c r="AM93" s="21"/>
      <c r="AN93" s="21"/>
      <c r="AO93" s="21"/>
      <c r="AP93" s="21"/>
      <c r="AQ93" s="21"/>
      <c r="AR93" s="21"/>
      <c r="AS93" s="21"/>
      <c r="AT93" s="21"/>
      <c r="AU93" s="21"/>
      <c r="AV93" s="21"/>
      <c r="AW93" s="21"/>
      <c r="AX93" s="21"/>
      <c r="AY93" s="21"/>
      <c r="AZ93" s="21"/>
      <c r="BA93" s="21"/>
      <c r="BB93" s="21"/>
      <c r="BC93" s="21"/>
      <c r="BD93" s="21"/>
      <c r="BE93" s="21"/>
      <c r="BF93" s="21"/>
      <c r="BG93" s="21"/>
      <c r="BH93" s="21"/>
    </row>
    <row r="94" spans="2:60" ht="16">
      <c r="B94" s="32"/>
      <c r="C94" s="20" t="s">
        <v>110</v>
      </c>
      <c r="D94" s="21"/>
      <c r="E94" s="21"/>
      <c r="F94" s="21"/>
      <c r="G94" s="21"/>
      <c r="H94" s="21"/>
      <c r="I94" s="21"/>
      <c r="J94" s="21"/>
      <c r="K94" s="21"/>
      <c r="L94" s="21"/>
      <c r="M94" s="21"/>
      <c r="N94" s="21"/>
      <c r="Q94" s="42"/>
      <c r="Z94" s="42"/>
      <c r="AA94" s="42"/>
      <c r="AB94" s="42"/>
      <c r="AC94" s="71"/>
      <c r="AD94" s="21"/>
      <c r="AE94" s="21"/>
      <c r="AF94" s="21"/>
      <c r="AG94" s="21"/>
      <c r="AH94" s="21"/>
      <c r="AI94" s="21"/>
      <c r="AJ94" s="21"/>
      <c r="AK94" s="21"/>
      <c r="AL94" s="21"/>
      <c r="AM94" s="21"/>
      <c r="AN94" s="21"/>
      <c r="AO94" s="21"/>
      <c r="AP94" s="21"/>
      <c r="AQ94" s="21"/>
      <c r="AR94" s="21"/>
      <c r="AS94" s="21"/>
      <c r="AT94" s="21"/>
      <c r="AU94" s="21"/>
      <c r="AV94" s="21"/>
      <c r="AW94" s="21"/>
      <c r="AX94" s="21"/>
      <c r="AY94" s="21"/>
      <c r="AZ94" s="21"/>
      <c r="BA94" s="21"/>
      <c r="BB94" s="21"/>
      <c r="BC94" s="21"/>
      <c r="BD94" s="21"/>
      <c r="BE94" s="21"/>
      <c r="BF94" s="21"/>
      <c r="BG94" s="21"/>
      <c r="BH94" s="21"/>
    </row>
    <row r="95" spans="2:60" ht="16">
      <c r="B95" s="32"/>
      <c r="C95" s="20" t="s">
        <v>111</v>
      </c>
      <c r="D95" s="21"/>
      <c r="E95" s="21"/>
      <c r="F95" s="21"/>
      <c r="G95" s="21"/>
      <c r="H95" s="21"/>
      <c r="I95" s="21"/>
      <c r="J95" s="21"/>
      <c r="K95" s="21"/>
      <c r="L95" s="21"/>
      <c r="M95" s="21"/>
      <c r="N95" s="21"/>
      <c r="Q95" s="42"/>
      <c r="Z95" s="42"/>
      <c r="AA95" s="42"/>
      <c r="AB95" s="42"/>
      <c r="AC95" s="71"/>
      <c r="AD95" s="21"/>
      <c r="AE95" s="21"/>
      <c r="AF95" s="21"/>
      <c r="AG95" s="21"/>
      <c r="AH95" s="21"/>
      <c r="AI95" s="21"/>
      <c r="AJ95" s="21"/>
      <c r="AK95" s="21"/>
      <c r="AL95" s="21"/>
      <c r="AM95" s="21"/>
      <c r="AN95" s="21"/>
      <c r="AO95" s="21"/>
      <c r="AP95" s="21"/>
      <c r="AQ95" s="21"/>
      <c r="AR95" s="21"/>
      <c r="AS95" s="21"/>
      <c r="AT95" s="21"/>
      <c r="AU95" s="21"/>
      <c r="AV95" s="21"/>
      <c r="AW95" s="21"/>
      <c r="AX95" s="21"/>
      <c r="AY95" s="21"/>
      <c r="AZ95" s="21"/>
      <c r="BA95" s="21"/>
      <c r="BB95" s="21"/>
      <c r="BC95" s="21"/>
      <c r="BD95" s="21"/>
      <c r="BE95" s="21"/>
      <c r="BF95" s="21"/>
      <c r="BG95" s="21"/>
      <c r="BH95" s="21"/>
    </row>
    <row r="96" spans="2:60" ht="16">
      <c r="B96" s="32"/>
      <c r="C96" s="20"/>
      <c r="D96" s="21"/>
      <c r="E96" s="21"/>
      <c r="F96" s="21"/>
      <c r="G96" s="21"/>
      <c r="H96" s="21"/>
      <c r="I96" s="21"/>
      <c r="J96" s="21"/>
      <c r="K96" s="21"/>
      <c r="L96" s="21"/>
      <c r="M96" s="21"/>
      <c r="N96" s="21"/>
      <c r="Q96" s="42"/>
      <c r="Z96" s="42"/>
      <c r="AA96" s="42"/>
      <c r="AB96" s="42"/>
      <c r="AC96" s="71"/>
      <c r="AD96" s="21"/>
      <c r="AE96" s="21"/>
      <c r="AF96" s="21"/>
      <c r="AG96" s="21"/>
      <c r="AH96" s="21"/>
      <c r="AI96" s="21"/>
      <c r="AJ96" s="21"/>
      <c r="AK96" s="21"/>
      <c r="AL96" s="21"/>
      <c r="AM96" s="21"/>
      <c r="AN96" s="21"/>
      <c r="AO96" s="21"/>
      <c r="AP96" s="21"/>
      <c r="AQ96" s="21"/>
      <c r="AR96" s="21"/>
      <c r="AS96" s="21"/>
      <c r="AT96" s="21"/>
      <c r="AU96" s="21"/>
      <c r="AV96" s="21"/>
      <c r="AW96" s="21"/>
      <c r="AX96" s="21"/>
      <c r="AY96" s="21"/>
      <c r="AZ96" s="21"/>
      <c r="BA96" s="21"/>
      <c r="BB96" s="21"/>
      <c r="BC96" s="21"/>
      <c r="BD96" s="21"/>
      <c r="BE96" s="21"/>
      <c r="BF96" s="21"/>
      <c r="BG96" s="21"/>
      <c r="BH96" s="21"/>
    </row>
    <row r="97" spans="2:60" ht="16">
      <c r="B97" s="32"/>
      <c r="C97" s="20" t="s">
        <v>112</v>
      </c>
      <c r="D97" s="21"/>
      <c r="E97" s="21"/>
      <c r="F97" s="21"/>
      <c r="G97" s="21"/>
      <c r="H97" s="21"/>
      <c r="I97" s="21"/>
      <c r="J97" s="21"/>
      <c r="K97" s="21"/>
      <c r="L97" s="21"/>
      <c r="M97" s="21"/>
      <c r="N97" s="21"/>
      <c r="Q97" s="42"/>
      <c r="Z97" s="42"/>
      <c r="AA97" s="42"/>
      <c r="AB97" s="42"/>
      <c r="AC97" s="71"/>
      <c r="AD97" s="21"/>
      <c r="AE97" s="21"/>
      <c r="AF97" s="21"/>
      <c r="AG97" s="21"/>
      <c r="AH97" s="21"/>
      <c r="AI97" s="21"/>
      <c r="AJ97" s="21"/>
      <c r="AK97" s="21"/>
      <c r="AL97" s="21"/>
      <c r="AM97" s="21"/>
      <c r="AN97" s="21"/>
      <c r="AO97" s="21"/>
      <c r="AP97" s="21"/>
      <c r="AQ97" s="21"/>
      <c r="AR97" s="21"/>
      <c r="AS97" s="21"/>
      <c r="AT97" s="21"/>
      <c r="AU97" s="21"/>
      <c r="AV97" s="21"/>
      <c r="AW97" s="21"/>
      <c r="AX97" s="21"/>
      <c r="AY97" s="21"/>
      <c r="AZ97" s="21"/>
      <c r="BA97" s="21"/>
      <c r="BB97" s="21"/>
      <c r="BC97" s="21"/>
      <c r="BD97" s="21"/>
      <c r="BE97" s="21"/>
      <c r="BF97" s="21"/>
      <c r="BG97" s="21"/>
      <c r="BH97" s="21"/>
    </row>
    <row r="98" spans="2:60" ht="16">
      <c r="B98" s="32"/>
      <c r="C98" s="20" t="s">
        <v>113</v>
      </c>
      <c r="D98" s="21"/>
      <c r="E98" s="21"/>
      <c r="F98" s="21"/>
      <c r="G98" s="21"/>
      <c r="H98" s="21"/>
      <c r="I98" s="21"/>
      <c r="J98" s="21"/>
      <c r="K98" s="21"/>
      <c r="L98" s="21"/>
      <c r="M98" s="21"/>
      <c r="N98" s="21"/>
      <c r="Q98" s="42"/>
      <c r="Z98" s="42"/>
      <c r="AA98" s="42"/>
      <c r="AB98" s="42"/>
      <c r="AC98" s="71"/>
      <c r="AD98" s="21"/>
      <c r="AE98" s="21"/>
      <c r="AF98" s="21"/>
      <c r="AG98" s="21"/>
      <c r="AH98" s="21"/>
      <c r="AI98" s="21"/>
      <c r="AJ98" s="21"/>
      <c r="AK98" s="21"/>
      <c r="AL98" s="21"/>
      <c r="AM98" s="21"/>
      <c r="AN98" s="21"/>
      <c r="AO98" s="21"/>
      <c r="AP98" s="21"/>
      <c r="AQ98" s="21"/>
      <c r="AR98" s="21"/>
      <c r="AS98" s="21"/>
      <c r="AT98" s="21"/>
      <c r="AU98" s="21"/>
      <c r="AV98" s="21"/>
      <c r="AW98" s="21"/>
      <c r="AX98" s="21"/>
      <c r="AY98" s="21"/>
      <c r="AZ98" s="21"/>
      <c r="BA98" s="21"/>
      <c r="BB98" s="21"/>
      <c r="BC98" s="21"/>
      <c r="BD98" s="21"/>
      <c r="BE98" s="21"/>
      <c r="BF98" s="21"/>
      <c r="BG98" s="21"/>
      <c r="BH98" s="21"/>
    </row>
    <row r="99" spans="2:60">
      <c r="B99" s="32"/>
      <c r="C99" s="21"/>
      <c r="D99" s="21"/>
      <c r="E99" s="21"/>
      <c r="F99" s="21"/>
      <c r="G99" s="21"/>
      <c r="H99" s="21"/>
      <c r="I99" s="21"/>
      <c r="J99" s="21"/>
      <c r="K99" s="21"/>
      <c r="L99" s="21"/>
      <c r="M99" s="21"/>
      <c r="N99" s="21"/>
      <c r="Q99" s="42"/>
      <c r="Z99" s="42"/>
      <c r="AA99" s="42"/>
      <c r="AB99" s="42"/>
      <c r="AC99" s="71"/>
      <c r="AD99" s="21"/>
      <c r="AE99" s="21"/>
      <c r="AF99" s="21"/>
      <c r="AG99" s="21"/>
      <c r="AH99" s="21"/>
      <c r="AI99" s="21"/>
      <c r="AJ99" s="21"/>
      <c r="AK99" s="21"/>
      <c r="AL99" s="21"/>
      <c r="AM99" s="21"/>
      <c r="AN99" s="21"/>
      <c r="AO99" s="21"/>
      <c r="AP99" s="21"/>
      <c r="AQ99" s="21"/>
      <c r="AR99" s="21"/>
      <c r="AS99" s="21"/>
      <c r="AT99" s="21"/>
      <c r="AU99" s="21"/>
      <c r="AV99" s="21"/>
      <c r="AW99" s="21"/>
      <c r="AX99" s="21"/>
      <c r="AY99" s="21"/>
      <c r="AZ99" s="21"/>
      <c r="BA99" s="21"/>
      <c r="BB99" s="21"/>
      <c r="BC99" s="21"/>
      <c r="BD99" s="21"/>
      <c r="BE99" s="21"/>
      <c r="BF99" s="21"/>
      <c r="BG99" s="21"/>
      <c r="BH99" s="21"/>
    </row>
    <row r="100" spans="2:60" ht="16">
      <c r="B100" s="32"/>
      <c r="C100" s="20" t="s">
        <v>114</v>
      </c>
      <c r="D100" s="21"/>
      <c r="E100" s="21"/>
      <c r="F100" s="21"/>
      <c r="G100" s="21"/>
      <c r="H100" s="21"/>
      <c r="I100" s="21"/>
      <c r="J100" s="21"/>
      <c r="K100" s="21"/>
      <c r="L100" s="21"/>
      <c r="M100" s="21"/>
      <c r="N100" s="21"/>
      <c r="Q100" s="42"/>
      <c r="Z100" s="42"/>
      <c r="AA100" s="42"/>
      <c r="AB100" s="42"/>
      <c r="AC100" s="71"/>
      <c r="AD100" s="21"/>
      <c r="AE100" s="21"/>
      <c r="AF100" s="21"/>
      <c r="AG100" s="21"/>
      <c r="AH100" s="21"/>
      <c r="AI100" s="21"/>
      <c r="AJ100" s="21"/>
      <c r="AK100" s="21"/>
      <c r="AL100" s="21"/>
      <c r="AM100" s="21"/>
      <c r="AN100" s="21"/>
      <c r="AO100" s="21"/>
      <c r="AP100" s="21"/>
      <c r="AQ100" s="21"/>
      <c r="AR100" s="21"/>
      <c r="AS100" s="21"/>
      <c r="AT100" s="21"/>
      <c r="AU100" s="21"/>
      <c r="AV100" s="21"/>
      <c r="AW100" s="21"/>
      <c r="AX100" s="21"/>
      <c r="AY100" s="21"/>
      <c r="AZ100" s="21"/>
      <c r="BA100" s="21"/>
      <c r="BB100" s="21"/>
      <c r="BC100" s="21"/>
      <c r="BD100" s="21"/>
      <c r="BE100" s="21"/>
      <c r="BF100" s="21"/>
      <c r="BG100" s="21"/>
      <c r="BH100" s="21"/>
    </row>
    <row r="101" spans="2:60">
      <c r="B101" s="32"/>
      <c r="F101" s="35"/>
      <c r="G101" s="36"/>
      <c r="H101" s="36"/>
      <c r="I101" s="36"/>
      <c r="J101" s="36"/>
      <c r="Q101" s="42"/>
      <c r="Z101" s="42"/>
      <c r="AA101" s="42"/>
      <c r="AB101" s="42"/>
      <c r="AC101" s="71"/>
      <c r="AD101" s="21"/>
      <c r="AE101" s="21"/>
      <c r="AF101" s="21"/>
      <c r="AG101" s="21"/>
      <c r="AH101" s="21"/>
      <c r="AI101" s="21"/>
      <c r="AJ101" s="21"/>
      <c r="AK101" s="21"/>
      <c r="AL101" s="21"/>
      <c r="AM101" s="21"/>
      <c r="AN101" s="21"/>
      <c r="AO101" s="21"/>
      <c r="AP101" s="21"/>
      <c r="AQ101" s="21"/>
      <c r="AR101" s="21"/>
      <c r="AS101" s="21"/>
      <c r="AT101" s="21"/>
      <c r="AU101" s="21"/>
      <c r="AV101" s="21"/>
      <c r="AW101" s="21"/>
      <c r="AX101" s="21"/>
      <c r="AY101" s="21"/>
      <c r="AZ101" s="21"/>
      <c r="BA101" s="21"/>
      <c r="BB101" s="21"/>
      <c r="BC101" s="21"/>
      <c r="BD101" s="21"/>
      <c r="BE101" s="21"/>
      <c r="BF101" s="21"/>
      <c r="BG101" s="21"/>
      <c r="BH101" s="21"/>
    </row>
    <row r="102" spans="2:60" ht="16">
      <c r="B102" s="32"/>
      <c r="C102" s="20" t="s">
        <v>115</v>
      </c>
      <c r="D102" s="21"/>
      <c r="E102" s="21"/>
      <c r="F102" s="21"/>
      <c r="G102" s="21"/>
      <c r="H102" s="21"/>
      <c r="I102" s="36"/>
      <c r="J102" s="36"/>
      <c r="Q102" s="42"/>
      <c r="Z102" s="42"/>
      <c r="AA102" s="42"/>
      <c r="AB102" s="42"/>
      <c r="AC102" s="71"/>
      <c r="AD102" s="21"/>
      <c r="AE102" s="21"/>
      <c r="AF102" s="21"/>
      <c r="AG102" s="21"/>
      <c r="AH102" s="21"/>
      <c r="AI102" s="21"/>
      <c r="AJ102" s="21"/>
      <c r="AK102" s="21"/>
      <c r="AL102" s="21"/>
      <c r="AM102" s="21"/>
      <c r="AN102" s="21"/>
      <c r="AO102" s="21"/>
      <c r="AP102" s="21"/>
      <c r="AQ102" s="21"/>
      <c r="AR102" s="21"/>
      <c r="AS102" s="21"/>
      <c r="AT102" s="21"/>
      <c r="AU102" s="21"/>
      <c r="AV102" s="21"/>
      <c r="AW102" s="21"/>
      <c r="AX102" s="21"/>
      <c r="AY102" s="21"/>
      <c r="AZ102" s="21"/>
      <c r="BA102" s="21"/>
      <c r="BB102" s="21"/>
      <c r="BC102" s="21"/>
      <c r="BD102" s="21"/>
      <c r="BE102" s="21"/>
      <c r="BF102" s="21"/>
      <c r="BG102" s="21"/>
      <c r="BH102" s="21"/>
    </row>
    <row r="103" spans="2:60" ht="23">
      <c r="B103" s="32"/>
      <c r="C103" s="78"/>
      <c r="F103" s="35"/>
      <c r="G103" s="36"/>
      <c r="H103" s="36"/>
      <c r="I103" s="36"/>
      <c r="J103" s="36"/>
      <c r="Q103" s="42"/>
      <c r="Z103" s="42"/>
      <c r="AA103" s="42"/>
      <c r="AB103" s="42"/>
      <c r="AC103" s="71"/>
      <c r="AD103" s="21"/>
      <c r="AE103" s="21"/>
      <c r="AF103" s="21"/>
      <c r="AG103" s="21"/>
      <c r="AH103" s="21"/>
      <c r="AI103" s="21"/>
      <c r="AJ103" s="21"/>
      <c r="AK103" s="21"/>
      <c r="AL103" s="21"/>
      <c r="AM103" s="21"/>
      <c r="AN103" s="21"/>
      <c r="AO103" s="21"/>
      <c r="AP103" s="21"/>
      <c r="AQ103" s="21"/>
      <c r="AR103" s="21"/>
      <c r="AS103" s="21"/>
      <c r="AT103" s="21"/>
      <c r="AU103" s="21"/>
      <c r="AV103" s="21"/>
      <c r="AW103" s="21"/>
      <c r="AX103" s="21"/>
      <c r="AY103" s="21"/>
      <c r="AZ103" s="21"/>
      <c r="BA103" s="21"/>
      <c r="BB103" s="21"/>
      <c r="BC103" s="21"/>
      <c r="BD103" s="21"/>
      <c r="BE103" s="21"/>
      <c r="BF103" s="21"/>
      <c r="BG103" s="21"/>
      <c r="BH103" s="21"/>
    </row>
    <row r="104" spans="2:60" ht="16">
      <c r="B104" s="32"/>
      <c r="F104" s="35"/>
      <c r="G104" s="36"/>
      <c r="H104" s="36"/>
      <c r="I104" s="33"/>
      <c r="J104" s="36"/>
      <c r="Q104" s="42"/>
      <c r="Z104" s="42"/>
      <c r="AA104" s="42"/>
      <c r="AB104" s="42"/>
      <c r="AC104" s="71"/>
      <c r="AD104" s="21"/>
      <c r="AE104" s="21"/>
      <c r="AF104" s="21"/>
      <c r="AG104" s="21"/>
      <c r="AH104" s="21"/>
      <c r="AI104" s="21"/>
      <c r="AJ104" s="21"/>
      <c r="AK104" s="21"/>
      <c r="AL104" s="21"/>
      <c r="AM104" s="21"/>
      <c r="AN104" s="21"/>
      <c r="AO104" s="21"/>
      <c r="AP104" s="21"/>
      <c r="AQ104" s="21"/>
      <c r="AR104" s="21"/>
      <c r="AS104" s="21"/>
      <c r="AT104" s="21"/>
      <c r="AU104" s="21"/>
      <c r="AV104" s="21"/>
      <c r="AW104" s="21"/>
      <c r="AX104" s="21"/>
      <c r="AY104" s="21"/>
      <c r="AZ104" s="21"/>
      <c r="BA104" s="21"/>
      <c r="BB104" s="21"/>
      <c r="BC104" s="21"/>
      <c r="BD104" s="21"/>
      <c r="BE104" s="21"/>
      <c r="BF104" s="21"/>
      <c r="BG104" s="21"/>
      <c r="BH104" s="21"/>
    </row>
    <row r="105" spans="2:60">
      <c r="B105" s="32"/>
      <c r="F105" s="35"/>
      <c r="G105" s="36"/>
      <c r="H105" s="36"/>
      <c r="I105" s="36"/>
      <c r="J105" s="36"/>
      <c r="Q105" s="42"/>
      <c r="Z105" s="42"/>
      <c r="AA105" s="42"/>
      <c r="AB105" s="42"/>
      <c r="AC105" s="71"/>
      <c r="AD105" s="21"/>
      <c r="AE105" s="21"/>
      <c r="AF105" s="21"/>
      <c r="AG105" s="21"/>
      <c r="AH105" s="21"/>
      <c r="AI105" s="21"/>
      <c r="AJ105" s="21"/>
      <c r="AK105" s="21"/>
      <c r="AL105" s="21"/>
      <c r="AM105" s="21"/>
      <c r="AN105" s="21"/>
      <c r="AO105" s="21"/>
      <c r="AP105" s="21"/>
      <c r="AQ105" s="21"/>
      <c r="AR105" s="21"/>
      <c r="AS105" s="21"/>
      <c r="AT105" s="21"/>
      <c r="AU105" s="21"/>
      <c r="AV105" s="21"/>
      <c r="AW105" s="21"/>
      <c r="AX105" s="21"/>
      <c r="AY105" s="21"/>
      <c r="AZ105" s="21"/>
      <c r="BA105" s="21"/>
      <c r="BB105" s="21"/>
      <c r="BC105" s="21"/>
      <c r="BD105" s="21"/>
      <c r="BE105" s="21"/>
      <c r="BF105" s="21"/>
      <c r="BG105" s="21"/>
      <c r="BH105" s="21"/>
    </row>
    <row r="106" spans="2:60">
      <c r="B106" s="32"/>
      <c r="F106" s="35"/>
      <c r="G106" s="36"/>
      <c r="H106" s="36"/>
      <c r="I106" s="36"/>
      <c r="J106" s="36"/>
      <c r="Q106" s="42"/>
      <c r="Z106" s="42"/>
      <c r="AA106" s="42"/>
      <c r="AB106" s="42"/>
      <c r="AC106" s="71"/>
      <c r="AD106" s="21"/>
      <c r="AE106" s="21"/>
      <c r="AF106" s="21"/>
      <c r="AG106" s="21"/>
      <c r="AH106" s="21"/>
      <c r="AI106" s="21"/>
      <c r="AJ106" s="21"/>
      <c r="AK106" s="21"/>
      <c r="AL106" s="21"/>
      <c r="AM106" s="21"/>
      <c r="AN106" s="21"/>
      <c r="AO106" s="21"/>
      <c r="AP106" s="21"/>
      <c r="AQ106" s="21"/>
      <c r="AR106" s="21"/>
      <c r="AS106" s="21"/>
      <c r="AT106" s="21"/>
      <c r="AU106" s="21"/>
      <c r="AV106" s="21"/>
      <c r="AW106" s="21"/>
      <c r="AX106" s="21"/>
      <c r="AY106" s="21"/>
      <c r="AZ106" s="21"/>
      <c r="BA106" s="21"/>
      <c r="BB106" s="21"/>
      <c r="BC106" s="21"/>
      <c r="BD106" s="21"/>
      <c r="BE106" s="21"/>
      <c r="BF106" s="21"/>
      <c r="BG106" s="21"/>
      <c r="BH106" s="21"/>
    </row>
    <row r="107" spans="2:60">
      <c r="B107" s="32"/>
      <c r="F107" s="35"/>
      <c r="G107" s="36"/>
      <c r="H107" s="36"/>
      <c r="I107" s="36"/>
      <c r="J107" s="36"/>
      <c r="Q107" s="42"/>
      <c r="Z107" s="42"/>
      <c r="AA107" s="42"/>
      <c r="AB107" s="42"/>
      <c r="AC107" s="71"/>
      <c r="AD107" s="21"/>
      <c r="AE107" s="21"/>
      <c r="AF107" s="21"/>
      <c r="AG107" s="21"/>
      <c r="AH107" s="21"/>
      <c r="AI107" s="21"/>
      <c r="AJ107" s="21"/>
      <c r="AK107" s="21"/>
      <c r="AL107" s="21"/>
      <c r="AM107" s="21"/>
      <c r="AN107" s="21"/>
      <c r="AO107" s="21"/>
      <c r="AP107" s="21"/>
      <c r="AQ107" s="21"/>
      <c r="AR107" s="21"/>
      <c r="AS107" s="21"/>
      <c r="AT107" s="21"/>
      <c r="AU107" s="21"/>
      <c r="AV107" s="21"/>
      <c r="AW107" s="21"/>
      <c r="AX107" s="21"/>
      <c r="AY107" s="21"/>
      <c r="AZ107" s="21"/>
      <c r="BA107" s="21"/>
      <c r="BB107" s="21"/>
      <c r="BC107" s="21"/>
      <c r="BD107" s="21"/>
      <c r="BE107" s="21"/>
      <c r="BF107" s="21"/>
      <c r="BG107" s="21"/>
      <c r="BH107" s="21"/>
    </row>
    <row r="108" spans="2:60">
      <c r="B108" s="32"/>
      <c r="F108" s="35"/>
      <c r="G108" s="36"/>
      <c r="H108" s="36"/>
      <c r="I108" s="36"/>
      <c r="J108" s="36"/>
      <c r="Q108" s="42"/>
      <c r="Z108" s="42"/>
      <c r="AA108" s="42"/>
      <c r="AB108" s="42"/>
      <c r="AC108" s="71"/>
      <c r="AD108" s="21"/>
      <c r="AE108" s="21"/>
      <c r="AF108" s="21"/>
      <c r="AG108" s="21"/>
      <c r="AH108" s="21"/>
      <c r="AI108" s="21"/>
      <c r="AJ108" s="21"/>
      <c r="AK108" s="21"/>
      <c r="AL108" s="21"/>
      <c r="AM108" s="21"/>
      <c r="AN108" s="21"/>
      <c r="AO108" s="21"/>
      <c r="AP108" s="21"/>
      <c r="AQ108" s="21"/>
      <c r="AR108" s="21"/>
      <c r="AS108" s="21"/>
      <c r="AT108" s="21"/>
      <c r="AU108" s="21"/>
      <c r="AV108" s="21"/>
      <c r="AW108" s="21"/>
      <c r="AX108" s="21"/>
      <c r="AY108" s="21"/>
      <c r="AZ108" s="21"/>
      <c r="BA108" s="21"/>
      <c r="BB108" s="21"/>
      <c r="BC108" s="21"/>
      <c r="BD108" s="21"/>
      <c r="BE108" s="21"/>
      <c r="BF108" s="21"/>
      <c r="BG108" s="21"/>
      <c r="BH108" s="21"/>
    </row>
    <row r="109" spans="2:60">
      <c r="B109" s="32"/>
      <c r="F109" s="35"/>
      <c r="G109" s="36"/>
      <c r="H109" s="36"/>
      <c r="I109" s="36"/>
      <c r="J109" s="36"/>
      <c r="Z109" s="42"/>
      <c r="AA109" s="42"/>
      <c r="AB109" s="42"/>
      <c r="AC109" s="71"/>
      <c r="AD109" s="21"/>
      <c r="AE109" s="21"/>
      <c r="AF109" s="21"/>
      <c r="AG109" s="21"/>
      <c r="AH109" s="21"/>
      <c r="AI109" s="21"/>
      <c r="AJ109" s="21"/>
      <c r="AK109" s="21"/>
      <c r="AL109" s="21"/>
      <c r="AM109" s="21"/>
      <c r="AN109" s="21"/>
      <c r="AO109" s="21"/>
      <c r="AP109" s="21"/>
      <c r="AQ109" s="21"/>
      <c r="AR109" s="21"/>
      <c r="AS109" s="21"/>
      <c r="AT109" s="21"/>
      <c r="AU109" s="21"/>
      <c r="AV109" s="21"/>
      <c r="AW109" s="21"/>
      <c r="AX109" s="21"/>
      <c r="AY109" s="21"/>
      <c r="AZ109" s="21"/>
      <c r="BA109" s="21"/>
      <c r="BB109" s="21"/>
      <c r="BC109" s="21"/>
      <c r="BD109" s="21"/>
      <c r="BE109" s="21"/>
      <c r="BF109" s="21"/>
      <c r="BG109" s="21"/>
      <c r="BH109" s="21"/>
    </row>
    <row r="110" spans="2:60">
      <c r="B110" s="32"/>
      <c r="F110" s="35"/>
      <c r="G110" s="36"/>
      <c r="H110" s="36"/>
      <c r="I110" s="36"/>
      <c r="J110" s="36"/>
      <c r="Z110" s="42"/>
      <c r="AA110" s="42"/>
      <c r="AB110" s="42"/>
      <c r="AC110" s="71"/>
      <c r="AD110" s="21"/>
      <c r="AE110" s="21"/>
      <c r="AF110" s="21"/>
      <c r="AG110" s="21"/>
      <c r="AH110" s="21"/>
      <c r="AI110" s="21"/>
      <c r="AJ110" s="21"/>
      <c r="AK110" s="21"/>
      <c r="AL110" s="21"/>
      <c r="AM110" s="21"/>
      <c r="AN110" s="21"/>
      <c r="AO110" s="21"/>
      <c r="AP110" s="21"/>
      <c r="AQ110" s="21"/>
      <c r="AR110" s="21"/>
      <c r="AS110" s="21"/>
      <c r="AT110" s="21"/>
      <c r="AU110" s="21"/>
      <c r="AV110" s="21"/>
      <c r="AW110" s="21"/>
      <c r="AX110" s="21"/>
      <c r="AY110" s="21"/>
      <c r="AZ110" s="21"/>
      <c r="BA110" s="21"/>
      <c r="BB110" s="21"/>
      <c r="BC110" s="21"/>
      <c r="BD110" s="21"/>
      <c r="BE110" s="21"/>
      <c r="BF110" s="21"/>
      <c r="BG110" s="21"/>
      <c r="BH110" s="21"/>
    </row>
    <row r="111" spans="2:60">
      <c r="B111" s="32"/>
      <c r="F111" s="35"/>
      <c r="G111" s="36"/>
      <c r="H111" s="36"/>
      <c r="I111" s="36"/>
      <c r="J111" s="36"/>
      <c r="Z111" s="42" t="s">
        <v>97</v>
      </c>
      <c r="AA111" s="42"/>
      <c r="AB111" s="42"/>
      <c r="AC111" s="71"/>
      <c r="AD111" s="21"/>
      <c r="AE111" s="21"/>
      <c r="AF111" s="21"/>
      <c r="AG111" s="21"/>
      <c r="AH111" s="21"/>
      <c r="AI111" s="21"/>
      <c r="AJ111" s="21"/>
      <c r="AK111" s="21"/>
      <c r="AL111" s="21"/>
      <c r="AM111" s="21"/>
      <c r="AN111" s="21"/>
      <c r="AO111" s="21"/>
      <c r="AP111" s="21"/>
      <c r="AQ111" s="21"/>
      <c r="AR111" s="21"/>
      <c r="AS111" s="21"/>
      <c r="AT111" s="21"/>
      <c r="AU111" s="21"/>
      <c r="AV111" s="21"/>
      <c r="AW111" s="21"/>
      <c r="AX111" s="21"/>
      <c r="AY111" s="21"/>
      <c r="AZ111" s="21"/>
      <c r="BA111" s="21"/>
      <c r="BB111" s="21"/>
      <c r="BC111" s="21"/>
      <c r="BD111" s="21"/>
      <c r="BE111" s="21"/>
      <c r="BF111" s="21"/>
      <c r="BG111" s="21"/>
      <c r="BH111" s="21"/>
    </row>
    <row r="112" spans="2:60">
      <c r="B112" s="32"/>
      <c r="F112" s="35"/>
      <c r="G112" s="36"/>
      <c r="H112" s="36"/>
      <c r="I112" s="36"/>
      <c r="J112" s="36"/>
      <c r="Z112" s="42"/>
      <c r="AA112" s="42"/>
      <c r="AB112" s="42"/>
      <c r="AC112" s="71"/>
      <c r="AD112" s="21"/>
      <c r="AE112" s="21"/>
      <c r="AF112" s="21"/>
      <c r="AG112" s="21"/>
      <c r="AH112" s="21"/>
      <c r="AI112" s="21"/>
      <c r="AJ112" s="21"/>
      <c r="AK112" s="21"/>
      <c r="AL112" s="21"/>
      <c r="AM112" s="21"/>
      <c r="AN112" s="21"/>
      <c r="AO112" s="21"/>
      <c r="AP112" s="21"/>
      <c r="AQ112" s="21"/>
      <c r="AR112" s="21"/>
      <c r="AS112" s="21"/>
      <c r="AT112" s="21"/>
      <c r="AU112" s="21"/>
      <c r="AV112" s="21"/>
      <c r="AW112" s="21"/>
      <c r="AX112" s="21"/>
      <c r="AY112" s="21"/>
      <c r="AZ112" s="21"/>
      <c r="BA112" s="21"/>
      <c r="BB112" s="21"/>
      <c r="BC112" s="21"/>
      <c r="BD112" s="21"/>
      <c r="BE112" s="21"/>
      <c r="BF112" s="21"/>
      <c r="BG112" s="21"/>
      <c r="BH112" s="21"/>
    </row>
    <row r="113" spans="2:60">
      <c r="B113" s="32"/>
      <c r="F113" s="35"/>
      <c r="G113" s="36"/>
      <c r="H113" s="36"/>
      <c r="I113" s="36"/>
      <c r="J113" s="36"/>
      <c r="Z113" s="42"/>
      <c r="AA113" s="42"/>
      <c r="AB113" s="42"/>
      <c r="AC113" s="71"/>
      <c r="AD113" s="21"/>
      <c r="AE113" s="21"/>
      <c r="AF113" s="21"/>
      <c r="AG113" s="21"/>
      <c r="AH113" s="21"/>
      <c r="AI113" s="21"/>
      <c r="AJ113" s="21"/>
      <c r="AK113" s="21"/>
      <c r="AL113" s="21"/>
      <c r="AM113" s="21"/>
      <c r="AN113" s="21"/>
      <c r="AO113" s="21"/>
      <c r="AP113" s="21"/>
      <c r="AQ113" s="21"/>
      <c r="AR113" s="21"/>
      <c r="AS113" s="21"/>
      <c r="AT113" s="21"/>
      <c r="AU113" s="21"/>
      <c r="AV113" s="21"/>
      <c r="AW113" s="21"/>
      <c r="AX113" s="21"/>
      <c r="AY113" s="21"/>
      <c r="AZ113" s="21"/>
      <c r="BA113" s="21"/>
      <c r="BB113" s="21"/>
      <c r="BC113" s="21"/>
      <c r="BD113" s="21"/>
      <c r="BE113" s="21"/>
      <c r="BF113" s="21"/>
      <c r="BG113" s="21"/>
      <c r="BH113" s="21"/>
    </row>
    <row r="114" spans="2:60" ht="19">
      <c r="B114" s="32"/>
      <c r="C114" s="12" t="s">
        <v>116</v>
      </c>
      <c r="F114" s="35"/>
      <c r="G114" s="36"/>
      <c r="H114" s="36"/>
      <c r="I114" s="36"/>
      <c r="J114" s="36"/>
      <c r="Z114" s="42"/>
      <c r="AA114" s="42"/>
      <c r="AB114" s="42"/>
      <c r="AC114" s="71"/>
      <c r="AD114" s="21"/>
      <c r="AE114" s="21"/>
      <c r="AF114" s="21"/>
      <c r="AG114" s="21"/>
      <c r="AH114" s="21"/>
      <c r="AI114" s="21"/>
      <c r="AJ114" s="21"/>
      <c r="AK114" s="21"/>
      <c r="AL114" s="21"/>
      <c r="AM114" s="21"/>
      <c r="AN114" s="21"/>
      <c r="AO114" s="21"/>
      <c r="AP114" s="21"/>
      <c r="AQ114" s="21"/>
      <c r="AR114" s="21"/>
      <c r="AS114" s="21"/>
      <c r="AT114" s="21"/>
      <c r="AU114" s="21"/>
      <c r="AV114" s="21"/>
      <c r="AW114" s="21"/>
      <c r="AX114" s="21"/>
      <c r="AY114" s="21"/>
      <c r="AZ114" s="21"/>
      <c r="BA114" s="21"/>
      <c r="BB114" s="21"/>
      <c r="BC114" s="21"/>
      <c r="BD114" s="21"/>
      <c r="BE114" s="21"/>
      <c r="BF114" s="21"/>
      <c r="BG114" s="21"/>
      <c r="BH114" s="21"/>
    </row>
    <row r="115" spans="2:60">
      <c r="B115" s="32"/>
      <c r="F115" s="35"/>
      <c r="G115" s="36"/>
      <c r="H115" s="36"/>
      <c r="I115" s="36"/>
      <c r="J115" s="36"/>
      <c r="Z115" s="42"/>
      <c r="AA115" s="42"/>
      <c r="AB115" s="42"/>
      <c r="AC115" s="71"/>
      <c r="AD115" s="21"/>
      <c r="AE115" s="21"/>
      <c r="AF115" s="21"/>
      <c r="AG115" s="21"/>
      <c r="AH115" s="21"/>
      <c r="AI115" s="21"/>
      <c r="AJ115" s="21"/>
      <c r="AK115" s="21"/>
      <c r="AL115" s="21"/>
      <c r="AM115" s="21"/>
      <c r="AN115" s="21"/>
      <c r="AO115" s="21"/>
      <c r="AP115" s="21"/>
      <c r="AQ115" s="21"/>
      <c r="AR115" s="21"/>
      <c r="AS115" s="21"/>
      <c r="AT115" s="21"/>
      <c r="AU115" s="21"/>
      <c r="AV115" s="21"/>
      <c r="AW115" s="21"/>
      <c r="AX115" s="21"/>
      <c r="AY115" s="21"/>
      <c r="AZ115" s="21"/>
      <c r="BA115" s="21"/>
      <c r="BB115" s="21"/>
      <c r="BC115" s="21"/>
      <c r="BD115" s="21"/>
      <c r="BE115" s="21"/>
      <c r="BF115" s="21"/>
      <c r="BG115" s="21"/>
      <c r="BH115" s="21"/>
    </row>
    <row r="116" spans="2:60">
      <c r="B116" s="32"/>
      <c r="F116" s="35"/>
      <c r="G116" s="36"/>
      <c r="H116" s="36"/>
      <c r="I116" s="36"/>
      <c r="J116" s="36"/>
      <c r="Z116" s="42"/>
      <c r="AA116" s="42"/>
      <c r="AB116" s="42"/>
      <c r="AC116" s="71"/>
      <c r="AD116" s="21"/>
      <c r="AE116" s="21"/>
      <c r="AF116" s="21"/>
      <c r="AG116" s="21"/>
      <c r="AH116" s="21"/>
      <c r="AI116" s="21"/>
      <c r="AJ116" s="21"/>
      <c r="AK116" s="21"/>
      <c r="AL116" s="21"/>
      <c r="AM116" s="21"/>
      <c r="AN116" s="21"/>
      <c r="AO116" s="21"/>
      <c r="AP116" s="21"/>
      <c r="AQ116" s="21"/>
      <c r="AR116" s="21"/>
      <c r="AS116" s="21"/>
      <c r="AT116" s="21"/>
      <c r="AU116" s="21"/>
      <c r="AV116" s="21"/>
      <c r="AW116" s="21"/>
      <c r="AX116" s="21"/>
      <c r="AY116" s="21"/>
      <c r="AZ116" s="21"/>
      <c r="BA116" s="21"/>
      <c r="BB116" s="21"/>
      <c r="BC116" s="21"/>
      <c r="BD116" s="21"/>
      <c r="BE116" s="21"/>
      <c r="BF116" s="21"/>
      <c r="BG116" s="21"/>
      <c r="BH116" s="21"/>
    </row>
    <row r="117" spans="2:60" ht="16">
      <c r="B117" s="32"/>
      <c r="D117" s="47" t="s">
        <v>5</v>
      </c>
      <c r="E117" s="47" t="s">
        <v>117</v>
      </c>
      <c r="F117" s="47" t="s">
        <v>118</v>
      </c>
      <c r="G117" s="47" t="s">
        <v>119</v>
      </c>
      <c r="H117" s="47" t="s">
        <v>120</v>
      </c>
      <c r="I117" s="47" t="s">
        <v>121</v>
      </c>
      <c r="AC117" s="6"/>
      <c r="AG117" s="21"/>
      <c r="AH117" s="21"/>
      <c r="AI117" s="21"/>
      <c r="AJ117" s="21"/>
      <c r="AK117" s="21"/>
      <c r="AL117" s="21"/>
      <c r="AM117" s="21"/>
      <c r="AN117" s="21"/>
      <c r="AO117" s="21"/>
      <c r="AP117" s="21"/>
      <c r="AQ117" s="21"/>
      <c r="AR117" s="21"/>
      <c r="AS117" s="21"/>
      <c r="AT117" s="21"/>
      <c r="AU117" s="21"/>
      <c r="AV117" s="21"/>
      <c r="AW117" s="21"/>
      <c r="AX117" s="21"/>
      <c r="AY117" s="21"/>
      <c r="AZ117" s="21"/>
      <c r="BA117" s="21"/>
      <c r="BB117" s="21"/>
      <c r="BC117" s="21"/>
      <c r="BD117" s="21"/>
      <c r="BE117" s="21"/>
      <c r="BF117" s="21"/>
      <c r="BG117" s="21"/>
    </row>
    <row r="118" spans="2:60" ht="16">
      <c r="B118" s="32"/>
      <c r="D118" s="13" t="s">
        <v>10</v>
      </c>
      <c r="E118" s="13">
        <v>56</v>
      </c>
      <c r="F118" s="13">
        <v>54</v>
      </c>
      <c r="G118" s="13">
        <v>43</v>
      </c>
      <c r="H118" s="13">
        <v>58</v>
      </c>
      <c r="I118" s="13">
        <v>60</v>
      </c>
      <c r="AC118" s="6"/>
      <c r="AG118" s="21"/>
      <c r="AH118" s="21"/>
      <c r="AI118" s="21"/>
      <c r="AJ118" s="21"/>
      <c r="AK118" s="21"/>
      <c r="AL118" s="21"/>
      <c r="AM118" s="21"/>
      <c r="AN118" s="21"/>
      <c r="AO118" s="21"/>
      <c r="AP118" s="21"/>
      <c r="AQ118" s="21"/>
      <c r="AR118" s="21"/>
      <c r="AS118" s="21"/>
      <c r="AT118" s="21"/>
      <c r="AU118" s="21"/>
      <c r="AV118" s="21"/>
      <c r="AW118" s="21"/>
      <c r="AX118" s="21"/>
      <c r="AY118" s="21"/>
      <c r="AZ118" s="21"/>
      <c r="BA118" s="21"/>
      <c r="BB118" s="21"/>
      <c r="BC118" s="21"/>
      <c r="BD118" s="21"/>
      <c r="BE118" s="21"/>
      <c r="BF118" s="21"/>
      <c r="BG118" s="21"/>
    </row>
    <row r="119" spans="2:60" ht="16">
      <c r="B119" s="32"/>
      <c r="D119" s="13" t="s">
        <v>15</v>
      </c>
      <c r="E119" s="13">
        <v>58</v>
      </c>
      <c r="F119" s="13">
        <v>56</v>
      </c>
      <c r="G119" s="13">
        <v>46</v>
      </c>
      <c r="H119" s="13">
        <v>34</v>
      </c>
      <c r="I119" s="13">
        <v>62</v>
      </c>
      <c r="AC119" s="6"/>
      <c r="AG119" s="21"/>
      <c r="AH119" s="21"/>
      <c r="AI119" s="21"/>
      <c r="AJ119" s="21"/>
      <c r="AK119" s="21"/>
      <c r="AL119" s="21"/>
      <c r="AM119" s="21"/>
      <c r="AN119" s="21"/>
      <c r="AO119" s="21"/>
      <c r="AP119" s="21"/>
      <c r="AQ119" s="21"/>
      <c r="AR119" s="21"/>
      <c r="AS119" s="21"/>
      <c r="AT119" s="21"/>
      <c r="AU119" s="21"/>
      <c r="AV119" s="21"/>
      <c r="AW119" s="21"/>
      <c r="AX119" s="21"/>
      <c r="AY119" s="21"/>
      <c r="AZ119" s="21"/>
      <c r="BA119" s="21"/>
      <c r="BB119" s="21"/>
      <c r="BC119" s="21"/>
      <c r="BD119" s="21"/>
      <c r="BE119" s="21"/>
      <c r="BF119" s="21"/>
      <c r="BG119" s="21"/>
    </row>
    <row r="120" spans="2:60" ht="16">
      <c r="B120" s="32"/>
      <c r="D120" s="13" t="s">
        <v>122</v>
      </c>
      <c r="E120" s="13">
        <v>61</v>
      </c>
      <c r="F120" s="13">
        <v>59</v>
      </c>
      <c r="G120" s="13">
        <v>48</v>
      </c>
      <c r="H120" s="13">
        <v>57</v>
      </c>
      <c r="I120" s="13">
        <v>60</v>
      </c>
      <c r="AC120" s="6"/>
      <c r="AG120" s="21"/>
      <c r="AH120" s="21"/>
      <c r="AI120" s="21"/>
      <c r="AJ120" s="21"/>
      <c r="AK120" s="21"/>
      <c r="AL120" s="21"/>
      <c r="AM120" s="21"/>
      <c r="AN120" s="21"/>
      <c r="AO120" s="21"/>
      <c r="AP120" s="21"/>
      <c r="AQ120" s="21"/>
      <c r="AR120" s="21"/>
      <c r="AS120" s="21"/>
      <c r="AT120" s="21"/>
      <c r="AU120" s="21"/>
      <c r="AV120" s="21"/>
      <c r="AW120" s="21"/>
      <c r="AX120" s="21"/>
      <c r="AY120" s="21"/>
      <c r="AZ120" s="21"/>
      <c r="BA120" s="21"/>
      <c r="BB120" s="21"/>
      <c r="BC120" s="21"/>
      <c r="BD120" s="21"/>
      <c r="BE120" s="21"/>
      <c r="BF120" s="21"/>
      <c r="BG120" s="21"/>
    </row>
    <row r="121" spans="2:60">
      <c r="B121" s="32"/>
      <c r="C121" s="35"/>
      <c r="D121" s="35"/>
      <c r="E121" s="35"/>
      <c r="F121" s="35"/>
      <c r="G121" s="36"/>
      <c r="H121" s="36"/>
      <c r="I121" s="36"/>
      <c r="J121" s="36"/>
      <c r="AC121" s="6"/>
      <c r="AG121" s="21"/>
      <c r="AH121" s="21"/>
      <c r="AI121" s="21"/>
      <c r="AJ121" s="21"/>
      <c r="AK121" s="21"/>
      <c r="AL121" s="21"/>
      <c r="AM121" s="21"/>
      <c r="AN121" s="21"/>
      <c r="AO121" s="21"/>
      <c r="AP121" s="21"/>
      <c r="AQ121" s="21"/>
      <c r="AR121" s="21"/>
      <c r="AS121" s="21"/>
      <c r="AT121" s="21"/>
      <c r="AU121" s="21"/>
      <c r="AV121" s="21"/>
      <c r="AW121" s="21"/>
      <c r="AX121" s="21"/>
      <c r="AY121" s="21"/>
      <c r="AZ121" s="21"/>
      <c r="BA121" s="21"/>
      <c r="BB121" s="21"/>
      <c r="BC121" s="21"/>
      <c r="BD121" s="21"/>
      <c r="BE121" s="21"/>
      <c r="BF121" s="21"/>
      <c r="BG121" s="21"/>
      <c r="BH121" s="21"/>
    </row>
    <row r="122" spans="2:60">
      <c r="B122" s="32"/>
      <c r="C122" s="35"/>
      <c r="D122" s="35"/>
      <c r="E122" s="35"/>
      <c r="F122" s="35"/>
      <c r="G122" s="36"/>
      <c r="H122" s="36"/>
      <c r="I122" s="36"/>
      <c r="J122" s="36"/>
      <c r="AC122" s="6"/>
      <c r="AG122" s="21"/>
      <c r="AH122" s="21"/>
      <c r="AI122" s="21"/>
      <c r="AJ122" s="21"/>
      <c r="AK122" s="21"/>
      <c r="AL122" s="21"/>
      <c r="AM122" s="21"/>
      <c r="AN122" s="21"/>
      <c r="AO122" s="21"/>
      <c r="AP122" s="21"/>
      <c r="AQ122" s="21"/>
      <c r="AR122" s="21"/>
      <c r="AS122" s="21"/>
      <c r="AT122" s="21"/>
      <c r="AU122" s="21"/>
      <c r="AV122" s="21"/>
      <c r="AW122" s="21"/>
      <c r="AX122" s="21"/>
      <c r="AY122" s="21"/>
      <c r="AZ122" s="21"/>
      <c r="BA122" s="21"/>
      <c r="BB122" s="21"/>
      <c r="BC122" s="21"/>
      <c r="BD122" s="21"/>
      <c r="BE122" s="21"/>
      <c r="BF122" s="21"/>
      <c r="BG122" s="21"/>
      <c r="BH122" s="21"/>
    </row>
    <row r="123" spans="2:60" ht="19">
      <c r="B123" s="25"/>
      <c r="C123" s="12" t="s">
        <v>94</v>
      </c>
      <c r="AC123" s="6"/>
      <c r="AG123" s="21"/>
      <c r="AH123" s="21"/>
      <c r="AI123" s="21"/>
      <c r="AJ123" s="21"/>
      <c r="AK123" s="21"/>
      <c r="AL123" s="21"/>
      <c r="AM123" s="21"/>
      <c r="AN123" s="21"/>
      <c r="AO123" s="21"/>
      <c r="AP123" s="21"/>
      <c r="AQ123" s="21"/>
      <c r="AR123" s="21"/>
      <c r="AS123" s="21"/>
      <c r="AT123" s="21"/>
      <c r="AU123" s="21"/>
      <c r="AV123" s="21"/>
      <c r="AW123" s="21"/>
      <c r="AX123" s="21"/>
      <c r="AY123" s="21"/>
      <c r="AZ123" s="21"/>
      <c r="BA123" s="21"/>
      <c r="BB123" s="21"/>
      <c r="BC123" s="21"/>
      <c r="BD123" s="21"/>
      <c r="BE123" s="21"/>
      <c r="BF123" s="21"/>
      <c r="BG123" s="21"/>
      <c r="BH123" s="21"/>
    </row>
    <row r="124" spans="2:60" ht="16">
      <c r="B124" s="25"/>
      <c r="C124" s="31" t="s">
        <v>123</v>
      </c>
      <c r="K124" s="31" t="s">
        <v>124</v>
      </c>
      <c r="AC124" s="6"/>
      <c r="AG124" s="21"/>
      <c r="AH124" s="21"/>
      <c r="AI124" s="21"/>
      <c r="AJ124" s="21"/>
      <c r="AK124" s="21"/>
      <c r="AL124" s="21"/>
      <c r="AM124" s="21"/>
      <c r="AN124" s="21"/>
      <c r="AO124" s="21"/>
      <c r="AP124" s="21"/>
      <c r="AQ124" s="21"/>
      <c r="AR124" s="21"/>
      <c r="AS124" s="21"/>
      <c r="AT124" s="21"/>
      <c r="AU124" s="21"/>
      <c r="AV124" s="21"/>
      <c r="AW124" s="21"/>
      <c r="AX124" s="21"/>
      <c r="AY124" s="21"/>
      <c r="AZ124" s="21"/>
      <c r="BA124" s="21"/>
      <c r="BB124" s="21"/>
      <c r="BC124" s="21"/>
      <c r="BD124" s="21"/>
      <c r="BE124" s="21"/>
      <c r="BF124" s="21"/>
      <c r="BG124" s="21"/>
      <c r="BH124" s="21"/>
    </row>
    <row r="125" spans="2:60">
      <c r="B125" s="25"/>
      <c r="AC125" s="6"/>
      <c r="AG125" s="21"/>
      <c r="AH125" s="21"/>
      <c r="AI125" s="21"/>
      <c r="AJ125" s="21"/>
      <c r="AK125" s="21"/>
      <c r="AL125" s="21"/>
      <c r="AM125" s="21"/>
      <c r="AN125" s="21"/>
      <c r="AO125" s="21"/>
      <c r="AP125" s="21"/>
      <c r="AQ125" s="21"/>
      <c r="AR125" s="21"/>
      <c r="AS125" s="21"/>
      <c r="AT125" s="21"/>
      <c r="AU125" s="21"/>
      <c r="AV125" s="21"/>
      <c r="AW125" s="21"/>
      <c r="AX125" s="21"/>
      <c r="AY125" s="21"/>
      <c r="AZ125" s="21"/>
      <c r="BA125" s="21"/>
      <c r="BB125" s="21"/>
      <c r="BC125" s="21"/>
      <c r="BD125" s="21"/>
      <c r="BE125" s="21"/>
      <c r="BF125" s="21"/>
      <c r="BG125" s="21"/>
      <c r="BH125" s="21"/>
    </row>
    <row r="126" spans="2:60">
      <c r="B126" s="25"/>
      <c r="D126" s="10" t="s">
        <v>128</v>
      </c>
      <c r="AC126" s="6"/>
      <c r="AG126" s="21"/>
      <c r="AH126" s="21"/>
      <c r="AI126" s="21"/>
      <c r="AJ126" s="21"/>
      <c r="AK126" s="21"/>
      <c r="AL126" s="21"/>
      <c r="AM126" s="21"/>
      <c r="AN126" s="21"/>
      <c r="AO126" s="21"/>
      <c r="AP126" s="21"/>
      <c r="AQ126" s="21"/>
      <c r="AR126" s="21"/>
      <c r="AS126" s="21"/>
      <c r="AT126" s="21"/>
      <c r="AU126" s="21"/>
      <c r="AV126" s="21"/>
      <c r="AW126" s="21"/>
      <c r="AX126" s="21"/>
      <c r="AY126" s="21"/>
      <c r="AZ126" s="21"/>
      <c r="BA126" s="21"/>
      <c r="BB126" s="21"/>
      <c r="BC126" s="21"/>
      <c r="BD126" s="21"/>
      <c r="BE126" s="21"/>
      <c r="BF126" s="21"/>
      <c r="BG126" s="21"/>
      <c r="BH126" s="21"/>
    </row>
    <row r="127" spans="2:60">
      <c r="B127" s="25"/>
      <c r="Z127" s="42"/>
      <c r="AA127" s="42"/>
      <c r="AB127" s="42"/>
      <c r="AC127" s="71"/>
      <c r="AD127" s="21"/>
      <c r="AE127" s="21"/>
      <c r="AF127" s="21"/>
      <c r="AG127" s="21"/>
      <c r="AH127" s="21"/>
      <c r="AI127" s="21"/>
      <c r="AJ127" s="21"/>
      <c r="AK127" s="21"/>
      <c r="AL127" s="21"/>
      <c r="AM127" s="21"/>
      <c r="AN127" s="21"/>
      <c r="AO127" s="21"/>
      <c r="AP127" s="21"/>
      <c r="AQ127" s="21"/>
      <c r="AR127" s="21"/>
      <c r="AS127" s="21"/>
      <c r="AT127" s="21"/>
      <c r="AU127" s="21"/>
      <c r="AV127" s="21"/>
      <c r="AW127" s="21"/>
      <c r="AX127" s="21"/>
      <c r="AY127" s="21"/>
      <c r="AZ127" s="21"/>
      <c r="BA127" s="21"/>
      <c r="BB127" s="21"/>
      <c r="BC127" s="21"/>
      <c r="BD127" s="21"/>
      <c r="BE127" s="21"/>
      <c r="BF127" s="21"/>
      <c r="BG127" s="21"/>
      <c r="BH127" s="21"/>
    </row>
    <row r="128" spans="2:60">
      <c r="B128" s="25"/>
      <c r="Z128" s="42"/>
      <c r="AA128" s="42"/>
      <c r="AB128" s="42"/>
      <c r="AC128" s="71"/>
      <c r="AD128" s="21"/>
      <c r="AE128" s="21"/>
      <c r="AF128" s="21"/>
      <c r="AG128" s="21"/>
      <c r="AH128" s="21"/>
      <c r="AI128" s="21"/>
      <c r="AJ128" s="21"/>
      <c r="AK128" s="21"/>
      <c r="AL128" s="21"/>
      <c r="AM128" s="21"/>
      <c r="AN128" s="21"/>
      <c r="AO128" s="21"/>
      <c r="AP128" s="21"/>
      <c r="AQ128" s="21"/>
      <c r="AR128" s="21"/>
      <c r="AS128" s="21"/>
      <c r="AT128" s="21"/>
      <c r="AU128" s="21"/>
      <c r="AV128" s="21"/>
      <c r="AW128" s="21"/>
      <c r="AX128" s="21"/>
      <c r="AY128" s="21"/>
      <c r="AZ128" s="21"/>
      <c r="BA128" s="21"/>
      <c r="BB128" s="21"/>
      <c r="BC128" s="21"/>
      <c r="BD128" s="21"/>
      <c r="BE128" s="21"/>
      <c r="BF128" s="21"/>
      <c r="BG128" s="21"/>
      <c r="BH128" s="21"/>
    </row>
    <row r="129" spans="2:60" ht="16">
      <c r="B129" s="25"/>
      <c r="C129" s="27" t="s">
        <v>81</v>
      </c>
      <c r="Z129" s="42"/>
      <c r="AA129" s="42"/>
      <c r="AB129" s="42"/>
      <c r="AC129" s="71"/>
      <c r="AD129" s="21"/>
      <c r="AE129" s="21"/>
      <c r="AF129" s="21"/>
      <c r="AG129" s="21"/>
      <c r="AH129" s="21"/>
      <c r="AI129" s="21"/>
      <c r="AJ129" s="21"/>
      <c r="AK129" s="21"/>
      <c r="AL129" s="21"/>
      <c r="AM129" s="21"/>
      <c r="AN129" s="21"/>
      <c r="AO129" s="21"/>
      <c r="AP129" s="21"/>
      <c r="AQ129" s="21"/>
      <c r="AR129" s="21"/>
      <c r="AS129" s="21"/>
      <c r="AT129" s="21"/>
      <c r="AU129" s="21"/>
      <c r="AV129" s="21"/>
      <c r="AW129" s="21"/>
      <c r="AX129" s="21"/>
      <c r="AY129" s="21"/>
      <c r="AZ129" s="21"/>
      <c r="BA129" s="21"/>
      <c r="BB129" s="21"/>
      <c r="BC129" s="21"/>
      <c r="BD129" s="21"/>
      <c r="BE129" s="21"/>
      <c r="BF129" s="21"/>
      <c r="BG129" s="21"/>
      <c r="BH129" s="21"/>
    </row>
    <row r="130" spans="2:60" ht="16">
      <c r="B130" s="25"/>
      <c r="C130" s="27" t="s">
        <v>82</v>
      </c>
      <c r="Z130" s="42"/>
      <c r="AA130" s="42"/>
      <c r="AB130" s="42"/>
      <c r="AC130" s="71"/>
      <c r="AD130" s="21"/>
      <c r="AE130" s="21"/>
      <c r="AF130" s="21"/>
      <c r="AG130" s="21"/>
      <c r="AH130" s="21"/>
      <c r="AI130" s="21"/>
      <c r="AJ130" s="21"/>
      <c r="AK130" s="21"/>
      <c r="AL130" s="21"/>
      <c r="AM130" s="21"/>
      <c r="AN130" s="21"/>
      <c r="AO130" s="21"/>
      <c r="AP130" s="21"/>
      <c r="AQ130" s="21"/>
      <c r="AR130" s="21"/>
      <c r="AS130" s="21"/>
      <c r="AT130" s="21"/>
      <c r="AU130" s="21"/>
      <c r="AV130" s="21"/>
      <c r="AW130" s="21"/>
      <c r="AX130" s="21"/>
      <c r="AY130" s="21"/>
      <c r="AZ130" s="21"/>
      <c r="BA130" s="21"/>
      <c r="BB130" s="21"/>
      <c r="BC130" s="21"/>
      <c r="BD130" s="21"/>
      <c r="BE130" s="21"/>
      <c r="BF130" s="21"/>
      <c r="BG130" s="21"/>
      <c r="BH130" s="21"/>
    </row>
    <row r="131" spans="2:60" ht="16">
      <c r="B131" s="25"/>
      <c r="C131" s="27" t="s">
        <v>83</v>
      </c>
      <c r="Z131" s="42"/>
      <c r="AA131" s="42"/>
      <c r="AB131" s="42"/>
      <c r="AC131" s="71"/>
      <c r="AD131" s="21"/>
      <c r="AE131" s="21"/>
      <c r="AF131" s="21"/>
      <c r="AG131" s="21"/>
      <c r="AH131" s="21"/>
      <c r="AI131" s="21"/>
      <c r="AJ131" s="21"/>
      <c r="AK131" s="21"/>
      <c r="AL131" s="21"/>
      <c r="AM131" s="21"/>
      <c r="AN131" s="21"/>
      <c r="AO131" s="21"/>
      <c r="AP131" s="21"/>
      <c r="AQ131" s="21"/>
      <c r="AR131" s="21"/>
      <c r="AS131" s="21"/>
      <c r="AT131" s="21"/>
      <c r="AU131" s="21"/>
      <c r="AV131" s="21"/>
      <c r="AW131" s="21"/>
      <c r="AX131" s="21"/>
      <c r="AY131" s="21"/>
      <c r="AZ131" s="21"/>
      <c r="BA131" s="21"/>
      <c r="BB131" s="21"/>
      <c r="BC131" s="21"/>
      <c r="BD131" s="21"/>
      <c r="BE131" s="21"/>
      <c r="BF131" s="21"/>
      <c r="BG131" s="21"/>
      <c r="BH131" s="21"/>
    </row>
    <row r="132" spans="2:60" ht="16">
      <c r="B132" s="25"/>
      <c r="C132" s="27" t="s">
        <v>84</v>
      </c>
      <c r="Z132" s="42"/>
      <c r="AA132" s="42"/>
      <c r="AB132" s="42"/>
      <c r="AC132" s="71"/>
      <c r="AD132" s="21"/>
      <c r="AE132" s="21"/>
      <c r="AF132" s="21"/>
      <c r="AG132" s="21"/>
      <c r="AH132" s="21"/>
      <c r="AI132" s="21"/>
      <c r="AJ132" s="21"/>
      <c r="AK132" s="21"/>
      <c r="AL132" s="21"/>
      <c r="AM132" s="21"/>
      <c r="AN132" s="21"/>
      <c r="AO132" s="21"/>
      <c r="AP132" s="21"/>
      <c r="AQ132" s="21"/>
      <c r="AR132" s="21"/>
      <c r="AS132" s="21"/>
      <c r="AT132" s="21"/>
      <c r="AU132" s="21"/>
      <c r="AV132" s="21"/>
      <c r="AW132" s="21"/>
      <c r="AX132" s="21"/>
      <c r="AY132" s="21"/>
      <c r="AZ132" s="21"/>
      <c r="BA132" s="21"/>
      <c r="BB132" s="21"/>
      <c r="BC132" s="21"/>
      <c r="BD132" s="21"/>
      <c r="BE132" s="21"/>
      <c r="BF132" s="21"/>
      <c r="BG132" s="21"/>
      <c r="BH132" s="21"/>
    </row>
    <row r="133" spans="2:60" ht="16">
      <c r="B133" s="25"/>
      <c r="C133" s="27" t="s">
        <v>85</v>
      </c>
      <c r="Z133" s="42"/>
      <c r="AA133" s="42"/>
      <c r="AB133" s="42"/>
      <c r="AC133" s="71"/>
      <c r="AD133" s="21"/>
      <c r="AE133" s="21"/>
      <c r="AF133" s="21"/>
      <c r="AG133" s="21"/>
      <c r="AH133" s="21"/>
      <c r="AI133" s="21"/>
      <c r="AJ133" s="21"/>
      <c r="AK133" s="21"/>
      <c r="AL133" s="21"/>
      <c r="AM133" s="21"/>
      <c r="AN133" s="21"/>
      <c r="AO133" s="21"/>
      <c r="AP133" s="21"/>
      <c r="AQ133" s="21"/>
      <c r="AR133" s="21"/>
      <c r="AS133" s="21"/>
      <c r="AT133" s="21"/>
      <c r="AU133" s="21"/>
      <c r="AV133" s="21"/>
      <c r="AW133" s="21"/>
      <c r="AX133" s="21"/>
      <c r="AY133" s="21"/>
      <c r="AZ133" s="21"/>
      <c r="BA133" s="21"/>
      <c r="BB133" s="21"/>
      <c r="BC133" s="21"/>
      <c r="BD133" s="21"/>
      <c r="BE133" s="21"/>
      <c r="BF133" s="21"/>
      <c r="BG133" s="21"/>
      <c r="BH133" s="21"/>
    </row>
    <row r="134" spans="2:60" ht="16">
      <c r="B134" s="25"/>
      <c r="C134" s="27" t="s">
        <v>86</v>
      </c>
      <c r="Z134" s="42"/>
      <c r="AA134" s="42"/>
      <c r="AB134" s="42"/>
      <c r="AC134" s="71"/>
      <c r="AD134" s="21"/>
      <c r="AE134" s="21"/>
      <c r="AF134" s="21"/>
      <c r="AG134" s="21"/>
      <c r="AH134" s="21"/>
      <c r="AI134" s="21"/>
      <c r="AJ134" s="21"/>
      <c r="AK134" s="21"/>
      <c r="AL134" s="21"/>
      <c r="AM134" s="21"/>
      <c r="AN134" s="21"/>
      <c r="AO134" s="21"/>
      <c r="AP134" s="21"/>
      <c r="AQ134" s="21"/>
      <c r="AR134" s="21"/>
      <c r="AS134" s="21"/>
      <c r="AT134" s="21"/>
      <c r="AU134" s="21"/>
      <c r="AV134" s="21"/>
      <c r="AW134" s="21"/>
      <c r="AX134" s="21"/>
      <c r="AY134" s="21"/>
      <c r="AZ134" s="21"/>
      <c r="BA134" s="21"/>
      <c r="BB134" s="21"/>
      <c r="BC134" s="21"/>
      <c r="BD134" s="21"/>
      <c r="BE134" s="21"/>
      <c r="BF134" s="21"/>
      <c r="BG134" s="21"/>
      <c r="BH134" s="21"/>
    </row>
    <row r="135" spans="2:60" ht="16">
      <c r="B135" s="25"/>
      <c r="C135" s="27" t="s">
        <v>87</v>
      </c>
      <c r="Z135" s="42"/>
      <c r="AA135" s="42"/>
      <c r="AB135" s="42"/>
      <c r="AC135" s="71"/>
      <c r="AD135" s="21"/>
      <c r="AE135" s="21"/>
      <c r="AF135" s="21"/>
      <c r="AG135" s="21"/>
      <c r="AH135" s="21"/>
      <c r="AI135" s="21"/>
      <c r="AJ135" s="21"/>
      <c r="AK135" s="21"/>
      <c r="AL135" s="21"/>
      <c r="AM135" s="21"/>
      <c r="AN135" s="21"/>
      <c r="AO135" s="21"/>
      <c r="AP135" s="21"/>
      <c r="AQ135" s="21"/>
      <c r="AR135" s="21"/>
      <c r="AS135" s="21"/>
      <c r="AT135" s="21"/>
      <c r="AU135" s="21"/>
      <c r="AV135" s="21"/>
      <c r="AW135" s="21"/>
      <c r="AX135" s="21"/>
      <c r="AY135" s="21"/>
      <c r="AZ135" s="21"/>
      <c r="BA135" s="21"/>
      <c r="BB135" s="21"/>
      <c r="BC135" s="21"/>
      <c r="BD135" s="21"/>
      <c r="BE135" s="21"/>
      <c r="BF135" s="21"/>
      <c r="BG135" s="21"/>
      <c r="BH135" s="21"/>
    </row>
    <row r="136" spans="2:60">
      <c r="B136" s="25"/>
      <c r="C136" s="26"/>
      <c r="R136" s="42"/>
      <c r="S136" s="42"/>
      <c r="T136" s="42"/>
      <c r="U136" s="42"/>
      <c r="V136" s="42"/>
      <c r="W136" s="42"/>
      <c r="X136" s="42"/>
      <c r="Y136" s="42"/>
      <c r="Z136" s="42"/>
      <c r="AA136" s="42"/>
      <c r="AB136" s="42"/>
      <c r="AC136" s="71"/>
      <c r="AD136" s="21"/>
      <c r="AE136" s="21"/>
      <c r="AF136" s="21"/>
      <c r="AG136" s="21"/>
      <c r="AH136" s="21"/>
      <c r="AI136" s="21"/>
      <c r="AJ136" s="21"/>
      <c r="AK136" s="21"/>
      <c r="AL136" s="21"/>
      <c r="AM136" s="21"/>
      <c r="AN136" s="21"/>
      <c r="AO136" s="21"/>
      <c r="AP136" s="21"/>
      <c r="AQ136" s="21"/>
      <c r="AR136" s="21"/>
      <c r="AS136" s="21"/>
      <c r="AT136" s="21"/>
      <c r="AU136" s="21"/>
      <c r="AV136" s="21"/>
      <c r="AW136" s="21"/>
      <c r="AX136" s="21"/>
      <c r="AY136" s="21"/>
      <c r="AZ136" s="21"/>
      <c r="BA136" s="21"/>
      <c r="BB136" s="21"/>
      <c r="BC136" s="21"/>
      <c r="BD136" s="21"/>
      <c r="BE136" s="21"/>
      <c r="BF136" s="21"/>
      <c r="BG136" s="21"/>
      <c r="BH136" s="21"/>
    </row>
    <row r="137" spans="2:60">
      <c r="B137" s="25"/>
      <c r="C137" s="26"/>
      <c r="R137" s="42"/>
      <c r="S137" s="42"/>
      <c r="T137" s="42"/>
      <c r="U137" s="42"/>
      <c r="V137" s="42"/>
      <c r="W137" s="42"/>
      <c r="X137" s="42"/>
      <c r="Y137" s="42"/>
      <c r="Z137" s="42"/>
      <c r="AA137" s="42"/>
      <c r="AB137" s="42"/>
      <c r="AC137" s="71"/>
      <c r="AD137" s="21"/>
      <c r="AE137" s="21"/>
      <c r="AF137" s="21"/>
      <c r="AG137" s="21"/>
      <c r="AH137" s="21"/>
      <c r="AI137" s="21"/>
      <c r="AJ137" s="21"/>
      <c r="AK137" s="21"/>
      <c r="AL137" s="21"/>
      <c r="AM137" s="21"/>
      <c r="AN137" s="21"/>
      <c r="AO137" s="21"/>
      <c r="AP137" s="21"/>
      <c r="AQ137" s="21"/>
      <c r="AR137" s="21"/>
      <c r="AS137" s="21"/>
      <c r="AT137" s="21"/>
      <c r="AU137" s="21"/>
      <c r="AV137" s="21"/>
      <c r="AW137" s="21"/>
      <c r="AX137" s="21"/>
      <c r="AY137" s="21"/>
      <c r="AZ137" s="21"/>
      <c r="BA137" s="21"/>
      <c r="BB137" s="21"/>
      <c r="BC137" s="21"/>
      <c r="BD137" s="21"/>
      <c r="BE137" s="21"/>
      <c r="BF137" s="21"/>
      <c r="BG137" s="21"/>
      <c r="BH137" s="21"/>
    </row>
    <row r="138" spans="2:60">
      <c r="B138" s="5"/>
      <c r="R138" s="42"/>
      <c r="S138" s="42"/>
      <c r="T138" s="42"/>
      <c r="U138" s="42"/>
      <c r="V138" s="42"/>
      <c r="W138" s="42"/>
      <c r="X138" s="42"/>
      <c r="Y138" s="42"/>
      <c r="Z138" s="42"/>
      <c r="AA138" s="42"/>
      <c r="AB138" s="42"/>
      <c r="AC138" s="71"/>
      <c r="AD138" s="21"/>
      <c r="AE138" s="21"/>
      <c r="AF138" s="21"/>
      <c r="AG138" s="21"/>
      <c r="AH138" s="21"/>
      <c r="AI138" s="21"/>
      <c r="AJ138" s="21"/>
      <c r="AK138" s="21"/>
      <c r="AL138" s="21"/>
      <c r="AM138" s="21"/>
      <c r="AN138" s="21"/>
      <c r="AO138" s="21"/>
      <c r="AP138" s="21"/>
      <c r="AQ138" s="21"/>
      <c r="AR138" s="21"/>
      <c r="AS138" s="21"/>
      <c r="AT138" s="21"/>
      <c r="AU138" s="21"/>
      <c r="AV138" s="21"/>
      <c r="AW138" s="21"/>
      <c r="AX138" s="21"/>
      <c r="AY138" s="21"/>
      <c r="AZ138" s="21"/>
      <c r="BA138" s="21"/>
      <c r="BB138" s="21"/>
      <c r="BC138" s="21"/>
      <c r="BD138" s="21"/>
      <c r="BE138" s="21"/>
      <c r="BF138" s="21"/>
      <c r="BG138" s="21"/>
      <c r="BH138" s="21"/>
    </row>
    <row r="139" spans="2:60">
      <c r="B139" s="5"/>
      <c r="R139" s="42"/>
      <c r="S139" s="42"/>
      <c r="T139" s="42"/>
      <c r="U139" s="42"/>
      <c r="V139" s="42"/>
      <c r="W139" s="42"/>
      <c r="X139" s="42"/>
      <c r="Y139" s="42"/>
      <c r="Z139" s="42"/>
      <c r="AA139" s="42"/>
      <c r="AB139" s="42"/>
      <c r="AC139" s="71"/>
      <c r="AD139" s="21"/>
      <c r="AE139" s="21"/>
      <c r="AF139" s="21"/>
      <c r="AG139" s="21"/>
      <c r="AH139" s="21"/>
      <c r="AI139" s="21"/>
      <c r="AJ139" s="21"/>
      <c r="AK139" s="21"/>
      <c r="AL139" s="21"/>
      <c r="AM139" s="21"/>
      <c r="AN139" s="21"/>
      <c r="AO139" s="21"/>
      <c r="AP139" s="21"/>
      <c r="AQ139" s="21"/>
      <c r="AR139" s="21"/>
      <c r="AS139" s="21"/>
      <c r="AT139" s="21"/>
      <c r="AU139" s="21"/>
      <c r="AV139" s="21"/>
      <c r="AW139" s="21"/>
      <c r="AX139" s="21"/>
      <c r="AY139" s="21"/>
      <c r="AZ139" s="21"/>
      <c r="BA139" s="21"/>
      <c r="BB139" s="21"/>
      <c r="BC139" s="21"/>
      <c r="BD139" s="21"/>
      <c r="BE139" s="21"/>
      <c r="BF139" s="21"/>
      <c r="BG139" s="21"/>
      <c r="BH139" s="21"/>
    </row>
    <row r="140" spans="2:60">
      <c r="B140" s="5"/>
      <c r="R140" s="42"/>
      <c r="S140" s="42"/>
      <c r="T140" s="42"/>
      <c r="U140" s="42"/>
      <c r="V140" s="42"/>
      <c r="W140" s="42"/>
      <c r="X140" s="42"/>
      <c r="Y140" s="42"/>
      <c r="Z140" s="42"/>
      <c r="AA140" s="42"/>
      <c r="AB140" s="42"/>
      <c r="AC140" s="71"/>
      <c r="AD140" s="21"/>
      <c r="AE140" s="21"/>
      <c r="AF140" s="21"/>
      <c r="AG140" s="21"/>
      <c r="AH140" s="21"/>
      <c r="AI140" s="21"/>
      <c r="AJ140" s="21"/>
      <c r="AK140" s="21"/>
      <c r="AL140" s="21"/>
      <c r="AM140" s="21"/>
      <c r="AN140" s="21"/>
      <c r="AO140" s="21"/>
      <c r="AP140" s="21"/>
      <c r="AQ140" s="21"/>
      <c r="AR140" s="21"/>
      <c r="AS140" s="21"/>
      <c r="AT140" s="21"/>
      <c r="AU140" s="21"/>
      <c r="AV140" s="21"/>
      <c r="AW140" s="21"/>
      <c r="AX140" s="21"/>
      <c r="AY140" s="21"/>
      <c r="AZ140" s="21"/>
      <c r="BA140" s="21"/>
      <c r="BB140" s="21"/>
      <c r="BC140" s="21"/>
      <c r="BD140" s="21"/>
      <c r="BE140" s="21"/>
      <c r="BF140" s="21"/>
      <c r="BG140" s="21"/>
      <c r="BH140" s="21"/>
    </row>
    <row r="141" spans="2:60">
      <c r="B141" s="5"/>
      <c r="R141" s="42"/>
      <c r="S141" s="42"/>
      <c r="T141" s="42"/>
      <c r="U141" s="42"/>
      <c r="V141" s="42"/>
      <c r="W141" s="42"/>
      <c r="X141" s="42"/>
      <c r="Y141" s="42"/>
      <c r="Z141" s="42"/>
      <c r="AA141" s="42"/>
      <c r="AB141" s="42"/>
      <c r="AC141" s="71"/>
      <c r="AD141" s="21"/>
      <c r="AE141" s="21"/>
      <c r="AF141" s="21"/>
      <c r="AG141" s="21"/>
      <c r="AH141" s="21"/>
      <c r="AI141" s="21"/>
      <c r="AJ141" s="21"/>
      <c r="AK141" s="21"/>
      <c r="AL141" s="21"/>
      <c r="AM141" s="21"/>
      <c r="AN141" s="21"/>
      <c r="AO141" s="21"/>
      <c r="AP141" s="21"/>
      <c r="AQ141" s="21"/>
      <c r="AR141" s="21"/>
      <c r="AS141" s="21"/>
      <c r="AT141" s="21"/>
      <c r="AU141" s="21"/>
      <c r="AV141" s="21"/>
      <c r="AW141" s="21"/>
      <c r="AX141" s="21"/>
      <c r="AY141" s="21"/>
      <c r="AZ141" s="21"/>
      <c r="BA141" s="21"/>
      <c r="BB141" s="21"/>
      <c r="BC141" s="21"/>
      <c r="BD141" s="21"/>
      <c r="BE141" s="21"/>
      <c r="BF141" s="21"/>
      <c r="BG141" s="21"/>
      <c r="BH141" s="21"/>
    </row>
    <row r="142" spans="2:60">
      <c r="B142" s="5"/>
      <c r="R142" s="42"/>
      <c r="S142" s="42"/>
      <c r="T142" s="42"/>
      <c r="U142" s="42"/>
      <c r="V142" s="42"/>
      <c r="W142" s="42"/>
      <c r="X142" s="42"/>
      <c r="Y142" s="42"/>
      <c r="Z142" s="42"/>
      <c r="AA142" s="42"/>
      <c r="AB142" s="42"/>
      <c r="AC142" s="71"/>
      <c r="AD142" s="21"/>
      <c r="AE142" s="21"/>
      <c r="AF142" s="21"/>
      <c r="AG142" s="21"/>
      <c r="AH142" s="21"/>
      <c r="AI142" s="21"/>
      <c r="AJ142" s="21"/>
      <c r="AK142" s="21"/>
      <c r="AL142" s="21"/>
      <c r="AM142" s="21"/>
      <c r="AN142" s="21"/>
      <c r="AO142" s="21"/>
      <c r="AP142" s="21"/>
      <c r="AQ142" s="21"/>
      <c r="AR142" s="21"/>
      <c r="AS142" s="21"/>
      <c r="AT142" s="21"/>
      <c r="AU142" s="21"/>
      <c r="AV142" s="21"/>
      <c r="AW142" s="21"/>
      <c r="AX142" s="21"/>
      <c r="AY142" s="21"/>
      <c r="AZ142" s="21"/>
      <c r="BA142" s="21"/>
      <c r="BB142" s="21"/>
      <c r="BC142" s="21"/>
      <c r="BD142" s="21"/>
      <c r="BE142" s="21"/>
      <c r="BF142" s="21"/>
      <c r="BG142" s="21"/>
      <c r="BH142" s="21"/>
    </row>
    <row r="143" spans="2:60">
      <c r="B143" s="5"/>
      <c r="R143" s="42"/>
      <c r="S143" s="42"/>
      <c r="T143" s="42"/>
      <c r="U143" s="42"/>
      <c r="V143" s="42"/>
      <c r="W143" s="42"/>
      <c r="X143" s="42"/>
      <c r="Y143" s="42"/>
      <c r="Z143" s="42"/>
      <c r="AA143" s="42"/>
      <c r="AB143" s="42"/>
      <c r="AC143" s="71"/>
      <c r="AD143" s="21"/>
      <c r="AE143" s="21"/>
      <c r="AF143" s="21"/>
      <c r="AG143" s="21"/>
      <c r="AH143" s="21"/>
      <c r="AI143" s="21"/>
      <c r="AJ143" s="21"/>
      <c r="AK143" s="21"/>
      <c r="AL143" s="21"/>
      <c r="AM143" s="21"/>
      <c r="AN143" s="21"/>
      <c r="AO143" s="21"/>
      <c r="AP143" s="21"/>
      <c r="AQ143" s="21"/>
      <c r="AR143" s="21"/>
      <c r="AS143" s="21"/>
      <c r="AT143" s="21"/>
      <c r="AU143" s="21"/>
      <c r="AV143" s="21"/>
      <c r="AW143" s="21"/>
      <c r="AX143" s="21"/>
      <c r="AY143" s="21"/>
      <c r="AZ143" s="21"/>
      <c r="BA143" s="21"/>
      <c r="BB143" s="21"/>
      <c r="BC143" s="21"/>
      <c r="BD143" s="21"/>
      <c r="BE143" s="21"/>
      <c r="BF143" s="21"/>
      <c r="BG143" s="21"/>
      <c r="BH143" s="21"/>
    </row>
    <row r="144" spans="2:60">
      <c r="B144" s="5"/>
      <c r="R144" s="42"/>
      <c r="S144" s="42"/>
      <c r="T144" s="42"/>
      <c r="U144" s="42"/>
      <c r="V144" s="42"/>
      <c r="W144" s="42"/>
      <c r="X144" s="42"/>
      <c r="Y144" s="42"/>
      <c r="Z144" s="42"/>
      <c r="AA144" s="42"/>
      <c r="AB144" s="42"/>
      <c r="AC144" s="71"/>
      <c r="AD144" s="21"/>
      <c r="AE144" s="21"/>
      <c r="AF144" s="21"/>
      <c r="AG144" s="21"/>
      <c r="AH144" s="21"/>
      <c r="AI144" s="21"/>
      <c r="AJ144" s="21"/>
      <c r="AK144" s="21"/>
      <c r="AL144" s="21"/>
      <c r="AM144" s="21"/>
      <c r="AN144" s="21"/>
      <c r="AO144" s="21"/>
      <c r="AP144" s="21"/>
      <c r="AQ144" s="21"/>
      <c r="AR144" s="21"/>
      <c r="AS144" s="21"/>
      <c r="AT144" s="21"/>
      <c r="AU144" s="21"/>
      <c r="AV144" s="21"/>
      <c r="AW144" s="21"/>
      <c r="AX144" s="21"/>
      <c r="AY144" s="21"/>
      <c r="AZ144" s="21"/>
      <c r="BA144" s="21"/>
      <c r="BB144" s="21"/>
      <c r="BC144" s="21"/>
      <c r="BD144" s="21"/>
      <c r="BE144" s="21"/>
      <c r="BF144" s="21"/>
      <c r="BG144" s="21"/>
      <c r="BH144" s="21"/>
    </row>
    <row r="145" spans="2:60">
      <c r="B145" s="5"/>
      <c r="R145" s="42"/>
      <c r="S145" s="42"/>
      <c r="T145" s="42"/>
      <c r="U145" s="42"/>
      <c r="V145" s="42"/>
      <c r="W145" s="42"/>
      <c r="X145" s="42"/>
      <c r="Y145" s="42"/>
      <c r="Z145" s="42"/>
      <c r="AA145" s="42"/>
      <c r="AB145" s="42"/>
      <c r="AC145" s="71"/>
      <c r="AD145" s="21"/>
      <c r="AE145" s="21"/>
      <c r="AF145" s="21"/>
      <c r="AG145" s="21"/>
      <c r="AH145" s="21"/>
      <c r="AI145" s="21"/>
      <c r="AJ145" s="21"/>
      <c r="AK145" s="21"/>
      <c r="AL145" s="21"/>
      <c r="AM145" s="21"/>
      <c r="AN145" s="21"/>
      <c r="AO145" s="21"/>
      <c r="AP145" s="21"/>
      <c r="AQ145" s="21"/>
      <c r="AR145" s="21"/>
      <c r="AS145" s="21"/>
      <c r="AT145" s="21"/>
      <c r="AU145" s="21"/>
      <c r="AV145" s="21"/>
      <c r="AW145" s="21"/>
      <c r="AX145" s="21"/>
      <c r="AY145" s="21"/>
      <c r="AZ145" s="21"/>
      <c r="BA145" s="21"/>
      <c r="BB145" s="21"/>
      <c r="BC145" s="21"/>
      <c r="BD145" s="21"/>
      <c r="BE145" s="21"/>
      <c r="BF145" s="21"/>
      <c r="BG145" s="21"/>
      <c r="BH145" s="21"/>
    </row>
    <row r="146" spans="2:60">
      <c r="B146" s="5"/>
      <c r="R146" s="42"/>
      <c r="S146" s="42"/>
      <c r="T146" s="42"/>
      <c r="U146" s="42"/>
      <c r="V146" s="42"/>
      <c r="W146" s="42"/>
      <c r="X146" s="42"/>
      <c r="Y146" s="42"/>
      <c r="Z146" s="42"/>
      <c r="AA146" s="42"/>
      <c r="AB146" s="42"/>
      <c r="AC146" s="71"/>
      <c r="AD146" s="21"/>
      <c r="AE146" s="21"/>
      <c r="AF146" s="21"/>
      <c r="AG146" s="21"/>
      <c r="AH146" s="21"/>
      <c r="AI146" s="21"/>
      <c r="AJ146" s="21"/>
      <c r="AK146" s="21"/>
      <c r="AL146" s="21"/>
      <c r="AM146" s="21"/>
      <c r="AN146" s="21"/>
      <c r="AO146" s="21"/>
      <c r="AP146" s="21"/>
      <c r="AQ146" s="21"/>
      <c r="AR146" s="21"/>
      <c r="AS146" s="21"/>
      <c r="AT146" s="21"/>
      <c r="AU146" s="21"/>
      <c r="AV146" s="21"/>
      <c r="AW146" s="21"/>
      <c r="AX146" s="21"/>
      <c r="AY146" s="21"/>
      <c r="AZ146" s="21"/>
      <c r="BA146" s="21"/>
      <c r="BB146" s="21"/>
      <c r="BC146" s="21"/>
      <c r="BD146" s="21"/>
      <c r="BE146" s="21"/>
      <c r="BF146" s="21"/>
      <c r="BG146" s="21"/>
      <c r="BH146" s="21"/>
    </row>
    <row r="147" spans="2:60">
      <c r="B147" s="5"/>
      <c r="R147" s="42"/>
      <c r="S147" s="42"/>
      <c r="T147" s="42"/>
      <c r="U147" s="42"/>
      <c r="V147" s="42"/>
      <c r="W147" s="42"/>
      <c r="X147" s="42"/>
      <c r="Y147" s="42"/>
      <c r="Z147" s="42"/>
      <c r="AA147" s="42"/>
      <c r="AB147" s="42"/>
      <c r="AC147" s="71"/>
      <c r="AD147" s="21"/>
      <c r="AE147" s="21"/>
      <c r="AF147" s="21"/>
      <c r="AG147" s="21"/>
      <c r="AH147" s="21"/>
      <c r="AI147" s="21"/>
      <c r="AJ147" s="21"/>
      <c r="AK147" s="21"/>
      <c r="AL147" s="21"/>
      <c r="AM147" s="21"/>
      <c r="AN147" s="21"/>
      <c r="AO147" s="21"/>
      <c r="AP147" s="21"/>
      <c r="AQ147" s="21"/>
      <c r="AR147" s="21"/>
      <c r="AS147" s="21"/>
      <c r="AT147" s="21"/>
      <c r="AU147" s="21"/>
      <c r="AV147" s="21"/>
      <c r="AW147" s="21"/>
      <c r="AX147" s="21"/>
      <c r="AY147" s="21"/>
      <c r="AZ147" s="21"/>
      <c r="BA147" s="21"/>
      <c r="BB147" s="21"/>
      <c r="BC147" s="21"/>
      <c r="BD147" s="21"/>
      <c r="BE147" s="21"/>
      <c r="BF147" s="21"/>
      <c r="BG147" s="21"/>
      <c r="BH147" s="21"/>
    </row>
    <row r="148" spans="2:60">
      <c r="B148" s="5"/>
      <c r="R148" s="42"/>
      <c r="S148" s="42"/>
      <c r="T148" s="42"/>
      <c r="U148" s="42"/>
      <c r="V148" s="42"/>
      <c r="W148" s="42"/>
      <c r="X148" s="42"/>
      <c r="Y148" s="42"/>
      <c r="Z148" s="42"/>
      <c r="AA148" s="42"/>
      <c r="AB148" s="42"/>
      <c r="AC148" s="71"/>
      <c r="AD148" s="21"/>
      <c r="AE148" s="21"/>
      <c r="AF148" s="21"/>
      <c r="AG148" s="21"/>
      <c r="AH148" s="21"/>
      <c r="AI148" s="21"/>
      <c r="AJ148" s="21"/>
      <c r="AK148" s="21"/>
      <c r="AL148" s="21"/>
      <c r="AM148" s="21"/>
      <c r="AN148" s="21"/>
      <c r="AO148" s="21"/>
      <c r="AP148" s="21"/>
      <c r="AQ148" s="21"/>
      <c r="AR148" s="21"/>
      <c r="AS148" s="21"/>
      <c r="AT148" s="21"/>
      <c r="AU148" s="21"/>
      <c r="AV148" s="21"/>
      <c r="AW148" s="21"/>
      <c r="AX148" s="21"/>
      <c r="AY148" s="21"/>
      <c r="AZ148" s="21"/>
      <c r="BA148" s="21"/>
      <c r="BB148" s="21"/>
      <c r="BC148" s="21"/>
      <c r="BD148" s="21"/>
      <c r="BE148" s="21"/>
      <c r="BF148" s="21"/>
      <c r="BG148" s="21"/>
      <c r="BH148" s="21"/>
    </row>
    <row r="149" spans="2:60">
      <c r="B149" s="5"/>
      <c r="AC149" s="71"/>
      <c r="AD149" s="21"/>
      <c r="AE149" s="21"/>
      <c r="AF149" s="21"/>
      <c r="AG149" s="21"/>
      <c r="AH149" s="21"/>
      <c r="AI149" s="21"/>
      <c r="AJ149" s="21"/>
      <c r="AK149" s="21"/>
      <c r="AL149" s="21"/>
      <c r="AM149" s="21"/>
      <c r="AN149" s="21"/>
      <c r="AO149" s="21"/>
      <c r="AP149" s="21"/>
      <c r="AQ149" s="21"/>
      <c r="AR149" s="21"/>
      <c r="AS149" s="21"/>
      <c r="AT149" s="21"/>
      <c r="AU149" s="21"/>
      <c r="AV149" s="21"/>
      <c r="AW149" s="21"/>
      <c r="AX149" s="21"/>
      <c r="AY149" s="21"/>
      <c r="AZ149" s="21"/>
      <c r="BA149" s="21"/>
      <c r="BB149" s="21"/>
      <c r="BC149" s="21"/>
      <c r="BD149" s="21"/>
      <c r="BE149" s="21"/>
      <c r="BF149" s="21"/>
      <c r="BG149" s="21"/>
      <c r="BH149" s="21"/>
    </row>
    <row r="150" spans="2:60">
      <c r="B150" s="5"/>
      <c r="AC150" s="71"/>
      <c r="AD150" s="21"/>
      <c r="AE150" s="21"/>
      <c r="AF150" s="21"/>
      <c r="AG150" s="21"/>
      <c r="AH150" s="21"/>
      <c r="AI150" s="21"/>
      <c r="AJ150" s="21"/>
      <c r="AK150" s="21"/>
      <c r="AL150" s="21"/>
      <c r="AM150" s="21"/>
      <c r="AN150" s="21"/>
      <c r="AO150" s="21"/>
      <c r="AP150" s="21"/>
      <c r="AQ150" s="21"/>
      <c r="AR150" s="21"/>
      <c r="AS150" s="21"/>
      <c r="AT150" s="21"/>
      <c r="AU150" s="21"/>
      <c r="AV150" s="21"/>
      <c r="AW150" s="21"/>
      <c r="AX150" s="21"/>
      <c r="AY150" s="21"/>
      <c r="AZ150" s="21"/>
      <c r="BA150" s="21"/>
      <c r="BB150" s="21"/>
      <c r="BC150" s="21"/>
      <c r="BD150" s="21"/>
      <c r="BE150" s="21"/>
      <c r="BF150" s="21"/>
      <c r="BG150" s="21"/>
      <c r="BH150" s="21"/>
    </row>
    <row r="151" spans="2:60">
      <c r="B151" s="5"/>
      <c r="AC151" s="6"/>
    </row>
    <row r="152" spans="2:60">
      <c r="B152" s="5"/>
      <c r="D152" s="21"/>
      <c r="E152" s="21"/>
      <c r="F152" s="21"/>
      <c r="G152" s="21"/>
      <c r="H152" s="21"/>
      <c r="I152" s="21"/>
      <c r="J152" s="21"/>
      <c r="AC152" s="6"/>
    </row>
    <row r="153" spans="2:60" ht="16">
      <c r="B153" s="5"/>
      <c r="C153" s="21"/>
      <c r="D153" s="20" t="s">
        <v>125</v>
      </c>
      <c r="E153" s="20"/>
      <c r="F153" s="21"/>
      <c r="G153" s="21"/>
      <c r="H153" s="21"/>
      <c r="I153" s="21"/>
      <c r="J153" s="21"/>
      <c r="K153" s="21"/>
      <c r="L153" s="21"/>
      <c r="M153" s="21"/>
      <c r="N153" s="21"/>
      <c r="O153" s="21"/>
      <c r="P153" s="21"/>
      <c r="Q153" s="21"/>
      <c r="R153" s="21"/>
      <c r="S153" s="21"/>
      <c r="T153" s="21"/>
      <c r="AC153" s="6"/>
    </row>
    <row r="154" spans="2:60" ht="16">
      <c r="B154" s="5"/>
      <c r="C154" s="21"/>
      <c r="D154" s="20" t="s">
        <v>126</v>
      </c>
      <c r="E154" s="21"/>
      <c r="F154" s="21"/>
      <c r="G154" s="21"/>
      <c r="H154" s="21"/>
      <c r="I154" s="21"/>
      <c r="J154" s="21"/>
      <c r="K154" s="21"/>
      <c r="L154" s="21"/>
      <c r="M154" s="21"/>
      <c r="N154" s="21"/>
      <c r="O154" s="21"/>
      <c r="P154" s="21"/>
      <c r="Q154" s="21"/>
      <c r="R154" s="21"/>
      <c r="S154" s="21"/>
      <c r="T154" s="21"/>
      <c r="AC154" s="6"/>
    </row>
    <row r="155" spans="2:60" ht="16">
      <c r="B155" s="5"/>
      <c r="C155" s="21"/>
      <c r="D155" s="20"/>
      <c r="E155" s="21"/>
      <c r="F155" s="21"/>
      <c r="G155" s="21"/>
      <c r="H155" s="21"/>
      <c r="I155" s="21"/>
      <c r="J155" s="21"/>
      <c r="K155" s="21"/>
      <c r="L155" s="21"/>
      <c r="M155" s="21"/>
      <c r="N155" s="21"/>
      <c r="O155" s="21"/>
      <c r="P155" s="21"/>
      <c r="Q155" s="21"/>
      <c r="R155" s="21"/>
      <c r="S155" s="21"/>
      <c r="T155" s="21"/>
      <c r="AC155" s="6"/>
    </row>
    <row r="156" spans="2:60" ht="16">
      <c r="B156" s="5"/>
      <c r="C156" s="21"/>
      <c r="D156" s="20" t="s">
        <v>127</v>
      </c>
      <c r="E156" s="21"/>
      <c r="F156" s="21"/>
      <c r="G156" s="21"/>
      <c r="H156" s="21"/>
      <c r="I156" s="21"/>
      <c r="J156" s="21"/>
      <c r="K156" s="21"/>
      <c r="L156" s="21"/>
      <c r="M156" s="21"/>
      <c r="N156" s="21"/>
      <c r="O156" s="21"/>
      <c r="P156" s="21"/>
      <c r="Q156" s="21"/>
      <c r="R156" s="21"/>
      <c r="S156" s="21"/>
      <c r="T156" s="21"/>
      <c r="AC156" s="6"/>
    </row>
    <row r="157" spans="2:60">
      <c r="B157" s="5"/>
      <c r="C157" s="21"/>
      <c r="D157" s="21"/>
      <c r="E157" s="21"/>
      <c r="F157" s="21"/>
      <c r="G157" s="21"/>
      <c r="H157" s="21"/>
      <c r="I157" s="21"/>
      <c r="J157" s="21"/>
      <c r="K157" s="21"/>
      <c r="L157" s="21"/>
      <c r="M157" s="21"/>
      <c r="N157" s="21"/>
      <c r="O157" s="21"/>
      <c r="P157" s="21"/>
      <c r="Q157" s="21"/>
      <c r="R157" s="21"/>
      <c r="S157" s="21"/>
      <c r="T157" s="21"/>
      <c r="AC157" s="6"/>
    </row>
    <row r="158" spans="2:60">
      <c r="B158" s="5"/>
      <c r="AC158" s="6"/>
    </row>
    <row r="159" spans="2:60">
      <c r="B159" s="5"/>
      <c r="AC159" s="6"/>
    </row>
    <row r="160" spans="2:60">
      <c r="B160" s="5"/>
      <c r="AC160" s="6"/>
    </row>
    <row r="161" spans="2:29" ht="19">
      <c r="B161" s="7"/>
      <c r="C161" s="8"/>
      <c r="D161" s="8"/>
      <c r="E161" s="8"/>
      <c r="F161" s="8"/>
      <c r="G161" s="8"/>
      <c r="H161" s="8"/>
      <c r="I161" s="8"/>
      <c r="J161" s="8"/>
      <c r="K161" s="8"/>
      <c r="L161" s="122" t="s">
        <v>261</v>
      </c>
      <c r="M161" s="8"/>
      <c r="N161" s="8"/>
      <c r="O161" s="8"/>
      <c r="P161" s="8"/>
      <c r="Q161" s="8"/>
      <c r="R161" s="8"/>
      <c r="S161" s="8"/>
      <c r="T161" s="8"/>
      <c r="U161" s="8"/>
      <c r="V161" s="8"/>
      <c r="W161" s="8"/>
      <c r="X161" s="8"/>
      <c r="Y161" s="8"/>
      <c r="Z161" s="8"/>
      <c r="AA161" s="8"/>
      <c r="AB161" s="8"/>
      <c r="AC161" s="9"/>
    </row>
    <row r="826" spans="21:53">
      <c r="U826" s="120"/>
      <c r="V826" s="120"/>
      <c r="W826" s="120"/>
      <c r="X826" s="120"/>
      <c r="Y826" s="120"/>
      <c r="Z826" s="120"/>
      <c r="AA826" s="120"/>
      <c r="AB826" s="120"/>
      <c r="AC826" s="120"/>
      <c r="AD826" s="120"/>
      <c r="AE826" s="120"/>
      <c r="AF826" s="120"/>
      <c r="AG826" s="120"/>
      <c r="AH826" s="120"/>
      <c r="AI826" s="120"/>
      <c r="AJ826" s="120"/>
      <c r="AK826" s="120"/>
      <c r="AL826" s="120"/>
      <c r="AM826" s="120"/>
      <c r="AN826" s="120"/>
      <c r="AO826" s="120"/>
      <c r="AP826" s="120"/>
      <c r="AQ826" s="120"/>
      <c r="AR826" s="120"/>
      <c r="AS826" s="120"/>
      <c r="AT826" s="120"/>
      <c r="AU826" s="120"/>
      <c r="AV826" s="120"/>
      <c r="AW826" s="120"/>
      <c r="AX826" s="120"/>
      <c r="AY826" s="120"/>
      <c r="AZ826" s="120"/>
      <c r="BA826" s="120"/>
    </row>
    <row r="827" spans="21:53">
      <c r="U827" s="120"/>
      <c r="V827" s="120"/>
      <c r="W827" s="120"/>
      <c r="X827" s="120"/>
      <c r="Y827" s="120"/>
      <c r="Z827" s="120"/>
      <c r="AA827" s="120"/>
      <c r="AB827" s="120"/>
      <c r="AC827" s="120"/>
      <c r="AD827" s="120"/>
      <c r="AE827" s="120"/>
      <c r="AF827" s="120"/>
      <c r="AG827" s="120"/>
      <c r="AH827" s="120"/>
      <c r="AI827" s="120"/>
      <c r="AJ827" s="120"/>
      <c r="AK827" s="120"/>
      <c r="AL827" s="120"/>
      <c r="AM827" s="120"/>
      <c r="AN827" s="120"/>
      <c r="AO827" s="120"/>
      <c r="AP827" s="120"/>
      <c r="AQ827" s="120"/>
      <c r="AR827" s="120"/>
      <c r="AS827" s="120"/>
      <c r="AT827" s="120"/>
      <c r="AU827" s="120"/>
      <c r="AV827" s="120"/>
      <c r="AW827" s="120"/>
      <c r="AX827" s="120"/>
      <c r="AY827" s="120"/>
      <c r="AZ827" s="120"/>
      <c r="BA827" s="120"/>
    </row>
    <row r="828" spans="21:53">
      <c r="U828" s="120"/>
      <c r="V828" s="120"/>
      <c r="W828" s="120"/>
      <c r="X828" s="120"/>
      <c r="Y828" s="120"/>
      <c r="Z828" s="120"/>
      <c r="AA828" s="120"/>
      <c r="AB828" s="120"/>
      <c r="AC828" s="120"/>
      <c r="AD828" s="120"/>
      <c r="AE828" s="120"/>
      <c r="AF828" s="120"/>
      <c r="AG828" s="120"/>
      <c r="AH828" s="120"/>
      <c r="AI828" s="120"/>
      <c r="AJ828" s="120"/>
      <c r="AK828" s="120"/>
      <c r="AL828" s="120"/>
      <c r="AM828" s="120"/>
      <c r="AN828" s="120"/>
      <c r="AO828" s="120"/>
      <c r="AP828" s="120"/>
      <c r="AQ828" s="120"/>
      <c r="AR828" s="120"/>
      <c r="AS828" s="120"/>
      <c r="AT828" s="120"/>
      <c r="AU828" s="120"/>
      <c r="AV828" s="120"/>
      <c r="AW828" s="120"/>
      <c r="AX828" s="120"/>
      <c r="AY828" s="120"/>
      <c r="AZ828" s="120"/>
      <c r="BA828" s="120"/>
    </row>
    <row r="829" spans="21:53">
      <c r="U829" s="120"/>
      <c r="V829" s="120"/>
      <c r="W829" s="120"/>
      <c r="X829" s="120"/>
      <c r="Y829" s="120"/>
      <c r="Z829" s="120"/>
      <c r="AA829" s="120"/>
      <c r="AB829" s="120"/>
      <c r="AC829" s="120"/>
      <c r="AD829" s="120"/>
      <c r="AE829" s="120"/>
      <c r="AF829" s="120"/>
      <c r="AG829" s="120"/>
      <c r="AH829" s="120"/>
      <c r="AI829" s="120"/>
      <c r="AJ829" s="120"/>
      <c r="AK829" s="120"/>
      <c r="AL829" s="120"/>
      <c r="AM829" s="120"/>
      <c r="AN829" s="120"/>
      <c r="AO829" s="120"/>
      <c r="AP829" s="120"/>
      <c r="AQ829" s="120"/>
      <c r="AR829" s="120"/>
      <c r="AS829" s="120"/>
      <c r="AT829" s="120"/>
      <c r="AU829" s="120"/>
      <c r="AV829" s="120"/>
      <c r="AW829" s="120"/>
      <c r="AX829" s="120"/>
      <c r="AY829" s="120"/>
      <c r="AZ829" s="120"/>
      <c r="BA829" s="120"/>
    </row>
    <row r="830" spans="21:53">
      <c r="U830" s="120"/>
      <c r="V830" s="120"/>
      <c r="W830" s="120"/>
      <c r="X830" s="120"/>
      <c r="Y830" s="120"/>
      <c r="Z830" s="120"/>
      <c r="AA830" s="120"/>
      <c r="AB830" s="120"/>
      <c r="AC830" s="120"/>
      <c r="AD830" s="120"/>
      <c r="AE830" s="120"/>
      <c r="AF830" s="120"/>
      <c r="AG830" s="120"/>
      <c r="AH830" s="120"/>
      <c r="AI830" s="120"/>
      <c r="AJ830" s="120"/>
      <c r="AK830" s="120"/>
      <c r="AL830" s="120"/>
      <c r="AM830" s="120"/>
      <c r="AN830" s="120"/>
      <c r="AO830" s="120"/>
      <c r="AP830" s="120"/>
      <c r="AQ830" s="120"/>
      <c r="AR830" s="120"/>
      <c r="AS830" s="120"/>
      <c r="AT830" s="120"/>
      <c r="AU830" s="120"/>
      <c r="AV830" s="120"/>
      <c r="AW830" s="120"/>
      <c r="AX830" s="120"/>
      <c r="AY830" s="120"/>
      <c r="AZ830" s="120"/>
      <c r="BA830" s="120"/>
    </row>
    <row r="831" spans="21:53">
      <c r="U831" s="120"/>
      <c r="V831" s="120"/>
      <c r="W831" s="120"/>
      <c r="X831" s="120"/>
      <c r="Y831" s="120"/>
      <c r="Z831" s="120"/>
      <c r="AA831" s="120"/>
      <c r="AB831" s="120"/>
      <c r="AC831" s="120"/>
      <c r="AD831" s="120"/>
      <c r="AE831" s="120"/>
      <c r="AF831" s="120"/>
      <c r="AG831" s="120"/>
      <c r="AH831" s="120"/>
      <c r="AI831" s="120"/>
      <c r="AJ831" s="120"/>
      <c r="AK831" s="120"/>
      <c r="AL831" s="120"/>
      <c r="AM831" s="120"/>
      <c r="AN831" s="120"/>
      <c r="AO831" s="120"/>
      <c r="AP831" s="120"/>
      <c r="AQ831" s="120"/>
      <c r="AR831" s="120"/>
      <c r="AS831" s="120"/>
      <c r="AT831" s="120"/>
      <c r="AU831" s="120"/>
      <c r="AV831" s="120"/>
      <c r="AW831" s="120"/>
      <c r="AX831" s="120"/>
      <c r="AY831" s="120"/>
      <c r="AZ831" s="120"/>
      <c r="BA831" s="120"/>
    </row>
    <row r="832" spans="21:53">
      <c r="U832" s="120"/>
      <c r="V832" s="120"/>
      <c r="W832" s="120"/>
      <c r="X832" s="120"/>
      <c r="Y832" s="120"/>
      <c r="Z832" s="120"/>
      <c r="AA832" s="120"/>
      <c r="AB832" s="120"/>
      <c r="AC832" s="120"/>
      <c r="AD832" s="120"/>
      <c r="AE832" s="120"/>
      <c r="AF832" s="120"/>
      <c r="AG832" s="120"/>
      <c r="AH832" s="120"/>
      <c r="AI832" s="120"/>
      <c r="AJ832" s="120"/>
      <c r="AK832" s="120"/>
      <c r="AL832" s="120"/>
      <c r="AM832" s="120"/>
      <c r="AN832" s="120"/>
      <c r="AO832" s="120"/>
      <c r="AP832" s="120"/>
      <c r="AQ832" s="120"/>
      <c r="AR832" s="120"/>
      <c r="AS832" s="120"/>
      <c r="AT832" s="120"/>
      <c r="AU832" s="120"/>
      <c r="AV832" s="120"/>
      <c r="AW832" s="120"/>
      <c r="AX832" s="120"/>
      <c r="AY832" s="120"/>
      <c r="AZ832" s="120"/>
      <c r="BA832" s="120"/>
    </row>
    <row r="833" spans="21:53">
      <c r="U833" s="120"/>
      <c r="V833" s="120"/>
      <c r="W833" s="120"/>
      <c r="X833" s="120"/>
      <c r="Y833" s="120"/>
      <c r="Z833" s="120"/>
      <c r="AA833" s="120"/>
      <c r="AB833" s="120"/>
      <c r="AC833" s="120"/>
      <c r="AD833" s="120"/>
      <c r="AE833" s="120"/>
      <c r="AF833" s="120"/>
      <c r="AG833" s="120"/>
      <c r="AH833" s="120"/>
      <c r="AI833" s="120"/>
      <c r="AJ833" s="120"/>
      <c r="AK833" s="120"/>
      <c r="AL833" s="120"/>
      <c r="AM833" s="120"/>
      <c r="AN833" s="120"/>
      <c r="AO833" s="120"/>
      <c r="AP833" s="120"/>
      <c r="AQ833" s="120"/>
      <c r="AR833" s="120"/>
      <c r="AS833" s="120"/>
      <c r="AT833" s="120"/>
      <c r="AU833" s="120"/>
      <c r="AV833" s="120"/>
      <c r="AW833" s="120"/>
      <c r="AX833" s="120"/>
      <c r="AY833" s="120"/>
      <c r="AZ833" s="120"/>
      <c r="BA833" s="120"/>
    </row>
    <row r="834" spans="21:53">
      <c r="U834" s="120"/>
      <c r="V834" s="120"/>
      <c r="W834" s="120"/>
      <c r="X834" s="120"/>
      <c r="Y834" s="120"/>
      <c r="Z834" s="120"/>
      <c r="AA834" s="120"/>
      <c r="AB834" s="120"/>
      <c r="AC834" s="120"/>
      <c r="AD834" s="120"/>
      <c r="AE834" s="120"/>
      <c r="AF834" s="120"/>
      <c r="AG834" s="120"/>
      <c r="AH834" s="120"/>
      <c r="AI834" s="120"/>
      <c r="AJ834" s="120"/>
      <c r="AK834" s="120"/>
      <c r="AL834" s="120"/>
      <c r="AM834" s="120"/>
      <c r="AN834" s="120"/>
      <c r="AO834" s="120"/>
      <c r="AP834" s="120"/>
      <c r="AQ834" s="120"/>
      <c r="AR834" s="120"/>
      <c r="AS834" s="120"/>
      <c r="AT834" s="120"/>
      <c r="AU834" s="120"/>
      <c r="AV834" s="120"/>
      <c r="AW834" s="120"/>
      <c r="AX834" s="120"/>
      <c r="AY834" s="120"/>
      <c r="AZ834" s="120"/>
      <c r="BA834" s="120"/>
    </row>
    <row r="835" spans="21:53">
      <c r="U835" s="120"/>
      <c r="V835" s="120"/>
      <c r="W835" s="120"/>
      <c r="X835" s="120"/>
      <c r="Y835" s="120"/>
      <c r="Z835" s="38"/>
      <c r="AA835" s="38"/>
      <c r="AB835" s="38"/>
      <c r="AC835" s="38"/>
      <c r="AD835" s="38"/>
      <c r="AE835" s="38"/>
      <c r="AF835" s="38"/>
      <c r="AG835" s="38"/>
      <c r="AH835" s="38"/>
      <c r="AI835" s="38"/>
      <c r="AJ835" s="38"/>
      <c r="AK835" s="38"/>
      <c r="AL835" s="38"/>
      <c r="AM835" s="38"/>
      <c r="AN835" s="38"/>
      <c r="AO835" s="38"/>
      <c r="AP835" s="38"/>
      <c r="AQ835" s="38"/>
      <c r="AR835" s="38"/>
      <c r="AS835" s="38"/>
      <c r="AT835" s="38"/>
      <c r="AU835" s="38"/>
      <c r="AV835" s="120"/>
      <c r="AW835" s="120"/>
      <c r="AX835" s="120"/>
      <c r="AY835" s="120"/>
      <c r="AZ835" s="120"/>
      <c r="BA835" s="120"/>
    </row>
    <row r="836" spans="21:53">
      <c r="U836" s="120"/>
      <c r="V836" s="120"/>
      <c r="W836" s="120"/>
      <c r="X836" s="120"/>
      <c r="Y836" s="120"/>
      <c r="Z836" s="38"/>
      <c r="AA836" s="38"/>
      <c r="AB836" s="38"/>
      <c r="AC836" s="38"/>
      <c r="AD836" s="38"/>
      <c r="AE836" s="38"/>
      <c r="AF836" s="38"/>
      <c r="AG836" s="38"/>
      <c r="AH836" s="38"/>
      <c r="AI836" s="38"/>
      <c r="AJ836" s="38"/>
      <c r="AK836" s="38"/>
      <c r="AL836" s="38"/>
      <c r="AM836" s="38"/>
      <c r="AN836" s="38"/>
      <c r="AO836" s="38"/>
      <c r="AP836" s="38"/>
      <c r="AQ836" s="38"/>
      <c r="AR836" s="38"/>
      <c r="AS836" s="38"/>
      <c r="AT836" s="38"/>
      <c r="AU836" s="38"/>
      <c r="AV836" s="120"/>
      <c r="AW836" s="120"/>
      <c r="AX836" s="120"/>
      <c r="AY836" s="120"/>
      <c r="AZ836" s="120"/>
      <c r="BA836" s="120"/>
    </row>
    <row r="837" spans="21:53">
      <c r="U837" s="120"/>
      <c r="V837" s="120"/>
      <c r="W837" s="120"/>
      <c r="X837" s="120"/>
      <c r="Y837" s="120"/>
      <c r="Z837" s="38"/>
      <c r="AA837" s="38"/>
      <c r="AB837" s="38"/>
      <c r="AC837" s="38"/>
      <c r="AD837" s="38"/>
      <c r="AE837" s="38"/>
      <c r="AF837" s="38"/>
      <c r="AG837" s="38"/>
      <c r="AH837" s="38"/>
      <c r="AI837" s="38"/>
      <c r="AJ837" s="38"/>
      <c r="AK837" s="38"/>
      <c r="AL837" s="38"/>
      <c r="AM837" s="38"/>
      <c r="AN837" s="38"/>
      <c r="AO837" s="38"/>
      <c r="AP837" s="38"/>
      <c r="AQ837" s="38"/>
      <c r="AR837" s="38"/>
      <c r="AS837" s="38"/>
      <c r="AT837" s="38"/>
      <c r="AU837" s="38"/>
      <c r="AV837" s="120"/>
      <c r="AW837" s="120"/>
      <c r="AX837" s="120"/>
      <c r="AY837" s="120"/>
      <c r="AZ837" s="120"/>
      <c r="BA837" s="120"/>
    </row>
    <row r="838" spans="21:53" ht="16">
      <c r="U838" s="120"/>
      <c r="V838" s="120"/>
      <c r="W838" s="120"/>
      <c r="X838" s="120"/>
      <c r="Y838" s="120"/>
      <c r="Z838" s="38"/>
      <c r="AA838" s="38"/>
      <c r="AB838" s="26"/>
      <c r="AC838" s="27" t="s">
        <v>86</v>
      </c>
      <c r="AD838" s="30">
        <v>12.9</v>
      </c>
      <c r="AE838" s="26">
        <v>13</v>
      </c>
      <c r="AF838" s="38"/>
      <c r="AG838" s="38"/>
      <c r="AH838" s="38"/>
      <c r="AI838" s="38"/>
      <c r="AJ838" s="38"/>
      <c r="AK838" s="38"/>
      <c r="AL838" s="38"/>
      <c r="AM838" s="38"/>
      <c r="AN838" s="38"/>
      <c r="AO838" s="38"/>
      <c r="AP838" s="38"/>
      <c r="AQ838" s="38"/>
      <c r="AR838" s="38"/>
      <c r="AS838" s="38"/>
      <c r="AT838" s="38"/>
      <c r="AU838" s="38"/>
      <c r="AV838" s="120"/>
      <c r="AW838" s="120"/>
      <c r="AX838" s="120"/>
      <c r="AY838" s="120"/>
      <c r="AZ838" s="120"/>
      <c r="BA838" s="120"/>
    </row>
    <row r="839" spans="21:53" ht="16">
      <c r="U839" s="120"/>
      <c r="V839" s="120"/>
      <c r="W839" s="120"/>
      <c r="X839" s="120"/>
      <c r="Y839" s="120"/>
      <c r="Z839" s="38"/>
      <c r="AA839" s="38"/>
      <c r="AB839" s="26"/>
      <c r="AC839" s="27" t="s">
        <v>87</v>
      </c>
      <c r="AD839" s="30">
        <v>12.8</v>
      </c>
      <c r="AE839" s="26">
        <v>13</v>
      </c>
      <c r="AF839" s="38"/>
      <c r="AG839" s="38"/>
      <c r="AH839" s="38"/>
      <c r="AI839" s="38"/>
      <c r="AJ839" s="38"/>
      <c r="AK839" s="38"/>
      <c r="AL839" s="38"/>
      <c r="AM839" s="38"/>
      <c r="AN839" s="38"/>
      <c r="AO839" s="38"/>
      <c r="AP839" s="38"/>
      <c r="AQ839" s="38"/>
      <c r="AR839" s="38"/>
      <c r="AS839" s="38"/>
      <c r="AT839" s="38"/>
      <c r="AU839" s="38"/>
      <c r="AV839" s="120"/>
      <c r="AW839" s="120"/>
      <c r="AX839" s="120"/>
      <c r="AY839" s="120"/>
      <c r="AZ839" s="120"/>
      <c r="BA839" s="120"/>
    </row>
    <row r="840" spans="21:53">
      <c r="U840" s="120"/>
      <c r="V840" s="120"/>
      <c r="W840" s="120"/>
      <c r="X840" s="120"/>
      <c r="Y840" s="120"/>
      <c r="Z840" s="38"/>
      <c r="AA840" s="38"/>
      <c r="AB840" s="26"/>
      <c r="AC840" s="26"/>
      <c r="AD840" s="26"/>
      <c r="AE840" s="26"/>
      <c r="AF840" s="38"/>
      <c r="AG840" s="38"/>
      <c r="AH840" s="38"/>
      <c r="AI840" s="38"/>
      <c r="AJ840" s="38"/>
      <c r="AK840" s="38"/>
      <c r="AL840" s="38"/>
      <c r="AM840" s="38"/>
      <c r="AN840" s="38"/>
      <c r="AO840" s="38"/>
      <c r="AP840" s="38"/>
      <c r="AQ840" s="38"/>
      <c r="AR840" s="38"/>
      <c r="AS840" s="38"/>
      <c r="AT840" s="38"/>
      <c r="AU840" s="38"/>
      <c r="AV840" s="120"/>
      <c r="AW840" s="120"/>
      <c r="AX840" s="120"/>
      <c r="AY840" s="120"/>
      <c r="AZ840" s="120"/>
      <c r="BA840" s="120"/>
    </row>
    <row r="841" spans="21:53" ht="16">
      <c r="U841" s="120"/>
      <c r="V841" s="120"/>
      <c r="W841" s="120"/>
      <c r="X841" s="120"/>
      <c r="Y841" s="120"/>
      <c r="Z841" s="38"/>
      <c r="AA841" s="38"/>
      <c r="AB841" s="26"/>
      <c r="AC841" s="28" t="s">
        <v>75</v>
      </c>
      <c r="AD841" s="28">
        <v>2018</v>
      </c>
      <c r="AE841" s="26" t="s">
        <v>96</v>
      </c>
      <c r="AF841" s="121" t="s">
        <v>107</v>
      </c>
      <c r="AG841" s="38"/>
      <c r="AH841" s="38"/>
      <c r="AI841" s="38"/>
      <c r="AJ841" s="38"/>
      <c r="AK841" s="38"/>
      <c r="AL841" s="38"/>
      <c r="AM841" s="38"/>
      <c r="AN841" s="38"/>
      <c r="AO841" s="38"/>
      <c r="AP841" s="38"/>
      <c r="AQ841" s="38"/>
      <c r="AR841" s="38"/>
      <c r="AS841" s="38"/>
      <c r="AT841" s="38"/>
      <c r="AU841" s="38"/>
      <c r="AV841" s="120"/>
      <c r="AW841" s="120"/>
      <c r="AX841" s="120"/>
      <c r="AY841" s="120"/>
      <c r="AZ841" s="120"/>
      <c r="BA841" s="120"/>
    </row>
    <row r="842" spans="21:53" ht="16">
      <c r="U842" s="120"/>
      <c r="V842" s="120"/>
      <c r="W842" s="120"/>
      <c r="X842" s="120"/>
      <c r="Y842" s="120"/>
      <c r="Z842" s="38"/>
      <c r="AA842" s="38"/>
      <c r="AB842" s="26"/>
      <c r="AC842" s="27" t="s">
        <v>76</v>
      </c>
      <c r="AD842" s="27">
        <v>12.7</v>
      </c>
      <c r="AE842" s="26">
        <v>15</v>
      </c>
      <c r="AF842" s="38"/>
      <c r="AG842" s="38"/>
      <c r="AH842" s="38"/>
      <c r="AI842" s="38"/>
      <c r="AJ842" s="38"/>
      <c r="AK842" s="38"/>
      <c r="AL842" s="38"/>
      <c r="AM842" s="38"/>
      <c r="AN842" s="38"/>
      <c r="AO842" s="38"/>
      <c r="AP842" s="38"/>
      <c r="AQ842" s="38"/>
      <c r="AR842" s="38"/>
      <c r="AS842" s="38"/>
      <c r="AT842" s="38"/>
      <c r="AU842" s="38"/>
      <c r="AV842" s="120"/>
      <c r="AW842" s="120"/>
      <c r="AX842" s="120"/>
      <c r="AY842" s="120"/>
      <c r="AZ842" s="120"/>
      <c r="BA842" s="120"/>
    </row>
    <row r="843" spans="21:53" ht="25">
      <c r="U843" s="120"/>
      <c r="V843" s="120"/>
      <c r="W843" s="120"/>
      <c r="X843" s="120"/>
      <c r="Y843" s="120"/>
      <c r="Z843" s="38"/>
      <c r="AA843" s="38"/>
      <c r="AB843" s="26"/>
      <c r="AC843" s="27" t="s">
        <v>77</v>
      </c>
      <c r="AD843" s="38"/>
      <c r="AE843" s="37"/>
      <c r="AF843" s="28">
        <v>2017</v>
      </c>
      <c r="AG843" s="27" t="s">
        <v>95</v>
      </c>
      <c r="AH843" s="38"/>
      <c r="AI843" s="38"/>
      <c r="AJ843" s="38"/>
      <c r="AK843" s="38"/>
      <c r="AL843" s="26"/>
      <c r="AM843" s="26"/>
      <c r="AN843" s="26"/>
      <c r="AO843" s="26"/>
      <c r="AP843" s="26"/>
      <c r="AQ843" s="26"/>
      <c r="AR843" s="26"/>
      <c r="AS843" s="38"/>
      <c r="AT843" s="38"/>
      <c r="AU843" s="38"/>
      <c r="AV843" s="120"/>
      <c r="AW843" s="120"/>
      <c r="AX843" s="120"/>
      <c r="AY843" s="120"/>
      <c r="AZ843" s="120"/>
      <c r="BA843" s="120"/>
    </row>
    <row r="844" spans="21:53" ht="16">
      <c r="U844" s="120"/>
      <c r="V844" s="120"/>
      <c r="W844" s="120"/>
      <c r="X844" s="120"/>
      <c r="Y844" s="120"/>
      <c r="Z844" s="38"/>
      <c r="AA844" s="38"/>
      <c r="AB844" s="26"/>
      <c r="AC844" s="27" t="s">
        <v>78</v>
      </c>
      <c r="AD844" s="26"/>
      <c r="AE844" s="27" t="s">
        <v>76</v>
      </c>
      <c r="AF844" s="30">
        <v>11</v>
      </c>
      <c r="AG844" s="26">
        <v>13</v>
      </c>
      <c r="AH844" s="121" t="s">
        <v>101</v>
      </c>
      <c r="AI844" s="38"/>
      <c r="AJ844" s="38"/>
      <c r="AK844" s="38"/>
      <c r="AL844" s="26"/>
      <c r="AM844" s="27" t="s">
        <v>76</v>
      </c>
      <c r="AN844" s="30">
        <v>11</v>
      </c>
      <c r="AO844" s="26">
        <v>13</v>
      </c>
      <c r="AP844" s="121" t="s">
        <v>101</v>
      </c>
      <c r="AQ844" s="26"/>
      <c r="AR844" s="26"/>
      <c r="AS844" s="38"/>
      <c r="AT844" s="38"/>
      <c r="AU844" s="38"/>
      <c r="AV844" s="120"/>
      <c r="AW844" s="120"/>
      <c r="AX844" s="120"/>
      <c r="AY844" s="120"/>
      <c r="AZ844" s="120"/>
      <c r="BA844" s="120"/>
    </row>
    <row r="845" spans="21:53" ht="16">
      <c r="U845" s="120"/>
      <c r="V845" s="120"/>
      <c r="W845" s="120"/>
      <c r="X845" s="120"/>
      <c r="Y845" s="120"/>
      <c r="Z845" s="38"/>
      <c r="AA845" s="38"/>
      <c r="AB845" s="26"/>
      <c r="AC845" s="27" t="s">
        <v>79</v>
      </c>
      <c r="AD845" s="26"/>
      <c r="AE845" s="27" t="s">
        <v>77</v>
      </c>
      <c r="AF845" s="30">
        <v>11.1</v>
      </c>
      <c r="AG845" s="26">
        <v>13</v>
      </c>
      <c r="AH845" s="38"/>
      <c r="AI845" s="38"/>
      <c r="AJ845" s="38"/>
      <c r="AK845" s="38"/>
      <c r="AL845" s="26"/>
      <c r="AM845" s="27" t="s">
        <v>77</v>
      </c>
      <c r="AN845" s="30">
        <v>11.1</v>
      </c>
      <c r="AO845" s="26">
        <v>13</v>
      </c>
      <c r="AP845" s="26"/>
      <c r="AQ845" s="26"/>
      <c r="AR845" s="26"/>
      <c r="AS845" s="38"/>
      <c r="AT845" s="38"/>
      <c r="AU845" s="38"/>
      <c r="AV845" s="120"/>
      <c r="AW845" s="120"/>
      <c r="AX845" s="120"/>
      <c r="AY845" s="120"/>
      <c r="AZ845" s="120"/>
      <c r="BA845" s="120"/>
    </row>
    <row r="846" spans="21:53" ht="16">
      <c r="U846" s="120"/>
      <c r="V846" s="120"/>
      <c r="W846" s="120"/>
      <c r="X846" s="120"/>
      <c r="Y846" s="120"/>
      <c r="Z846" s="38"/>
      <c r="AA846" s="38"/>
      <c r="AB846" s="26"/>
      <c r="AC846" s="27" t="s">
        <v>80</v>
      </c>
      <c r="AD846" s="26"/>
      <c r="AE846" s="27" t="s">
        <v>78</v>
      </c>
      <c r="AF846" s="30">
        <v>11.2</v>
      </c>
      <c r="AG846" s="26">
        <v>13</v>
      </c>
      <c r="AH846" s="38"/>
      <c r="AI846" s="38"/>
      <c r="AJ846" s="38"/>
      <c r="AK846" s="38"/>
      <c r="AL846" s="26"/>
      <c r="AM846" s="27" t="s">
        <v>78</v>
      </c>
      <c r="AN846" s="30">
        <v>11.2</v>
      </c>
      <c r="AO846" s="26">
        <v>13</v>
      </c>
      <c r="AP846" s="26"/>
      <c r="AQ846" s="26"/>
      <c r="AR846" s="26"/>
      <c r="AS846" s="38"/>
      <c r="AT846" s="38"/>
      <c r="AU846" s="38"/>
      <c r="AV846" s="120"/>
      <c r="AW846" s="120"/>
      <c r="AX846" s="120"/>
      <c r="AY846" s="120"/>
      <c r="AZ846" s="120"/>
      <c r="BA846" s="120"/>
    </row>
    <row r="847" spans="21:53" ht="16">
      <c r="U847" s="120"/>
      <c r="V847" s="120"/>
      <c r="W847" s="120"/>
      <c r="X847" s="120"/>
      <c r="Y847" s="120"/>
      <c r="Z847" s="38"/>
      <c r="AA847" s="38"/>
      <c r="AB847" s="26"/>
      <c r="AC847" s="27" t="s">
        <v>81</v>
      </c>
      <c r="AD847" s="26"/>
      <c r="AE847" s="27" t="s">
        <v>79</v>
      </c>
      <c r="AF847" s="30">
        <v>11.2</v>
      </c>
      <c r="AG847" s="26">
        <v>13</v>
      </c>
      <c r="AH847" s="38"/>
      <c r="AI847" s="38"/>
      <c r="AJ847" s="38"/>
      <c r="AK847" s="38"/>
      <c r="AL847" s="26"/>
      <c r="AM847" s="27" t="s">
        <v>79</v>
      </c>
      <c r="AN847" s="30">
        <v>11.2</v>
      </c>
      <c r="AO847" s="26">
        <v>13</v>
      </c>
      <c r="AP847" s="26"/>
      <c r="AQ847" s="26"/>
      <c r="AR847" s="26"/>
      <c r="AS847" s="38"/>
      <c r="AT847" s="38"/>
      <c r="AU847" s="38"/>
      <c r="AV847" s="120"/>
      <c r="AW847" s="120"/>
      <c r="AX847" s="120"/>
      <c r="AY847" s="120"/>
      <c r="AZ847" s="120"/>
      <c r="BA847" s="120"/>
    </row>
    <row r="848" spans="21:53" ht="16">
      <c r="U848" s="120"/>
      <c r="V848" s="120"/>
      <c r="W848" s="120"/>
      <c r="X848" s="120"/>
      <c r="Y848" s="120"/>
      <c r="Z848" s="38"/>
      <c r="AA848" s="38"/>
      <c r="AB848" s="26"/>
      <c r="AC848" s="27" t="s">
        <v>82</v>
      </c>
      <c r="AD848" s="26"/>
      <c r="AE848" s="27" t="s">
        <v>80</v>
      </c>
      <c r="AF848" s="30">
        <v>11.4</v>
      </c>
      <c r="AG848" s="26">
        <v>13</v>
      </c>
      <c r="AH848" s="38"/>
      <c r="AI848" s="38"/>
      <c r="AJ848" s="38"/>
      <c r="AK848" s="38"/>
      <c r="AL848" s="26"/>
      <c r="AM848" s="27" t="s">
        <v>80</v>
      </c>
      <c r="AN848" s="30">
        <v>11.4</v>
      </c>
      <c r="AO848" s="26">
        <v>13</v>
      </c>
      <c r="AP848" s="26"/>
      <c r="AQ848" s="26"/>
      <c r="AR848" s="26"/>
      <c r="AS848" s="38"/>
      <c r="AT848" s="38"/>
      <c r="AU848" s="38"/>
      <c r="AV848" s="120"/>
      <c r="AW848" s="120"/>
      <c r="AX848" s="120"/>
      <c r="AY848" s="120"/>
      <c r="AZ848" s="120"/>
      <c r="BA848" s="120"/>
    </row>
    <row r="849" spans="21:53" ht="16">
      <c r="U849" s="120"/>
      <c r="V849" s="120"/>
      <c r="W849" s="120"/>
      <c r="X849" s="120"/>
      <c r="Y849" s="120"/>
      <c r="Z849" s="38"/>
      <c r="AA849" s="38"/>
      <c r="AB849" s="26"/>
      <c r="AC849" s="27" t="s">
        <v>83</v>
      </c>
      <c r="AD849" s="26"/>
      <c r="AE849" s="27" t="s">
        <v>81</v>
      </c>
      <c r="AF849" s="30">
        <v>11.5</v>
      </c>
      <c r="AG849" s="26">
        <v>13</v>
      </c>
      <c r="AH849" s="38"/>
      <c r="AI849" s="38"/>
      <c r="AJ849" s="38"/>
      <c r="AK849" s="38"/>
      <c r="AL849" s="26"/>
      <c r="AM849" s="27" t="s">
        <v>81</v>
      </c>
      <c r="AN849" s="30">
        <v>11.5</v>
      </c>
      <c r="AO849" s="26">
        <v>13</v>
      </c>
      <c r="AP849" s="26"/>
      <c r="AQ849" s="26"/>
      <c r="AR849" s="26"/>
      <c r="AS849" s="38"/>
      <c r="AT849" s="38"/>
      <c r="AU849" s="38"/>
      <c r="AV849" s="120"/>
      <c r="AW849" s="120"/>
      <c r="AX849" s="120"/>
      <c r="AY849" s="120"/>
      <c r="AZ849" s="120"/>
      <c r="BA849" s="120"/>
    </row>
    <row r="850" spans="21:53" ht="16">
      <c r="U850" s="120"/>
      <c r="V850" s="120"/>
      <c r="W850" s="120"/>
      <c r="X850" s="120"/>
      <c r="Y850" s="120"/>
      <c r="Z850" s="38"/>
      <c r="AA850" s="38"/>
      <c r="AB850" s="26"/>
      <c r="AC850" s="27" t="s">
        <v>84</v>
      </c>
      <c r="AD850" s="26"/>
      <c r="AE850" s="27" t="s">
        <v>82</v>
      </c>
      <c r="AF850" s="30">
        <v>11.6</v>
      </c>
      <c r="AG850" s="26">
        <v>13</v>
      </c>
      <c r="AH850" s="38"/>
      <c r="AI850" s="38"/>
      <c r="AJ850" s="38"/>
      <c r="AK850" s="38"/>
      <c r="AL850" s="26"/>
      <c r="AM850" s="27" t="s">
        <v>82</v>
      </c>
      <c r="AN850" s="30">
        <v>11.6</v>
      </c>
      <c r="AO850" s="26">
        <v>13</v>
      </c>
      <c r="AP850" s="26"/>
      <c r="AQ850" s="26"/>
      <c r="AR850" s="26"/>
      <c r="AS850" s="38"/>
      <c r="AT850" s="38"/>
      <c r="AU850" s="38"/>
      <c r="AV850" s="120"/>
      <c r="AW850" s="120"/>
      <c r="AX850" s="120"/>
      <c r="AY850" s="120"/>
      <c r="AZ850" s="120"/>
      <c r="BA850" s="120"/>
    </row>
    <row r="851" spans="21:53" ht="16">
      <c r="U851" s="120"/>
      <c r="V851" s="120"/>
      <c r="W851" s="120"/>
      <c r="X851" s="120"/>
      <c r="Y851" s="120"/>
      <c r="Z851" s="38"/>
      <c r="AA851" s="38"/>
      <c r="AB851" s="26"/>
      <c r="AC851" s="27" t="s">
        <v>85</v>
      </c>
      <c r="AD851" s="26"/>
      <c r="AE851" s="27" t="s">
        <v>83</v>
      </c>
      <c r="AF851" s="30">
        <v>12.1</v>
      </c>
      <c r="AG851" s="26">
        <v>13</v>
      </c>
      <c r="AH851" s="38"/>
      <c r="AI851" s="38"/>
      <c r="AJ851" s="38"/>
      <c r="AK851" s="38"/>
      <c r="AL851" s="26"/>
      <c r="AM851" s="27" t="s">
        <v>83</v>
      </c>
      <c r="AN851" s="30">
        <v>12.1</v>
      </c>
      <c r="AO851" s="26">
        <v>13</v>
      </c>
      <c r="AP851" s="26"/>
      <c r="AQ851" s="26"/>
      <c r="AR851" s="26"/>
      <c r="AS851" s="38"/>
      <c r="AT851" s="38"/>
      <c r="AU851" s="38"/>
      <c r="AV851" s="120"/>
      <c r="AW851" s="120"/>
      <c r="AX851" s="120"/>
      <c r="AY851" s="120"/>
      <c r="AZ851" s="120"/>
      <c r="BA851" s="120"/>
    </row>
    <row r="852" spans="21:53" ht="16">
      <c r="U852" s="120"/>
      <c r="V852" s="120"/>
      <c r="W852" s="120"/>
      <c r="X852" s="120"/>
      <c r="Y852" s="120"/>
      <c r="Z852" s="38"/>
      <c r="AA852" s="38"/>
      <c r="AB852" s="26"/>
      <c r="AC852" s="27" t="s">
        <v>86</v>
      </c>
      <c r="AD852" s="26"/>
      <c r="AE852" s="27" t="s">
        <v>84</v>
      </c>
      <c r="AF852" s="30">
        <v>12.5</v>
      </c>
      <c r="AG852" s="26">
        <v>13</v>
      </c>
      <c r="AH852" s="38"/>
      <c r="AI852" s="38"/>
      <c r="AJ852" s="38"/>
      <c r="AK852" s="38"/>
      <c r="AL852" s="26"/>
      <c r="AM852" s="27" t="s">
        <v>84</v>
      </c>
      <c r="AN852" s="30">
        <v>12.5</v>
      </c>
      <c r="AO852" s="26">
        <v>13</v>
      </c>
      <c r="AP852" s="26"/>
      <c r="AQ852" s="26"/>
      <c r="AR852" s="26"/>
      <c r="AS852" s="38"/>
      <c r="AT852" s="38"/>
      <c r="AU852" s="38"/>
      <c r="AV852" s="120"/>
      <c r="AW852" s="120"/>
      <c r="AX852" s="120"/>
      <c r="AY852" s="120"/>
      <c r="AZ852" s="120"/>
      <c r="BA852" s="120"/>
    </row>
    <row r="853" spans="21:53" ht="16">
      <c r="U853" s="120"/>
      <c r="V853" s="120"/>
      <c r="W853" s="120"/>
      <c r="X853" s="120"/>
      <c r="Y853" s="120"/>
      <c r="Z853" s="38"/>
      <c r="AA853" s="38"/>
      <c r="AB853" s="26"/>
      <c r="AC853" s="27" t="s">
        <v>87</v>
      </c>
      <c r="AD853" s="26"/>
      <c r="AE853" s="27" t="s">
        <v>85</v>
      </c>
      <c r="AF853" s="30">
        <v>12.8</v>
      </c>
      <c r="AG853" s="26">
        <v>13</v>
      </c>
      <c r="AH853" s="38"/>
      <c r="AI853" s="38"/>
      <c r="AJ853" s="38"/>
      <c r="AK853" s="38"/>
      <c r="AL853" s="26"/>
      <c r="AM853" s="27" t="s">
        <v>85</v>
      </c>
      <c r="AN853" s="30">
        <v>12.8</v>
      </c>
      <c r="AO853" s="26">
        <v>13</v>
      </c>
      <c r="AP853" s="26"/>
      <c r="AQ853" s="26"/>
      <c r="AR853" s="26"/>
      <c r="AS853" s="38"/>
      <c r="AT853" s="38"/>
      <c r="AU853" s="38"/>
      <c r="AV853" s="120"/>
      <c r="AW853" s="120"/>
      <c r="AX853" s="120"/>
      <c r="AY853" s="120"/>
      <c r="AZ853" s="120"/>
      <c r="BA853" s="120"/>
    </row>
    <row r="854" spans="21:53" ht="16">
      <c r="U854" s="120"/>
      <c r="V854" s="120"/>
      <c r="W854" s="120"/>
      <c r="X854" s="120"/>
      <c r="Y854" s="120"/>
      <c r="Z854" s="38"/>
      <c r="AA854" s="38"/>
      <c r="AB854" s="26"/>
      <c r="AC854" s="29"/>
      <c r="AD854" s="26"/>
      <c r="AE854" s="27" t="s">
        <v>86</v>
      </c>
      <c r="AF854" s="30">
        <v>12.9</v>
      </c>
      <c r="AG854" s="26">
        <v>13</v>
      </c>
      <c r="AH854" s="38"/>
      <c r="AI854" s="38"/>
      <c r="AJ854" s="38"/>
      <c r="AK854" s="38"/>
      <c r="AL854" s="26"/>
      <c r="AM854" s="26"/>
      <c r="AN854" s="26"/>
      <c r="AO854" s="26"/>
      <c r="AP854" s="26"/>
      <c r="AQ854" s="26"/>
      <c r="AR854" s="26"/>
      <c r="AS854" s="38"/>
      <c r="AT854" s="38"/>
      <c r="AU854" s="38"/>
      <c r="AV854" s="120"/>
      <c r="AW854" s="120"/>
      <c r="AX854" s="120"/>
      <c r="AY854" s="120"/>
      <c r="AZ854" s="120"/>
      <c r="BA854" s="120"/>
    </row>
    <row r="855" spans="21:53" ht="16">
      <c r="U855" s="120"/>
      <c r="V855" s="120"/>
      <c r="W855" s="120"/>
      <c r="X855" s="120"/>
      <c r="Y855" s="120"/>
      <c r="Z855" s="38"/>
      <c r="AA855" s="38"/>
      <c r="AB855" s="26"/>
      <c r="AC855" s="26"/>
      <c r="AD855" s="26"/>
      <c r="AE855" s="27" t="s">
        <v>87</v>
      </c>
      <c r="AF855" s="30">
        <v>12.8</v>
      </c>
      <c r="AG855" s="26">
        <v>13</v>
      </c>
      <c r="AH855" s="38"/>
      <c r="AI855" s="38"/>
      <c r="AJ855" s="38"/>
      <c r="AK855" s="38"/>
      <c r="AL855" s="26"/>
      <c r="AM855" s="26"/>
      <c r="AN855" s="26"/>
      <c r="AO855" s="26"/>
      <c r="AP855" s="26"/>
      <c r="AQ855" s="26"/>
      <c r="AR855" s="26"/>
      <c r="AS855" s="38"/>
      <c r="AT855" s="38"/>
      <c r="AU855" s="38"/>
      <c r="AV855" s="120"/>
      <c r="AW855" s="120"/>
      <c r="AX855" s="120"/>
      <c r="AY855" s="120"/>
      <c r="AZ855" s="120"/>
      <c r="BA855" s="120"/>
    </row>
    <row r="856" spans="21:53" ht="16">
      <c r="U856" s="120"/>
      <c r="V856" s="120"/>
      <c r="W856" s="120"/>
      <c r="X856" s="120"/>
      <c r="Y856" s="120"/>
      <c r="Z856" s="38"/>
      <c r="AA856" s="38"/>
      <c r="AB856" s="26"/>
      <c r="AC856" s="28" t="s">
        <v>75</v>
      </c>
      <c r="AD856" s="26"/>
      <c r="AE856" s="27"/>
      <c r="AF856" s="30"/>
      <c r="AG856" s="26"/>
      <c r="AH856" s="38"/>
      <c r="AI856" s="38"/>
      <c r="AJ856" s="38"/>
      <c r="AK856" s="38"/>
      <c r="AL856" s="26"/>
      <c r="AM856" s="28">
        <v>2018</v>
      </c>
      <c r="AN856" s="26" t="s">
        <v>96</v>
      </c>
      <c r="AO856" s="26"/>
      <c r="AP856" s="26"/>
      <c r="AQ856" s="26"/>
      <c r="AR856" s="26"/>
      <c r="AS856" s="26"/>
      <c r="AT856" s="38"/>
      <c r="AU856" s="38"/>
      <c r="AV856" s="120"/>
      <c r="AW856" s="120"/>
      <c r="AX856" s="120"/>
      <c r="AY856" s="120"/>
      <c r="AZ856" s="120"/>
      <c r="BA856" s="120"/>
    </row>
    <row r="857" spans="21:53" ht="16">
      <c r="U857" s="120"/>
      <c r="V857" s="120"/>
      <c r="W857" s="120"/>
      <c r="X857" s="120"/>
      <c r="Y857" s="120"/>
      <c r="Z857" s="38"/>
      <c r="AA857" s="38"/>
      <c r="AB857" s="26"/>
      <c r="AC857" s="27" t="s">
        <v>76</v>
      </c>
      <c r="AD857" s="26"/>
      <c r="AE857" s="38"/>
      <c r="AF857" s="38"/>
      <c r="AG857" s="38"/>
      <c r="AH857" s="38"/>
      <c r="AI857" s="38"/>
      <c r="AJ857" s="38"/>
      <c r="AK857" s="38"/>
      <c r="AL857" s="26"/>
      <c r="AM857" s="27">
        <v>12.7</v>
      </c>
      <c r="AN857" s="27">
        <v>12.7</v>
      </c>
      <c r="AO857" s="26"/>
      <c r="AP857" s="26"/>
      <c r="AQ857" s="26"/>
      <c r="AR857" s="26"/>
      <c r="AS857" s="26"/>
      <c r="AT857" s="38"/>
      <c r="AU857" s="38"/>
      <c r="AV857" s="120"/>
      <c r="AW857" s="120"/>
      <c r="AX857" s="120"/>
      <c r="AY857" s="120"/>
      <c r="AZ857" s="120"/>
      <c r="BA857" s="120"/>
    </row>
    <row r="858" spans="21:53" ht="16">
      <c r="U858" s="120"/>
      <c r="V858" s="120"/>
      <c r="W858" s="120"/>
      <c r="X858" s="120"/>
      <c r="Y858" s="120"/>
      <c r="Z858" s="38"/>
      <c r="AA858" s="38"/>
      <c r="AB858" s="26"/>
      <c r="AC858" s="27" t="s">
        <v>77</v>
      </c>
      <c r="AD858" s="26"/>
      <c r="AE858" s="26"/>
      <c r="AF858" s="26"/>
      <c r="AG858" s="26"/>
      <c r="AH858" s="38"/>
      <c r="AI858" s="38"/>
      <c r="AJ858" s="38"/>
      <c r="AK858" s="38"/>
      <c r="AL858" s="26"/>
      <c r="AM858" s="27">
        <v>12.8</v>
      </c>
      <c r="AN858" s="27">
        <v>12.8</v>
      </c>
      <c r="AO858" s="26"/>
      <c r="AP858" s="26"/>
      <c r="AQ858" s="26"/>
      <c r="AR858" s="26"/>
      <c r="AS858" s="26"/>
      <c r="AT858" s="38"/>
      <c r="AU858" s="38"/>
      <c r="AV858" s="120"/>
      <c r="AW858" s="120"/>
      <c r="AX858" s="120"/>
      <c r="AY858" s="120"/>
      <c r="AZ858" s="120"/>
      <c r="BA858" s="120"/>
    </row>
    <row r="859" spans="21:53" ht="16">
      <c r="U859" s="120"/>
      <c r="V859" s="120"/>
      <c r="W859" s="120"/>
      <c r="X859" s="120"/>
      <c r="Y859" s="120"/>
      <c r="Z859" s="38"/>
      <c r="AA859" s="38"/>
      <c r="AB859" s="26"/>
      <c r="AC859" s="27" t="s">
        <v>78</v>
      </c>
      <c r="AD859" s="26"/>
      <c r="AE859" s="28" t="s">
        <v>75</v>
      </c>
      <c r="AF859" s="28">
        <v>2018</v>
      </c>
      <c r="AG859" s="26" t="s">
        <v>96</v>
      </c>
      <c r="AH859" s="121" t="s">
        <v>107</v>
      </c>
      <c r="AI859" s="38"/>
      <c r="AJ859" s="38"/>
      <c r="AK859" s="38"/>
      <c r="AL859" s="26"/>
      <c r="AM859" s="27">
        <v>12.7</v>
      </c>
      <c r="AN859" s="27">
        <v>12.7</v>
      </c>
      <c r="AO859" s="26"/>
      <c r="AP859" s="26"/>
      <c r="AQ859" s="26"/>
      <c r="AR859" s="26"/>
      <c r="AS859" s="26"/>
      <c r="AT859" s="38"/>
      <c r="AU859" s="38"/>
      <c r="AV859" s="120"/>
      <c r="AW859" s="120"/>
      <c r="AX859" s="120"/>
      <c r="AY859" s="120"/>
      <c r="AZ859" s="120"/>
      <c r="BA859" s="120"/>
    </row>
    <row r="860" spans="21:53" ht="16">
      <c r="U860" s="120"/>
      <c r="V860" s="120"/>
      <c r="W860" s="120"/>
      <c r="X860" s="120"/>
      <c r="Y860" s="120"/>
      <c r="Z860" s="38"/>
      <c r="AA860" s="38"/>
      <c r="AB860" s="26"/>
      <c r="AC860" s="27" t="s">
        <v>79</v>
      </c>
      <c r="AD860" s="26"/>
      <c r="AE860" s="27" t="s">
        <v>76</v>
      </c>
      <c r="AF860" s="27">
        <v>12.7</v>
      </c>
      <c r="AG860" s="26">
        <v>15</v>
      </c>
      <c r="AH860" s="38"/>
      <c r="AI860" s="38"/>
      <c r="AJ860" s="38"/>
      <c r="AK860" s="38"/>
      <c r="AL860" s="26"/>
      <c r="AM860" s="27">
        <v>12.9</v>
      </c>
      <c r="AN860" s="27">
        <v>12.9</v>
      </c>
      <c r="AO860" s="26"/>
      <c r="AP860" s="26"/>
      <c r="AQ860" s="26"/>
      <c r="AR860" s="26"/>
      <c r="AS860" s="26"/>
      <c r="AT860" s="38"/>
      <c r="AU860" s="38"/>
      <c r="AV860" s="120"/>
      <c r="AW860" s="120"/>
      <c r="AX860" s="120"/>
      <c r="AY860" s="120"/>
      <c r="AZ860" s="120"/>
      <c r="BA860" s="120"/>
    </row>
    <row r="861" spans="21:53" ht="16">
      <c r="U861" s="120"/>
      <c r="V861" s="120"/>
      <c r="W861" s="120"/>
      <c r="X861" s="120"/>
      <c r="Y861" s="120"/>
      <c r="Z861" s="38"/>
      <c r="AA861" s="38"/>
      <c r="AB861" s="26"/>
      <c r="AC861" s="27" t="s">
        <v>80</v>
      </c>
      <c r="AD861" s="26"/>
      <c r="AE861" s="27" t="s">
        <v>77</v>
      </c>
      <c r="AF861" s="27">
        <v>12.8</v>
      </c>
      <c r="AG861" s="26">
        <v>15</v>
      </c>
      <c r="AH861" s="38"/>
      <c r="AI861" s="38"/>
      <c r="AJ861" s="38"/>
      <c r="AK861" s="38"/>
      <c r="AL861" s="26"/>
      <c r="AM861" s="27">
        <v>12.8</v>
      </c>
      <c r="AN861" s="27">
        <v>12.8</v>
      </c>
      <c r="AO861" s="26"/>
      <c r="AP861" s="26"/>
      <c r="AQ861" s="26"/>
      <c r="AR861" s="26"/>
      <c r="AS861" s="26"/>
      <c r="AT861" s="38"/>
      <c r="AU861" s="38"/>
      <c r="AV861" s="120"/>
      <c r="AW861" s="120"/>
      <c r="AX861" s="120"/>
      <c r="AY861" s="120"/>
      <c r="AZ861" s="120"/>
      <c r="BA861" s="120"/>
    </row>
    <row r="862" spans="21:53" ht="16">
      <c r="U862" s="120"/>
      <c r="V862" s="120"/>
      <c r="W862" s="120"/>
      <c r="X862" s="120"/>
      <c r="Y862" s="120"/>
      <c r="Z862" s="38"/>
      <c r="AA862" s="38"/>
      <c r="AB862" s="26"/>
      <c r="AC862" s="27" t="s">
        <v>81</v>
      </c>
      <c r="AD862" s="26"/>
      <c r="AE862" s="27" t="s">
        <v>78</v>
      </c>
      <c r="AF862" s="27">
        <v>12.7</v>
      </c>
      <c r="AG862" s="26">
        <v>15</v>
      </c>
      <c r="AH862" s="38"/>
      <c r="AI862" s="38"/>
      <c r="AJ862" s="38"/>
      <c r="AK862" s="38"/>
      <c r="AL862" s="26"/>
      <c r="AM862" s="27">
        <v>12.9</v>
      </c>
      <c r="AN862" s="27">
        <v>12.9</v>
      </c>
      <c r="AO862" s="26"/>
      <c r="AP862" s="26"/>
      <c r="AQ862" s="26"/>
      <c r="AR862" s="26"/>
      <c r="AS862" s="26"/>
      <c r="AT862" s="38"/>
      <c r="AU862" s="38"/>
      <c r="AV862" s="120"/>
      <c r="AW862" s="120"/>
      <c r="AX862" s="120"/>
      <c r="AY862" s="120"/>
      <c r="AZ862" s="120"/>
      <c r="BA862" s="120"/>
    </row>
    <row r="863" spans="21:53" ht="16">
      <c r="U863" s="120"/>
      <c r="V863" s="120"/>
      <c r="W863" s="120"/>
      <c r="X863" s="120"/>
      <c r="Y863" s="120"/>
      <c r="Z863" s="38"/>
      <c r="AA863" s="38"/>
      <c r="AB863" s="26"/>
      <c r="AC863" s="27" t="s">
        <v>82</v>
      </c>
      <c r="AD863" s="26"/>
      <c r="AE863" s="27" t="s">
        <v>79</v>
      </c>
      <c r="AF863" s="27">
        <v>12.9</v>
      </c>
      <c r="AG863" s="26">
        <v>15</v>
      </c>
      <c r="AH863" s="38"/>
      <c r="AI863" s="38"/>
      <c r="AJ863" s="38"/>
      <c r="AK863" s="38"/>
      <c r="AL863" s="26"/>
      <c r="AM863" s="27">
        <v>13.4</v>
      </c>
      <c r="AN863" s="27">
        <v>13.4</v>
      </c>
      <c r="AO863" s="26"/>
      <c r="AP863" s="26"/>
      <c r="AQ863" s="26"/>
      <c r="AR863" s="26"/>
      <c r="AS863" s="26"/>
      <c r="AT863" s="38"/>
      <c r="AU863" s="38"/>
      <c r="AV863" s="120"/>
      <c r="AW863" s="120"/>
      <c r="AX863" s="120"/>
      <c r="AY863" s="120"/>
      <c r="AZ863" s="120"/>
      <c r="BA863" s="120"/>
    </row>
    <row r="864" spans="21:53" ht="16">
      <c r="U864" s="120"/>
      <c r="V864" s="120"/>
      <c r="W864" s="120"/>
      <c r="X864" s="120"/>
      <c r="Y864" s="120"/>
      <c r="Z864" s="38"/>
      <c r="AA864" s="38"/>
      <c r="AB864" s="26"/>
      <c r="AC864" s="27" t="s">
        <v>83</v>
      </c>
      <c r="AD864" s="26"/>
      <c r="AE864" s="27" t="s">
        <v>80</v>
      </c>
      <c r="AF864" s="27">
        <v>12.8</v>
      </c>
      <c r="AG864" s="26">
        <v>15</v>
      </c>
      <c r="AH864" s="38"/>
      <c r="AI864" s="38"/>
      <c r="AJ864" s="38"/>
      <c r="AK864" s="38"/>
      <c r="AL864" s="26"/>
      <c r="AM864" s="27">
        <v>13.3</v>
      </c>
      <c r="AN864" s="27">
        <v>13.3</v>
      </c>
      <c r="AO864" s="26"/>
      <c r="AP864" s="26"/>
      <c r="AQ864" s="26"/>
      <c r="AR864" s="26"/>
      <c r="AS864" s="26"/>
      <c r="AT864" s="38"/>
      <c r="AU864" s="38"/>
      <c r="AV864" s="120"/>
      <c r="AW864" s="120"/>
      <c r="AX864" s="120"/>
      <c r="AY864" s="120"/>
      <c r="AZ864" s="120"/>
      <c r="BA864" s="120"/>
    </row>
    <row r="865" spans="21:53" ht="16">
      <c r="U865" s="120"/>
      <c r="V865" s="120"/>
      <c r="W865" s="120"/>
      <c r="X865" s="120"/>
      <c r="Y865" s="120"/>
      <c r="Z865" s="38"/>
      <c r="AA865" s="38"/>
      <c r="AB865" s="26"/>
      <c r="AC865" s="27" t="s">
        <v>84</v>
      </c>
      <c r="AD865" s="26"/>
      <c r="AE865" s="27" t="s">
        <v>81</v>
      </c>
      <c r="AF865" s="27">
        <v>12.9</v>
      </c>
      <c r="AG865" s="26">
        <v>15</v>
      </c>
      <c r="AH865" s="38"/>
      <c r="AI865" s="38"/>
      <c r="AJ865" s="38"/>
      <c r="AK865" s="38"/>
      <c r="AL865" s="26"/>
      <c r="AM865" s="27"/>
      <c r="AN865" s="26"/>
      <c r="AO865" s="26"/>
      <c r="AP865" s="26"/>
      <c r="AQ865" s="26"/>
      <c r="AR865" s="26"/>
      <c r="AS865" s="26"/>
      <c r="AT865" s="38"/>
      <c r="AU865" s="38"/>
      <c r="AV865" s="120"/>
      <c r="AW865" s="120"/>
      <c r="AX865" s="120"/>
      <c r="AY865" s="120"/>
      <c r="AZ865" s="120"/>
      <c r="BA865" s="120"/>
    </row>
    <row r="866" spans="21:53" ht="16">
      <c r="U866" s="120"/>
      <c r="V866" s="120"/>
      <c r="W866" s="120"/>
      <c r="X866" s="120"/>
      <c r="Y866" s="120"/>
      <c r="Z866" s="38"/>
      <c r="AA866" s="38"/>
      <c r="AB866" s="26"/>
      <c r="AC866" s="27" t="s">
        <v>85</v>
      </c>
      <c r="AD866" s="26"/>
      <c r="AE866" s="27" t="s">
        <v>82</v>
      </c>
      <c r="AF866" s="27">
        <v>13.4</v>
      </c>
      <c r="AG866" s="26">
        <v>15</v>
      </c>
      <c r="AH866" s="38"/>
      <c r="AI866" s="38"/>
      <c r="AJ866" s="38"/>
      <c r="AK866" s="38"/>
      <c r="AL866" s="26"/>
      <c r="AM866" s="27"/>
      <c r="AN866" s="26"/>
      <c r="AO866" s="26"/>
      <c r="AP866" s="26"/>
      <c r="AQ866" s="26"/>
      <c r="AR866" s="26"/>
      <c r="AS866" s="26"/>
      <c r="AT866" s="38"/>
      <c r="AU866" s="38"/>
      <c r="AV866" s="120"/>
      <c r="AW866" s="120"/>
      <c r="AX866" s="120"/>
      <c r="AY866" s="120"/>
      <c r="AZ866" s="120"/>
      <c r="BA866" s="120"/>
    </row>
    <row r="867" spans="21:53" ht="16">
      <c r="U867" s="120"/>
      <c r="V867" s="120"/>
      <c r="W867" s="120"/>
      <c r="X867" s="120"/>
      <c r="Y867" s="120"/>
      <c r="Z867" s="38"/>
      <c r="AA867" s="38"/>
      <c r="AB867" s="26"/>
      <c r="AC867" s="27" t="s">
        <v>86</v>
      </c>
      <c r="AD867" s="26"/>
      <c r="AE867" s="27" t="s">
        <v>83</v>
      </c>
      <c r="AF867" s="27">
        <v>13.3</v>
      </c>
      <c r="AG867" s="26">
        <v>15</v>
      </c>
      <c r="AH867" s="38"/>
      <c r="AI867" s="38"/>
      <c r="AJ867" s="38"/>
      <c r="AK867" s="38"/>
      <c r="AL867" s="26"/>
      <c r="AM867" s="27"/>
      <c r="AN867" s="26"/>
      <c r="AO867" s="26"/>
      <c r="AP867" s="26"/>
      <c r="AQ867" s="26"/>
      <c r="AR867" s="26"/>
      <c r="AS867" s="26"/>
      <c r="AT867" s="38"/>
      <c r="AU867" s="38"/>
      <c r="AV867" s="120"/>
      <c r="AW867" s="120"/>
      <c r="AX867" s="120"/>
      <c r="AY867" s="120"/>
      <c r="AZ867" s="120"/>
      <c r="BA867" s="120"/>
    </row>
    <row r="868" spans="21:53" ht="16">
      <c r="U868" s="120"/>
      <c r="V868" s="120"/>
      <c r="W868" s="120"/>
      <c r="X868" s="120"/>
      <c r="Y868" s="120"/>
      <c r="Z868" s="38"/>
      <c r="AA868" s="38"/>
      <c r="AB868" s="26"/>
      <c r="AC868" s="27" t="s">
        <v>87</v>
      </c>
      <c r="AD868" s="26"/>
      <c r="AE868" s="27" t="s">
        <v>84</v>
      </c>
      <c r="AF868" s="27"/>
      <c r="AG868" s="26"/>
      <c r="AH868" s="38"/>
      <c r="AI868" s="38"/>
      <c r="AJ868" s="38"/>
      <c r="AK868" s="38"/>
      <c r="AL868" s="26"/>
      <c r="AM868" s="27"/>
      <c r="AN868" s="26"/>
      <c r="AO868" s="26"/>
      <c r="AP868" s="26"/>
      <c r="AQ868" s="26"/>
      <c r="AR868" s="26"/>
      <c r="AS868" s="26"/>
      <c r="AT868" s="38"/>
      <c r="AU868" s="38"/>
      <c r="AV868" s="120"/>
      <c r="AW868" s="120"/>
      <c r="AX868" s="120"/>
      <c r="AY868" s="120"/>
      <c r="AZ868" s="120"/>
      <c r="BA868" s="120"/>
    </row>
    <row r="869" spans="21:53" ht="16">
      <c r="U869" s="120"/>
      <c r="V869" s="120"/>
      <c r="W869" s="120"/>
      <c r="X869" s="120"/>
      <c r="Y869" s="120"/>
      <c r="Z869" s="38"/>
      <c r="AA869" s="38"/>
      <c r="AB869" s="26"/>
      <c r="AC869" s="26"/>
      <c r="AD869" s="26"/>
      <c r="AE869" s="27" t="s">
        <v>85</v>
      </c>
      <c r="AF869" s="27"/>
      <c r="AG869" s="26"/>
      <c r="AH869" s="38"/>
      <c r="AI869" s="38"/>
      <c r="AJ869" s="38"/>
      <c r="AK869" s="38"/>
      <c r="AL869" s="26"/>
      <c r="AM869" s="26"/>
      <c r="AN869" s="26"/>
      <c r="AO869" s="26"/>
      <c r="AP869" s="26"/>
      <c r="AQ869" s="26"/>
      <c r="AR869" s="26"/>
      <c r="AS869" s="26"/>
      <c r="AT869" s="38"/>
      <c r="AU869" s="38"/>
      <c r="AV869" s="120"/>
      <c r="AW869" s="120"/>
      <c r="AX869" s="120"/>
      <c r="AY869" s="120"/>
      <c r="AZ869" s="120"/>
      <c r="BA869" s="120"/>
    </row>
    <row r="870" spans="21:53" ht="16">
      <c r="U870" s="120"/>
      <c r="V870" s="120"/>
      <c r="W870" s="120"/>
      <c r="X870" s="120"/>
      <c r="Y870" s="120"/>
      <c r="Z870" s="38"/>
      <c r="AA870" s="38"/>
      <c r="AB870" s="26"/>
      <c r="AC870" s="26"/>
      <c r="AD870" s="26"/>
      <c r="AE870" s="27" t="s">
        <v>86</v>
      </c>
      <c r="AF870" s="27"/>
      <c r="AG870" s="26"/>
      <c r="AH870" s="38"/>
      <c r="AI870" s="38"/>
      <c r="AJ870" s="38"/>
      <c r="AK870" s="38"/>
      <c r="AL870" s="26"/>
      <c r="AM870" s="26"/>
      <c r="AN870" s="26"/>
      <c r="AO870" s="26"/>
      <c r="AP870" s="26"/>
      <c r="AQ870" s="26"/>
      <c r="AR870" s="26"/>
      <c r="AS870" s="26"/>
      <c r="AT870" s="38"/>
      <c r="AU870" s="38"/>
      <c r="AV870" s="120"/>
      <c r="AW870" s="120"/>
      <c r="AX870" s="120"/>
      <c r="AY870" s="120"/>
      <c r="AZ870" s="120"/>
      <c r="BA870" s="120"/>
    </row>
    <row r="871" spans="21:53" ht="16">
      <c r="U871" s="120"/>
      <c r="V871" s="120"/>
      <c r="W871" s="120"/>
      <c r="X871" s="120"/>
      <c r="Y871" s="120"/>
      <c r="Z871" s="38"/>
      <c r="AA871" s="38"/>
      <c r="AB871" s="26"/>
      <c r="AC871" s="26"/>
      <c r="AD871" s="26"/>
      <c r="AE871" s="27" t="s">
        <v>87</v>
      </c>
      <c r="AF871" s="27"/>
      <c r="AG871" s="26"/>
      <c r="AH871" s="38"/>
      <c r="AI871" s="38"/>
      <c r="AJ871" s="38"/>
      <c r="AK871" s="38"/>
      <c r="AL871" s="26"/>
      <c r="AM871" s="26"/>
      <c r="AN871" s="26"/>
      <c r="AO871" s="26"/>
      <c r="AP871" s="26"/>
      <c r="AQ871" s="26"/>
      <c r="AR871" s="26"/>
      <c r="AS871" s="26"/>
      <c r="AT871" s="38"/>
      <c r="AU871" s="38"/>
      <c r="AV871" s="120"/>
      <c r="AW871" s="120"/>
      <c r="AX871" s="120"/>
      <c r="AY871" s="120"/>
      <c r="AZ871" s="120"/>
      <c r="BA871" s="120"/>
    </row>
    <row r="872" spans="21:53" ht="16">
      <c r="U872" s="120"/>
      <c r="V872" s="120"/>
      <c r="W872" s="120"/>
      <c r="X872" s="120"/>
      <c r="Y872" s="120"/>
      <c r="Z872" s="38"/>
      <c r="AA872" s="38"/>
      <c r="AB872" s="26"/>
      <c r="AC872" s="26"/>
      <c r="AD872" s="26"/>
      <c r="AE872" s="29"/>
      <c r="AF872" s="29"/>
      <c r="AG872" s="26"/>
      <c r="AH872" s="38"/>
      <c r="AI872" s="38"/>
      <c r="AJ872" s="38"/>
      <c r="AK872" s="38"/>
      <c r="AL872" s="26"/>
      <c r="AM872" s="26"/>
      <c r="AN872" s="26"/>
      <c r="AO872" s="26"/>
      <c r="AP872" s="26"/>
      <c r="AQ872" s="26"/>
      <c r="AR872" s="26"/>
      <c r="AS872" s="26"/>
      <c r="AT872" s="38"/>
      <c r="AU872" s="38"/>
      <c r="AV872" s="120"/>
      <c r="AW872" s="120"/>
      <c r="AX872" s="120"/>
      <c r="AY872" s="120"/>
      <c r="AZ872" s="120"/>
      <c r="BA872" s="120"/>
    </row>
    <row r="873" spans="21:53">
      <c r="U873" s="120"/>
      <c r="V873" s="120"/>
      <c r="W873" s="120"/>
      <c r="X873" s="120"/>
      <c r="Y873" s="120"/>
      <c r="Z873" s="38"/>
      <c r="AA873" s="38"/>
      <c r="AB873" s="26"/>
      <c r="AC873" s="26"/>
      <c r="AD873" s="26"/>
      <c r="AE873" s="26"/>
      <c r="AF873" s="26"/>
      <c r="AG873" s="26"/>
      <c r="AH873" s="38"/>
      <c r="AI873" s="38"/>
      <c r="AJ873" s="38"/>
      <c r="AK873" s="38"/>
      <c r="AL873" s="26"/>
      <c r="AM873" s="26"/>
      <c r="AN873" s="26"/>
      <c r="AO873" s="26"/>
      <c r="AP873" s="26"/>
      <c r="AQ873" s="26"/>
      <c r="AR873" s="26"/>
      <c r="AS873" s="26"/>
      <c r="AT873" s="38"/>
      <c r="AU873" s="38"/>
      <c r="AV873" s="120"/>
      <c r="AW873" s="120"/>
      <c r="AX873" s="120"/>
      <c r="AY873" s="120"/>
      <c r="AZ873" s="120"/>
      <c r="BA873" s="120"/>
    </row>
    <row r="874" spans="21:53" ht="16">
      <c r="U874" s="120"/>
      <c r="V874" s="120"/>
      <c r="W874" s="120"/>
      <c r="X874" s="120"/>
      <c r="Y874" s="120"/>
      <c r="Z874" s="38"/>
      <c r="AA874" s="38"/>
      <c r="AB874" s="26"/>
      <c r="AC874" s="26"/>
      <c r="AD874" s="26"/>
      <c r="AE874" s="28" t="s">
        <v>75</v>
      </c>
      <c r="AF874" s="28">
        <v>2017</v>
      </c>
      <c r="AG874" s="28">
        <v>2017</v>
      </c>
      <c r="AH874" s="38"/>
      <c r="AI874" s="38"/>
      <c r="AJ874" s="38"/>
      <c r="AK874" s="38"/>
      <c r="AL874" s="38"/>
      <c r="AM874" s="26"/>
      <c r="AN874" s="26"/>
      <c r="AO874" s="26"/>
      <c r="AP874" s="26"/>
      <c r="AQ874" s="26"/>
      <c r="AR874" s="26"/>
      <c r="AS874" s="26"/>
      <c r="AT874" s="38"/>
      <c r="AU874" s="38"/>
      <c r="AV874" s="120"/>
      <c r="AW874" s="120"/>
      <c r="AX874" s="120"/>
      <c r="AY874" s="120"/>
      <c r="AZ874" s="120"/>
      <c r="BA874" s="120"/>
    </row>
    <row r="875" spans="21:53" ht="16">
      <c r="U875" s="120"/>
      <c r="V875" s="120"/>
      <c r="W875" s="120"/>
      <c r="X875" s="120"/>
      <c r="Y875" s="120"/>
      <c r="Z875" s="38"/>
      <c r="AA875" s="38"/>
      <c r="AB875" s="26"/>
      <c r="AC875" s="26"/>
      <c r="AD875" s="26"/>
      <c r="AE875" s="27" t="s">
        <v>76</v>
      </c>
      <c r="AF875" s="30">
        <v>11</v>
      </c>
      <c r="AG875" s="30">
        <v>11</v>
      </c>
      <c r="AH875" s="38"/>
      <c r="AI875" s="38"/>
      <c r="AJ875" s="38"/>
      <c r="AK875" s="38"/>
      <c r="AL875" s="38"/>
      <c r="AM875" s="26"/>
      <c r="AN875" s="26"/>
      <c r="AO875" s="26"/>
      <c r="AP875" s="26"/>
      <c r="AQ875" s="26"/>
      <c r="AR875" s="26"/>
      <c r="AS875" s="26"/>
      <c r="AT875" s="38"/>
      <c r="AU875" s="38"/>
      <c r="AV875" s="120"/>
      <c r="AW875" s="120"/>
      <c r="AX875" s="120"/>
      <c r="AY875" s="120"/>
      <c r="AZ875" s="120"/>
      <c r="BA875" s="120"/>
    </row>
    <row r="876" spans="21:53" ht="16">
      <c r="U876" s="120"/>
      <c r="V876" s="120"/>
      <c r="W876" s="120"/>
      <c r="X876" s="120"/>
      <c r="Y876" s="120"/>
      <c r="Z876" s="38"/>
      <c r="AA876" s="38"/>
      <c r="AB876" s="38"/>
      <c r="AC876" s="38"/>
      <c r="AD876" s="26"/>
      <c r="AE876" s="27" t="s">
        <v>77</v>
      </c>
      <c r="AF876" s="30">
        <v>11.1</v>
      </c>
      <c r="AG876" s="30">
        <v>11.1</v>
      </c>
      <c r="AH876" s="38"/>
      <c r="AI876" s="38"/>
      <c r="AJ876" s="38"/>
      <c r="AK876" s="38"/>
      <c r="AL876" s="38"/>
      <c r="AM876" s="26"/>
      <c r="AN876" s="26"/>
      <c r="AO876" s="26"/>
      <c r="AP876" s="26"/>
      <c r="AQ876" s="26"/>
      <c r="AR876" s="26"/>
      <c r="AS876" s="26"/>
      <c r="AT876" s="38"/>
      <c r="AU876" s="38"/>
      <c r="AV876" s="120"/>
      <c r="AW876" s="120"/>
      <c r="AX876" s="120"/>
      <c r="AY876" s="120"/>
      <c r="AZ876" s="120"/>
      <c r="BA876" s="120"/>
    </row>
    <row r="877" spans="21:53" ht="16">
      <c r="U877" s="120"/>
      <c r="V877" s="120"/>
      <c r="W877" s="120"/>
      <c r="X877" s="120"/>
      <c r="Y877" s="120"/>
      <c r="Z877" s="38"/>
      <c r="AA877" s="38"/>
      <c r="AB877" s="38"/>
      <c r="AC877" s="38"/>
      <c r="AD877" s="26"/>
      <c r="AE877" s="27" t="s">
        <v>78</v>
      </c>
      <c r="AF877" s="30">
        <v>11.2</v>
      </c>
      <c r="AG877" s="30">
        <v>11.2</v>
      </c>
      <c r="AH877" s="38"/>
      <c r="AI877" s="38"/>
      <c r="AJ877" s="38"/>
      <c r="AK877" s="38"/>
      <c r="AL877" s="38"/>
      <c r="AM877" s="26"/>
      <c r="AN877" s="26"/>
      <c r="AO877" s="26"/>
      <c r="AP877" s="26"/>
      <c r="AQ877" s="26"/>
      <c r="AR877" s="26"/>
      <c r="AS877" s="26"/>
      <c r="AT877" s="38"/>
      <c r="AU877" s="38"/>
      <c r="AV877" s="120"/>
      <c r="AW877" s="120"/>
      <c r="AX877" s="120"/>
      <c r="AY877" s="120"/>
      <c r="AZ877" s="120"/>
      <c r="BA877" s="120"/>
    </row>
    <row r="878" spans="21:53" ht="16">
      <c r="U878" s="120"/>
      <c r="V878" s="120"/>
      <c r="W878" s="120"/>
      <c r="X878" s="120"/>
      <c r="Y878" s="120"/>
      <c r="Z878" s="38"/>
      <c r="AA878" s="38"/>
      <c r="AB878" s="38"/>
      <c r="AC878" s="38"/>
      <c r="AD878" s="26"/>
      <c r="AE878" s="27" t="s">
        <v>79</v>
      </c>
      <c r="AF878" s="30">
        <v>11.2</v>
      </c>
      <c r="AG878" s="30">
        <v>11.2</v>
      </c>
      <c r="AH878" s="38"/>
      <c r="AI878" s="38"/>
      <c r="AJ878" s="38"/>
      <c r="AK878" s="38"/>
      <c r="AL878" s="38"/>
      <c r="AM878" s="26"/>
      <c r="AN878" s="26"/>
      <c r="AO878" s="26"/>
      <c r="AP878" s="26"/>
      <c r="AQ878" s="26"/>
      <c r="AR878" s="26"/>
      <c r="AS878" s="26"/>
      <c r="AT878" s="38"/>
      <c r="AU878" s="38"/>
      <c r="AV878" s="120"/>
      <c r="AW878" s="120"/>
      <c r="AX878" s="120"/>
      <c r="AY878" s="120"/>
      <c r="AZ878" s="120"/>
      <c r="BA878" s="120"/>
    </row>
    <row r="879" spans="21:53" ht="16">
      <c r="U879" s="120"/>
      <c r="V879" s="120"/>
      <c r="W879" s="120"/>
      <c r="X879" s="120"/>
      <c r="Y879" s="120"/>
      <c r="Z879" s="38"/>
      <c r="AA879" s="38"/>
      <c r="AB879" s="38"/>
      <c r="AC879" s="38"/>
      <c r="AD879" s="26"/>
      <c r="AE879" s="27" t="s">
        <v>80</v>
      </c>
      <c r="AF879" s="30">
        <v>11.4</v>
      </c>
      <c r="AG879" s="30">
        <v>11.4</v>
      </c>
      <c r="AH879" s="38"/>
      <c r="AI879" s="38"/>
      <c r="AJ879" s="38"/>
      <c r="AK879" s="38"/>
      <c r="AL879" s="38"/>
      <c r="AM879" s="26"/>
      <c r="AN879" s="26"/>
      <c r="AO879" s="26"/>
      <c r="AP879" s="26"/>
      <c r="AQ879" s="26"/>
      <c r="AR879" s="26"/>
      <c r="AS879" s="26"/>
      <c r="AT879" s="38"/>
      <c r="AU879" s="38"/>
      <c r="AV879" s="120"/>
      <c r="AW879" s="120"/>
      <c r="AX879" s="120"/>
      <c r="AY879" s="120"/>
      <c r="AZ879" s="120"/>
      <c r="BA879" s="120"/>
    </row>
    <row r="880" spans="21:53" ht="16">
      <c r="U880" s="120"/>
      <c r="V880" s="120"/>
      <c r="W880" s="120"/>
      <c r="X880" s="120"/>
      <c r="Y880" s="120"/>
      <c r="Z880" s="38"/>
      <c r="AA880" s="38"/>
      <c r="AB880" s="38"/>
      <c r="AC880" s="38"/>
      <c r="AD880" s="26"/>
      <c r="AE880" s="27" t="s">
        <v>81</v>
      </c>
      <c r="AF880" s="30">
        <v>11.5</v>
      </c>
      <c r="AG880" s="30">
        <v>11.5</v>
      </c>
      <c r="AH880" s="38"/>
      <c r="AI880" s="38"/>
      <c r="AJ880" s="38"/>
      <c r="AK880" s="38"/>
      <c r="AL880" s="38"/>
      <c r="AM880" s="26"/>
      <c r="AN880" s="26"/>
      <c r="AO880" s="26"/>
      <c r="AP880" s="26"/>
      <c r="AQ880" s="26"/>
      <c r="AR880" s="26"/>
      <c r="AS880" s="26"/>
      <c r="AT880" s="38"/>
      <c r="AU880" s="38"/>
      <c r="AV880" s="120"/>
      <c r="AW880" s="120"/>
      <c r="AX880" s="120"/>
      <c r="AY880" s="120"/>
      <c r="AZ880" s="120"/>
      <c r="BA880" s="120"/>
    </row>
    <row r="881" spans="21:53" ht="16">
      <c r="U881" s="120"/>
      <c r="V881" s="120"/>
      <c r="W881" s="120"/>
      <c r="X881" s="120"/>
      <c r="Y881" s="120"/>
      <c r="Z881" s="38"/>
      <c r="AA881" s="38"/>
      <c r="AB881" s="38"/>
      <c r="AC881" s="38"/>
      <c r="AD881" s="26"/>
      <c r="AE881" s="27" t="s">
        <v>82</v>
      </c>
      <c r="AF881" s="30">
        <v>11.6</v>
      </c>
      <c r="AG881" s="30">
        <v>11.6</v>
      </c>
      <c r="AH881" s="38"/>
      <c r="AI881" s="38"/>
      <c r="AJ881" s="38"/>
      <c r="AK881" s="38"/>
      <c r="AL881" s="38"/>
      <c r="AM881" s="26"/>
      <c r="AN881" s="26"/>
      <c r="AO881" s="26"/>
      <c r="AP881" s="26"/>
      <c r="AQ881" s="26"/>
      <c r="AR881" s="26"/>
      <c r="AS881" s="26"/>
      <c r="AT881" s="38"/>
      <c r="AU881" s="38"/>
      <c r="AV881" s="120"/>
      <c r="AW881" s="120"/>
      <c r="AX881" s="120"/>
      <c r="AY881" s="120"/>
      <c r="AZ881" s="120"/>
      <c r="BA881" s="120"/>
    </row>
    <row r="882" spans="21:53" ht="16">
      <c r="U882" s="120"/>
      <c r="V882" s="120"/>
      <c r="W882" s="120"/>
      <c r="X882" s="120"/>
      <c r="Y882" s="120"/>
      <c r="Z882" s="38"/>
      <c r="AA882" s="38"/>
      <c r="AB882" s="38"/>
      <c r="AC882" s="38"/>
      <c r="AD882" s="26"/>
      <c r="AE882" s="27" t="s">
        <v>83</v>
      </c>
      <c r="AF882" s="30">
        <v>12.1</v>
      </c>
      <c r="AG882" s="30">
        <v>12.1</v>
      </c>
      <c r="AH882" s="38"/>
      <c r="AI882" s="38"/>
      <c r="AJ882" s="38"/>
      <c r="AK882" s="38"/>
      <c r="AL882" s="38"/>
      <c r="AM882" s="26"/>
      <c r="AN882" s="26"/>
      <c r="AO882" s="26"/>
      <c r="AP882" s="26"/>
      <c r="AQ882" s="26"/>
      <c r="AR882" s="26"/>
      <c r="AS882" s="26"/>
      <c r="AT882" s="38"/>
      <c r="AU882" s="38"/>
      <c r="AV882" s="120"/>
      <c r="AW882" s="120"/>
      <c r="AX882" s="120"/>
      <c r="AY882" s="120"/>
      <c r="AZ882" s="120"/>
      <c r="BA882" s="120"/>
    </row>
    <row r="883" spans="21:53" ht="16">
      <c r="U883" s="120"/>
      <c r="V883" s="120"/>
      <c r="W883" s="120"/>
      <c r="X883" s="120"/>
      <c r="Y883" s="120"/>
      <c r="Z883" s="38"/>
      <c r="AA883" s="38"/>
      <c r="AB883" s="38"/>
      <c r="AC883" s="38"/>
      <c r="AD883" s="26"/>
      <c r="AE883" s="27" t="s">
        <v>84</v>
      </c>
      <c r="AF883" s="30">
        <v>12.5</v>
      </c>
      <c r="AG883" s="30">
        <v>12.5</v>
      </c>
      <c r="AH883" s="38"/>
      <c r="AI883" s="38"/>
      <c r="AJ883" s="38"/>
      <c r="AK883" s="38"/>
      <c r="AL883" s="38"/>
      <c r="AM883" s="26"/>
      <c r="AN883" s="26"/>
      <c r="AO883" s="26"/>
      <c r="AP883" s="26"/>
      <c r="AQ883" s="26"/>
      <c r="AR883" s="26"/>
      <c r="AS883" s="26"/>
      <c r="AT883" s="38"/>
      <c r="AU883" s="38"/>
      <c r="AV883" s="120"/>
      <c r="AW883" s="120"/>
      <c r="AX883" s="120"/>
      <c r="AY883" s="120"/>
      <c r="AZ883" s="120"/>
      <c r="BA883" s="120"/>
    </row>
    <row r="884" spans="21:53" ht="16">
      <c r="U884" s="120"/>
      <c r="V884" s="120"/>
      <c r="W884" s="120"/>
      <c r="X884" s="120"/>
      <c r="Y884" s="120"/>
      <c r="Z884" s="38"/>
      <c r="AA884" s="38"/>
      <c r="AB884" s="38"/>
      <c r="AC884" s="38"/>
      <c r="AD884" s="26"/>
      <c r="AE884" s="27" t="s">
        <v>85</v>
      </c>
      <c r="AF884" s="30">
        <v>12.8</v>
      </c>
      <c r="AG884" s="30">
        <v>12.8</v>
      </c>
      <c r="AH884" s="38"/>
      <c r="AI884" s="38"/>
      <c r="AJ884" s="38"/>
      <c r="AK884" s="38"/>
      <c r="AL884" s="38"/>
      <c r="AM884" s="26"/>
      <c r="AN884" s="26"/>
      <c r="AO884" s="26"/>
      <c r="AP884" s="26"/>
      <c r="AQ884" s="26"/>
      <c r="AR884" s="26"/>
      <c r="AS884" s="26"/>
      <c r="AT884" s="38"/>
      <c r="AU884" s="38"/>
      <c r="AV884" s="120"/>
      <c r="AW884" s="120"/>
      <c r="AX884" s="120"/>
      <c r="AY884" s="120"/>
      <c r="AZ884" s="120"/>
      <c r="BA884" s="120"/>
    </row>
    <row r="885" spans="21:53" ht="16">
      <c r="U885" s="120"/>
      <c r="V885" s="120"/>
      <c r="W885" s="120"/>
      <c r="X885" s="120"/>
      <c r="Y885" s="120"/>
      <c r="Z885" s="38"/>
      <c r="AA885" s="38"/>
      <c r="AB885" s="38"/>
      <c r="AC885" s="38"/>
      <c r="AD885" s="26"/>
      <c r="AE885" s="27" t="s">
        <v>86</v>
      </c>
      <c r="AF885" s="30">
        <v>12.9</v>
      </c>
      <c r="AG885" s="30">
        <v>12.9</v>
      </c>
      <c r="AH885" s="38"/>
      <c r="AI885" s="38"/>
      <c r="AJ885" s="38"/>
      <c r="AK885" s="38"/>
      <c r="AL885" s="38"/>
      <c r="AM885" s="38"/>
      <c r="AN885" s="38"/>
      <c r="AO885" s="38"/>
      <c r="AP885" s="38"/>
      <c r="AQ885" s="38"/>
      <c r="AR885" s="38"/>
      <c r="AS885" s="38"/>
      <c r="AT885" s="38"/>
      <c r="AU885" s="38"/>
      <c r="AV885" s="120"/>
      <c r="AW885" s="120"/>
      <c r="AX885" s="120"/>
      <c r="AY885" s="120"/>
      <c r="AZ885" s="120"/>
      <c r="BA885" s="120"/>
    </row>
    <row r="886" spans="21:53" ht="16">
      <c r="U886" s="120"/>
      <c r="V886" s="120"/>
      <c r="W886" s="120"/>
      <c r="X886" s="120"/>
      <c r="Y886" s="120"/>
      <c r="Z886" s="38"/>
      <c r="AA886" s="38"/>
      <c r="AB886" s="38"/>
      <c r="AC886" s="38"/>
      <c r="AD886" s="26"/>
      <c r="AE886" s="27" t="s">
        <v>87</v>
      </c>
      <c r="AF886" s="30">
        <v>12.8</v>
      </c>
      <c r="AG886" s="30">
        <v>12.9</v>
      </c>
      <c r="AH886" s="38"/>
      <c r="AI886" s="38"/>
      <c r="AJ886" s="38"/>
      <c r="AK886" s="38"/>
      <c r="AL886" s="38"/>
      <c r="AM886" s="38"/>
      <c r="AN886" s="38"/>
      <c r="AO886" s="38"/>
      <c r="AP886" s="38"/>
      <c r="AQ886" s="38"/>
      <c r="AR886" s="38"/>
      <c r="AS886" s="38"/>
      <c r="AT886" s="38"/>
      <c r="AU886" s="38"/>
      <c r="AV886" s="120"/>
      <c r="AW886" s="120"/>
      <c r="AX886" s="120"/>
      <c r="AY886" s="120"/>
      <c r="AZ886" s="120"/>
      <c r="BA886" s="120"/>
    </row>
    <row r="887" spans="21:53">
      <c r="U887" s="120"/>
      <c r="V887" s="120"/>
      <c r="W887" s="120"/>
      <c r="X887" s="120"/>
      <c r="Y887" s="120"/>
      <c r="Z887" s="38"/>
      <c r="AA887" s="38"/>
      <c r="AB887" s="38"/>
      <c r="AC887" s="38"/>
      <c r="AD887" s="26"/>
      <c r="AE887" s="26"/>
      <c r="AF887" s="26"/>
      <c r="AG887" s="26"/>
      <c r="AH887" s="38"/>
      <c r="AI887" s="38"/>
      <c r="AJ887" s="38"/>
      <c r="AK887" s="38"/>
      <c r="AL887" s="38"/>
      <c r="AM887" s="38"/>
      <c r="AN887" s="38"/>
      <c r="AO887" s="38"/>
      <c r="AP887" s="38"/>
      <c r="AQ887" s="38"/>
      <c r="AR887" s="38"/>
      <c r="AS887" s="38"/>
      <c r="AT887" s="38"/>
      <c r="AU887" s="38"/>
      <c r="AV887" s="120"/>
      <c r="AW887" s="120"/>
      <c r="AX887" s="120"/>
      <c r="AY887" s="120"/>
      <c r="AZ887" s="120"/>
      <c r="BA887" s="120"/>
    </row>
    <row r="888" spans="21:53">
      <c r="U888" s="120"/>
      <c r="V888" s="120"/>
      <c r="W888" s="120"/>
      <c r="X888" s="120"/>
      <c r="Y888" s="120"/>
      <c r="Z888" s="38"/>
      <c r="AA888" s="38"/>
      <c r="AB888" s="38"/>
      <c r="AC888" s="38"/>
      <c r="AD888" s="26"/>
      <c r="AE888" s="26"/>
      <c r="AF888" s="26"/>
      <c r="AG888" s="26"/>
      <c r="AH888" s="38"/>
      <c r="AI888" s="38"/>
      <c r="AJ888" s="38"/>
      <c r="AK888" s="38"/>
      <c r="AL888" s="38"/>
      <c r="AM888" s="38"/>
      <c r="AN888" s="38"/>
      <c r="AO888" s="38"/>
      <c r="AP888" s="38"/>
      <c r="AQ888" s="38"/>
      <c r="AR888" s="38"/>
      <c r="AS888" s="38"/>
      <c r="AT888" s="38"/>
      <c r="AU888" s="38"/>
      <c r="AV888" s="120"/>
      <c r="AW888" s="120"/>
      <c r="AX888" s="120"/>
      <c r="AY888" s="120"/>
      <c r="AZ888" s="120"/>
      <c r="BA888" s="120"/>
    </row>
    <row r="889" spans="21:53">
      <c r="U889" s="120"/>
      <c r="V889" s="120"/>
      <c r="W889" s="120"/>
      <c r="X889" s="120"/>
      <c r="Y889" s="120"/>
      <c r="Z889" s="38"/>
      <c r="AA889" s="38"/>
      <c r="AB889" s="38"/>
      <c r="AC889" s="38"/>
      <c r="AD889" s="26"/>
      <c r="AE889" s="26"/>
      <c r="AF889" s="26"/>
      <c r="AG889" s="26"/>
      <c r="AH889" s="38"/>
      <c r="AI889" s="38"/>
      <c r="AJ889" s="38"/>
      <c r="AK889" s="38"/>
      <c r="AL889" s="38"/>
      <c r="AM889" s="38"/>
      <c r="AN889" s="38"/>
      <c r="AO889" s="38"/>
      <c r="AP889" s="38"/>
      <c r="AQ889" s="38"/>
      <c r="AR889" s="38"/>
      <c r="AS889" s="38"/>
      <c r="AT889" s="38"/>
      <c r="AU889" s="38"/>
      <c r="AV889" s="120"/>
      <c r="AW889" s="120"/>
      <c r="AX889" s="120"/>
      <c r="AY889" s="120"/>
      <c r="AZ889" s="120"/>
      <c r="BA889" s="120"/>
    </row>
    <row r="890" spans="21:53">
      <c r="U890" s="120"/>
      <c r="V890" s="120"/>
      <c r="W890" s="120"/>
      <c r="X890" s="120"/>
      <c r="Y890" s="120"/>
      <c r="Z890" s="38"/>
      <c r="AA890" s="38"/>
      <c r="AB890" s="38"/>
      <c r="AC890" s="38"/>
      <c r="AD890" s="26"/>
      <c r="AE890" s="26"/>
      <c r="AF890" s="26"/>
      <c r="AG890" s="26"/>
      <c r="AH890" s="38"/>
      <c r="AI890" s="38"/>
      <c r="AJ890" s="38"/>
      <c r="AK890" s="38"/>
      <c r="AL890" s="38"/>
      <c r="AM890" s="38"/>
      <c r="AN890" s="38"/>
      <c r="AO890" s="38"/>
      <c r="AP890" s="38"/>
      <c r="AQ890" s="38"/>
      <c r="AR890" s="38"/>
      <c r="AS890" s="38"/>
      <c r="AT890" s="38"/>
      <c r="AU890" s="38"/>
      <c r="AV890" s="120"/>
      <c r="AW890" s="120"/>
      <c r="AX890" s="120"/>
      <c r="AY890" s="120"/>
      <c r="AZ890" s="120"/>
      <c r="BA890" s="120"/>
    </row>
    <row r="891" spans="21:53">
      <c r="U891" s="120"/>
      <c r="V891" s="120"/>
      <c r="W891" s="120"/>
      <c r="X891" s="120"/>
      <c r="Y891" s="120"/>
      <c r="Z891" s="38"/>
      <c r="AA891" s="38"/>
      <c r="AB891" s="38"/>
      <c r="AC891" s="38"/>
      <c r="AD891" s="26"/>
      <c r="AE891" s="26"/>
      <c r="AF891" s="26"/>
      <c r="AG891" s="26"/>
      <c r="AH891" s="38"/>
      <c r="AI891" s="38"/>
      <c r="AJ891" s="38"/>
      <c r="AK891" s="38"/>
      <c r="AL891" s="38"/>
      <c r="AM891" s="38"/>
      <c r="AN891" s="38"/>
      <c r="AO891" s="38"/>
      <c r="AP891" s="38"/>
      <c r="AQ891" s="38"/>
      <c r="AR891" s="38"/>
      <c r="AS891" s="38"/>
      <c r="AT891" s="38"/>
      <c r="AU891" s="38"/>
      <c r="AV891" s="120"/>
      <c r="AW891" s="120"/>
      <c r="AX891" s="120"/>
      <c r="AY891" s="120"/>
      <c r="AZ891" s="120"/>
      <c r="BA891" s="120"/>
    </row>
    <row r="892" spans="21:53">
      <c r="U892" s="120"/>
      <c r="V892" s="120"/>
      <c r="W892" s="120"/>
      <c r="X892" s="120"/>
      <c r="Y892" s="120"/>
      <c r="Z892" s="38"/>
      <c r="AA892" s="38"/>
      <c r="AB892" s="38"/>
      <c r="AC892" s="38"/>
      <c r="AD892" s="26"/>
      <c r="AE892" s="26"/>
      <c r="AF892" s="26"/>
      <c r="AG892" s="26"/>
      <c r="AH892" s="38"/>
      <c r="AI892" s="38"/>
      <c r="AJ892" s="38"/>
      <c r="AK892" s="38"/>
      <c r="AL892" s="38"/>
      <c r="AM892" s="38"/>
      <c r="AN892" s="38"/>
      <c r="AO892" s="38"/>
      <c r="AP892" s="38"/>
      <c r="AQ892" s="38"/>
      <c r="AR892" s="38"/>
      <c r="AS892" s="38"/>
      <c r="AT892" s="38"/>
      <c r="AU892" s="38"/>
      <c r="AV892" s="120"/>
      <c r="AW892" s="120"/>
      <c r="AX892" s="120"/>
      <c r="AY892" s="120"/>
      <c r="AZ892" s="120"/>
      <c r="BA892" s="120"/>
    </row>
    <row r="893" spans="21:53">
      <c r="U893" s="120"/>
      <c r="V893" s="120"/>
      <c r="W893" s="120"/>
      <c r="X893" s="120"/>
      <c r="Y893" s="120"/>
      <c r="Z893" s="38"/>
      <c r="AA893" s="38"/>
      <c r="AB893" s="38"/>
      <c r="AC893" s="38"/>
      <c r="AD893" s="26"/>
      <c r="AE893" s="26"/>
      <c r="AF893" s="26"/>
      <c r="AG893" s="26"/>
      <c r="AH893" s="38"/>
      <c r="AI893" s="38"/>
      <c r="AJ893" s="38"/>
      <c r="AK893" s="38"/>
      <c r="AL893" s="38"/>
      <c r="AM893" s="38"/>
      <c r="AN893" s="38"/>
      <c r="AO893" s="38"/>
      <c r="AP893" s="38"/>
      <c r="AQ893" s="38"/>
      <c r="AR893" s="38"/>
      <c r="AS893" s="38"/>
      <c r="AT893" s="38"/>
      <c r="AU893" s="38"/>
      <c r="AV893" s="120"/>
      <c r="AW893" s="120"/>
      <c r="AX893" s="120"/>
      <c r="AY893" s="120"/>
      <c r="AZ893" s="120"/>
      <c r="BA893" s="120"/>
    </row>
    <row r="894" spans="21:53">
      <c r="U894" s="120"/>
      <c r="V894" s="120"/>
      <c r="W894" s="120"/>
      <c r="X894" s="120"/>
      <c r="Y894" s="120"/>
      <c r="Z894" s="38"/>
      <c r="AA894" s="38"/>
      <c r="AB894" s="38"/>
      <c r="AC894" s="38"/>
      <c r="AD894" s="38"/>
      <c r="AE894" s="38"/>
      <c r="AF894" s="38"/>
      <c r="AG894" s="38"/>
      <c r="AH894" s="38"/>
      <c r="AI894" s="38"/>
      <c r="AJ894" s="38"/>
      <c r="AK894" s="38"/>
      <c r="AL894" s="38"/>
      <c r="AM894" s="38"/>
      <c r="AN894" s="38"/>
      <c r="AO894" s="38"/>
      <c r="AP894" s="38"/>
      <c r="AQ894" s="38"/>
      <c r="AR894" s="38"/>
      <c r="AS894" s="38"/>
      <c r="AT894" s="38"/>
      <c r="AU894" s="38"/>
      <c r="AV894" s="120"/>
      <c r="AW894" s="120"/>
      <c r="AX894" s="120"/>
      <c r="AY894" s="120"/>
      <c r="AZ894" s="120"/>
      <c r="BA894" s="120"/>
    </row>
    <row r="895" spans="21:53">
      <c r="U895" s="120"/>
      <c r="V895" s="120"/>
      <c r="W895" s="120"/>
      <c r="X895" s="120"/>
      <c r="Y895" s="120"/>
      <c r="Z895" s="120"/>
      <c r="AA895" s="120"/>
      <c r="AB895" s="120"/>
      <c r="AC895" s="120"/>
      <c r="AD895" s="120"/>
      <c r="AE895" s="120"/>
      <c r="AF895" s="120"/>
      <c r="AG895" s="120"/>
      <c r="AH895" s="120"/>
      <c r="AI895" s="120"/>
      <c r="AJ895" s="120"/>
      <c r="AK895" s="120"/>
      <c r="AL895" s="120"/>
      <c r="AM895" s="120"/>
      <c r="AN895" s="120"/>
      <c r="AO895" s="120"/>
      <c r="AP895" s="120"/>
      <c r="AQ895" s="120"/>
      <c r="AR895" s="120"/>
      <c r="AS895" s="120"/>
      <c r="AT895" s="120"/>
      <c r="AU895" s="120"/>
      <c r="AV895" s="120"/>
      <c r="AW895" s="120"/>
      <c r="AX895" s="120"/>
      <c r="AY895" s="120"/>
      <c r="AZ895" s="120"/>
      <c r="BA895" s="120"/>
    </row>
    <row r="896" spans="21:53">
      <c r="U896" s="120"/>
      <c r="V896" s="120"/>
      <c r="W896" s="120"/>
      <c r="X896" s="120"/>
      <c r="Y896" s="120"/>
      <c r="Z896" s="120"/>
      <c r="AA896" s="120"/>
      <c r="AB896" s="120"/>
      <c r="AC896" s="120"/>
      <c r="AD896" s="120"/>
      <c r="AE896" s="120"/>
      <c r="AF896" s="120"/>
      <c r="AG896" s="120"/>
      <c r="AH896" s="120"/>
      <c r="AI896" s="120"/>
      <c r="AJ896" s="120"/>
      <c r="AK896" s="120"/>
      <c r="AL896" s="120"/>
      <c r="AM896" s="120"/>
      <c r="AN896" s="120"/>
      <c r="AO896" s="120"/>
      <c r="AP896" s="120"/>
      <c r="AQ896" s="120"/>
      <c r="AR896" s="120"/>
      <c r="AS896" s="120"/>
      <c r="AT896" s="120"/>
      <c r="AU896" s="120"/>
      <c r="AV896" s="120"/>
      <c r="AW896" s="120"/>
      <c r="AX896" s="120"/>
      <c r="AY896" s="120"/>
      <c r="AZ896" s="120"/>
      <c r="BA896" s="120"/>
    </row>
    <row r="897" spans="21:53">
      <c r="U897" s="120"/>
      <c r="V897" s="120"/>
      <c r="W897" s="120"/>
      <c r="X897" s="120"/>
      <c r="Y897" s="120"/>
      <c r="Z897" s="120"/>
      <c r="AA897" s="120"/>
      <c r="AB897" s="120"/>
      <c r="AC897" s="120"/>
      <c r="AD897" s="120"/>
      <c r="AE897" s="120"/>
      <c r="AF897" s="120"/>
      <c r="AG897" s="120"/>
      <c r="AH897" s="120"/>
      <c r="AI897" s="120"/>
      <c r="AJ897" s="120"/>
      <c r="AK897" s="120"/>
      <c r="AL897" s="120"/>
      <c r="AM897" s="120"/>
      <c r="AN897" s="120"/>
      <c r="AO897" s="120"/>
      <c r="AP897" s="120"/>
      <c r="AQ897" s="120"/>
      <c r="AR897" s="120"/>
      <c r="AS897" s="120"/>
      <c r="AT897" s="120"/>
      <c r="AU897" s="120"/>
      <c r="AV897" s="120"/>
      <c r="AW897" s="120"/>
      <c r="AX897" s="120"/>
      <c r="AY897" s="120"/>
      <c r="AZ897" s="120"/>
      <c r="BA897" s="120"/>
    </row>
    <row r="898" spans="21:53">
      <c r="U898" s="120"/>
      <c r="V898" s="120"/>
      <c r="W898" s="120"/>
      <c r="X898" s="120"/>
      <c r="Y898" s="120"/>
      <c r="Z898" s="120"/>
      <c r="AA898" s="120"/>
      <c r="AB898" s="120"/>
      <c r="AC898" s="120"/>
      <c r="AD898" s="120"/>
      <c r="AE898" s="120"/>
      <c r="AF898" s="120"/>
      <c r="AG898" s="120"/>
      <c r="AH898" s="120"/>
      <c r="AI898" s="120"/>
      <c r="AJ898" s="120"/>
      <c r="AK898" s="120"/>
      <c r="AL898" s="120"/>
      <c r="AM898" s="120"/>
      <c r="AN898" s="120"/>
      <c r="AO898" s="120"/>
      <c r="AP898" s="120"/>
      <c r="AQ898" s="120"/>
      <c r="AR898" s="120"/>
      <c r="AS898" s="120"/>
      <c r="AT898" s="120"/>
      <c r="AU898" s="120"/>
      <c r="AV898" s="120"/>
      <c r="AW898" s="120"/>
      <c r="AX898" s="120"/>
      <c r="AY898" s="120"/>
      <c r="AZ898" s="120"/>
      <c r="BA898" s="120"/>
    </row>
    <row r="899" spans="21:53">
      <c r="U899" s="120"/>
      <c r="V899" s="120"/>
      <c r="W899" s="120"/>
      <c r="X899" s="120"/>
      <c r="Y899" s="120"/>
      <c r="Z899" s="120"/>
      <c r="AA899" s="120"/>
      <c r="AB899" s="120"/>
      <c r="AC899" s="120"/>
      <c r="AD899" s="120"/>
      <c r="AE899" s="120"/>
      <c r="AF899" s="120"/>
      <c r="AG899" s="120"/>
      <c r="AH899" s="120"/>
      <c r="AI899" s="120"/>
      <c r="AJ899" s="120"/>
      <c r="AK899" s="120"/>
      <c r="AL899" s="120"/>
      <c r="AM899" s="120"/>
      <c r="AN899" s="120"/>
      <c r="AO899" s="120"/>
      <c r="AP899" s="120"/>
      <c r="AQ899" s="120"/>
      <c r="AR899" s="120"/>
      <c r="AS899" s="120"/>
      <c r="AT899" s="120"/>
      <c r="AU899" s="120"/>
      <c r="AV899" s="120"/>
      <c r="AW899" s="120"/>
      <c r="AX899" s="120"/>
      <c r="AY899" s="120"/>
      <c r="AZ899" s="120"/>
      <c r="BA899" s="120"/>
    </row>
    <row r="900" spans="21:53">
      <c r="U900" s="120"/>
      <c r="V900" s="120"/>
      <c r="W900" s="120"/>
      <c r="X900" s="120"/>
      <c r="Y900" s="120"/>
      <c r="Z900" s="120"/>
      <c r="AA900" s="120"/>
      <c r="AB900" s="120"/>
      <c r="AC900" s="120"/>
      <c r="AD900" s="120"/>
      <c r="AE900" s="120"/>
      <c r="AF900" s="120"/>
      <c r="AG900" s="120"/>
      <c r="AH900" s="120"/>
      <c r="AI900" s="120"/>
      <c r="AJ900" s="120"/>
      <c r="AK900" s="120"/>
      <c r="AL900" s="120"/>
      <c r="AM900" s="120"/>
      <c r="AN900" s="120"/>
      <c r="AO900" s="120"/>
      <c r="AP900" s="120"/>
      <c r="AQ900" s="120"/>
      <c r="AR900" s="120"/>
      <c r="AS900" s="120"/>
      <c r="AT900" s="120"/>
      <c r="AU900" s="120"/>
      <c r="AV900" s="120"/>
      <c r="AW900" s="120"/>
      <c r="AX900" s="120"/>
      <c r="AY900" s="120"/>
      <c r="AZ900" s="120"/>
      <c r="BA900" s="120"/>
    </row>
    <row r="901" spans="21:53">
      <c r="U901" s="120"/>
      <c r="V901" s="120"/>
      <c r="W901" s="120"/>
      <c r="X901" s="120"/>
      <c r="Y901" s="120"/>
      <c r="Z901" s="120"/>
      <c r="AA901" s="120"/>
      <c r="AB901" s="120"/>
      <c r="AC901" s="120"/>
      <c r="AD901" s="120"/>
      <c r="AE901" s="120"/>
      <c r="AF901" s="120"/>
      <c r="AG901" s="120"/>
      <c r="AH901" s="120"/>
      <c r="AI901" s="120"/>
      <c r="AJ901" s="120"/>
      <c r="AK901" s="120"/>
      <c r="AL901" s="120"/>
      <c r="AM901" s="120"/>
      <c r="AN901" s="120"/>
      <c r="AO901" s="120"/>
      <c r="AP901" s="120"/>
      <c r="AQ901" s="120"/>
      <c r="AR901" s="120"/>
      <c r="AS901" s="120"/>
      <c r="AT901" s="120"/>
      <c r="AU901" s="120"/>
      <c r="AV901" s="120"/>
      <c r="AW901" s="120"/>
      <c r="AX901" s="120"/>
      <c r="AY901" s="120"/>
      <c r="AZ901" s="120"/>
      <c r="BA901" s="120"/>
    </row>
    <row r="902" spans="21:53">
      <c r="U902" s="120"/>
      <c r="V902" s="120"/>
      <c r="W902" s="120"/>
      <c r="X902" s="120"/>
      <c r="Y902" s="120"/>
      <c r="Z902" s="120"/>
      <c r="AA902" s="120"/>
      <c r="AB902" s="120"/>
      <c r="AC902" s="120"/>
      <c r="AD902" s="120"/>
      <c r="AE902" s="120"/>
      <c r="AF902" s="120"/>
      <c r="AG902" s="120"/>
      <c r="AH902" s="120"/>
      <c r="AI902" s="120"/>
      <c r="AJ902" s="120"/>
      <c r="AK902" s="120"/>
      <c r="AL902" s="120"/>
      <c r="AM902" s="120"/>
      <c r="AN902" s="120"/>
      <c r="AO902" s="120"/>
      <c r="AP902" s="120"/>
      <c r="AQ902" s="120"/>
      <c r="AR902" s="120"/>
      <c r="AS902" s="120"/>
      <c r="AT902" s="120"/>
      <c r="AU902" s="120"/>
      <c r="AV902" s="120"/>
      <c r="AW902" s="120"/>
      <c r="AX902" s="120"/>
      <c r="AY902" s="120"/>
      <c r="AZ902" s="120"/>
      <c r="BA902" s="120"/>
    </row>
    <row r="903" spans="21:53">
      <c r="U903" s="120"/>
      <c r="V903" s="120"/>
      <c r="W903" s="120"/>
      <c r="X903" s="120"/>
      <c r="Y903" s="120"/>
      <c r="Z903" s="120"/>
      <c r="AA903" s="120"/>
      <c r="AB903" s="120"/>
      <c r="AC903" s="120"/>
      <c r="AD903" s="120"/>
      <c r="AE903" s="120"/>
      <c r="AF903" s="120"/>
      <c r="AG903" s="120"/>
      <c r="AH903" s="120"/>
      <c r="AI903" s="120"/>
      <c r="AJ903" s="120"/>
      <c r="AK903" s="120"/>
      <c r="AL903" s="120"/>
      <c r="AM903" s="120"/>
      <c r="AN903" s="120"/>
      <c r="AO903" s="120"/>
      <c r="AP903" s="120"/>
      <c r="AQ903" s="120"/>
      <c r="AR903" s="120"/>
      <c r="AS903" s="120"/>
      <c r="AT903" s="120"/>
      <c r="AU903" s="120"/>
      <c r="AV903" s="120"/>
      <c r="AW903" s="120"/>
      <c r="AX903" s="120"/>
      <c r="AY903" s="120"/>
      <c r="AZ903" s="120"/>
      <c r="BA903" s="120"/>
    </row>
    <row r="904" spans="21:53">
      <c r="U904" s="120"/>
      <c r="V904" s="120"/>
      <c r="W904" s="120"/>
      <c r="X904" s="120"/>
      <c r="Y904" s="120"/>
      <c r="Z904" s="120"/>
      <c r="AA904" s="120"/>
      <c r="AB904" s="120"/>
      <c r="AC904" s="120"/>
      <c r="AD904" s="120"/>
      <c r="AE904" s="120"/>
      <c r="AF904" s="120"/>
      <c r="AG904" s="120"/>
      <c r="AH904" s="120"/>
      <c r="AI904" s="120"/>
      <c r="AJ904" s="120"/>
      <c r="AK904" s="120"/>
      <c r="AL904" s="120"/>
      <c r="AM904" s="120"/>
      <c r="AN904" s="120"/>
      <c r="AO904" s="120"/>
      <c r="AP904" s="120"/>
      <c r="AQ904" s="120"/>
      <c r="AR904" s="120"/>
      <c r="AS904" s="120"/>
      <c r="AT904" s="120"/>
      <c r="AU904" s="120"/>
      <c r="AV904" s="120"/>
      <c r="AW904" s="120"/>
      <c r="AX904" s="120"/>
      <c r="AY904" s="120"/>
      <c r="AZ904" s="120"/>
      <c r="BA904" s="120"/>
    </row>
    <row r="905" spans="21:53">
      <c r="U905" s="120"/>
      <c r="V905" s="120"/>
      <c r="W905" s="120"/>
      <c r="X905" s="120"/>
      <c r="Y905" s="120"/>
      <c r="Z905" s="120"/>
      <c r="AA905" s="120"/>
      <c r="AB905" s="120"/>
      <c r="AC905" s="120"/>
      <c r="AD905" s="120"/>
      <c r="AE905" s="120"/>
      <c r="AF905" s="120"/>
      <c r="AG905" s="120"/>
      <c r="AH905" s="120"/>
      <c r="AI905" s="120"/>
      <c r="AJ905" s="120"/>
      <c r="AK905" s="120"/>
      <c r="AL905" s="120"/>
      <c r="AM905" s="120"/>
      <c r="AN905" s="120"/>
      <c r="AO905" s="120"/>
      <c r="AP905" s="120"/>
      <c r="AQ905" s="120"/>
      <c r="AR905" s="120"/>
      <c r="AS905" s="120"/>
      <c r="AT905" s="120"/>
      <c r="AU905" s="120"/>
      <c r="AV905" s="120"/>
      <c r="AW905" s="120"/>
      <c r="AX905" s="120"/>
      <c r="AY905" s="120"/>
      <c r="AZ905" s="120"/>
      <c r="BA905" s="120"/>
    </row>
    <row r="906" spans="21:53">
      <c r="U906" s="120"/>
      <c r="V906" s="120"/>
      <c r="W906" s="120"/>
      <c r="X906" s="120"/>
      <c r="Y906" s="120"/>
      <c r="Z906" s="120"/>
      <c r="AA906" s="120"/>
      <c r="AB906" s="120"/>
      <c r="AC906" s="120"/>
      <c r="AD906" s="120"/>
      <c r="AE906" s="120"/>
      <c r="AF906" s="120"/>
      <c r="AG906" s="120"/>
      <c r="AH906" s="120"/>
      <c r="AI906" s="120"/>
      <c r="AJ906" s="120"/>
      <c r="AK906" s="120"/>
      <c r="AL906" s="120"/>
      <c r="AM906" s="120"/>
      <c r="AN906" s="120"/>
      <c r="AO906" s="120"/>
      <c r="AP906" s="120"/>
      <c r="AQ906" s="120"/>
      <c r="AR906" s="120"/>
      <c r="AS906" s="120"/>
      <c r="AT906" s="120"/>
      <c r="AU906" s="120"/>
      <c r="AV906" s="120"/>
      <c r="AW906" s="120"/>
      <c r="AX906" s="120"/>
      <c r="AY906" s="120"/>
      <c r="AZ906" s="120"/>
      <c r="BA906" s="120"/>
    </row>
    <row r="907" spans="21:53">
      <c r="U907" s="120"/>
      <c r="V907" s="120"/>
      <c r="W907" s="120"/>
      <c r="X907" s="120"/>
      <c r="Y907" s="120"/>
      <c r="Z907" s="120"/>
      <c r="AA907" s="120"/>
      <c r="AB907" s="120"/>
      <c r="AC907" s="120"/>
      <c r="AD907" s="120"/>
      <c r="AE907" s="120"/>
      <c r="AF907" s="120"/>
      <c r="AG907" s="120"/>
      <c r="AH907" s="120"/>
      <c r="AI907" s="120"/>
      <c r="AJ907" s="120"/>
      <c r="AK907" s="120"/>
      <c r="AL907" s="120"/>
      <c r="AM907" s="120"/>
      <c r="AN907" s="120"/>
      <c r="AO907" s="120"/>
      <c r="AP907" s="120"/>
      <c r="AQ907" s="120"/>
      <c r="AR907" s="120"/>
      <c r="AS907" s="120"/>
      <c r="AT907" s="120"/>
      <c r="AU907" s="120"/>
      <c r="AV907" s="120"/>
      <c r="AW907" s="120"/>
      <c r="AX907" s="120"/>
      <c r="AY907" s="120"/>
      <c r="AZ907" s="120"/>
      <c r="BA907" s="120"/>
    </row>
    <row r="908" spans="21:53">
      <c r="U908" s="120"/>
      <c r="V908" s="120"/>
      <c r="W908" s="120"/>
      <c r="X908" s="120"/>
      <c r="Y908" s="120"/>
      <c r="Z908" s="120"/>
      <c r="AA908" s="120"/>
      <c r="AB908" s="120"/>
      <c r="AC908" s="120"/>
      <c r="AD908" s="120"/>
      <c r="AE908" s="120"/>
      <c r="AF908" s="120"/>
      <c r="AG908" s="120"/>
      <c r="AH908" s="120"/>
      <c r="AI908" s="120"/>
      <c r="AJ908" s="120"/>
      <c r="AK908" s="120"/>
      <c r="AL908" s="120"/>
      <c r="AM908" s="120"/>
      <c r="AN908" s="120"/>
      <c r="AO908" s="120"/>
      <c r="AP908" s="120"/>
      <c r="AQ908" s="120"/>
      <c r="AR908" s="120"/>
      <c r="AS908" s="120"/>
      <c r="AT908" s="120"/>
      <c r="AU908" s="120"/>
      <c r="AV908" s="120"/>
      <c r="AW908" s="120"/>
      <c r="AX908" s="120"/>
      <c r="AY908" s="120"/>
      <c r="AZ908" s="120"/>
      <c r="BA908" s="120"/>
    </row>
    <row r="909" spans="21:53">
      <c r="U909" s="120"/>
      <c r="V909" s="120"/>
      <c r="W909" s="120"/>
      <c r="X909" s="120"/>
      <c r="Y909" s="120"/>
      <c r="Z909" s="120"/>
      <c r="AA909" s="120"/>
      <c r="AB909" s="120"/>
      <c r="AC909" s="120"/>
      <c r="AD909" s="120"/>
      <c r="AE909" s="120"/>
      <c r="AF909" s="120"/>
      <c r="AG909" s="120"/>
      <c r="AH909" s="120"/>
      <c r="AI909" s="120"/>
      <c r="AJ909" s="120"/>
      <c r="AK909" s="120"/>
      <c r="AL909" s="120"/>
      <c r="AM909" s="120"/>
      <c r="AN909" s="120"/>
      <c r="AO909" s="120"/>
      <c r="AP909" s="120"/>
      <c r="AQ909" s="120"/>
      <c r="AR909" s="120"/>
      <c r="AS909" s="120"/>
      <c r="AT909" s="120"/>
      <c r="AU909" s="120"/>
      <c r="AV909" s="120"/>
      <c r="AW909" s="120"/>
      <c r="AX909" s="120"/>
      <c r="AY909" s="120"/>
      <c r="AZ909" s="120"/>
      <c r="BA909" s="120"/>
    </row>
    <row r="910" spans="21:53">
      <c r="U910" s="120"/>
      <c r="V910" s="120"/>
      <c r="W910" s="120"/>
      <c r="X910" s="120"/>
      <c r="Y910" s="120"/>
      <c r="Z910" s="120"/>
      <c r="AA910" s="120"/>
      <c r="AB910" s="120"/>
      <c r="AC910" s="120"/>
      <c r="AD910" s="120"/>
      <c r="AE910" s="120"/>
      <c r="AF910" s="120"/>
      <c r="AG910" s="120"/>
      <c r="AH910" s="120"/>
      <c r="AI910" s="120"/>
      <c r="AJ910" s="120"/>
      <c r="AK910" s="120"/>
      <c r="AL910" s="120"/>
      <c r="AM910" s="120"/>
      <c r="AN910" s="120"/>
      <c r="AO910" s="120"/>
      <c r="AP910" s="120"/>
      <c r="AQ910" s="120"/>
      <c r="AR910" s="120"/>
      <c r="AS910" s="120"/>
      <c r="AT910" s="120"/>
      <c r="AU910" s="120"/>
      <c r="AV910" s="120"/>
      <c r="AW910" s="120"/>
      <c r="AX910" s="120"/>
      <c r="AY910" s="120"/>
      <c r="AZ910" s="120"/>
      <c r="BA910" s="120"/>
    </row>
    <row r="911" spans="21:53">
      <c r="U911" s="120"/>
      <c r="V911" s="120"/>
      <c r="W911" s="120"/>
      <c r="X911" s="120"/>
      <c r="Y911" s="120"/>
      <c r="Z911" s="120"/>
      <c r="AA911" s="120"/>
      <c r="AB911" s="120"/>
      <c r="AC911" s="120"/>
      <c r="AD911" s="120"/>
      <c r="AE911" s="120"/>
      <c r="AF911" s="120"/>
      <c r="AG911" s="120"/>
      <c r="AH911" s="120"/>
      <c r="AI911" s="120"/>
      <c r="AJ911" s="120"/>
      <c r="AK911" s="120"/>
      <c r="AL911" s="120"/>
      <c r="AM911" s="120"/>
      <c r="AN911" s="120"/>
      <c r="AO911" s="120"/>
      <c r="AP911" s="120"/>
      <c r="AQ911" s="120"/>
      <c r="AR911" s="120"/>
      <c r="AS911" s="120"/>
      <c r="AT911" s="120"/>
      <c r="AU911" s="120"/>
      <c r="AV911" s="120"/>
      <c r="AW911" s="120"/>
      <c r="AX911" s="120"/>
      <c r="AY911" s="120"/>
      <c r="AZ911" s="120"/>
      <c r="BA911" s="120"/>
    </row>
    <row r="912" spans="21:53">
      <c r="U912" s="120"/>
      <c r="V912" s="120"/>
      <c r="W912" s="120"/>
      <c r="X912" s="120"/>
      <c r="Y912" s="120"/>
      <c r="Z912" s="120"/>
      <c r="AA912" s="120"/>
      <c r="AB912" s="120"/>
      <c r="AC912" s="120"/>
      <c r="AD912" s="120"/>
      <c r="AE912" s="120"/>
      <c r="AF912" s="120"/>
      <c r="AG912" s="120"/>
      <c r="AH912" s="120"/>
      <c r="AI912" s="120"/>
      <c r="AJ912" s="120"/>
      <c r="AK912" s="120"/>
      <c r="AL912" s="120"/>
      <c r="AM912" s="120"/>
      <c r="AN912" s="120"/>
      <c r="AO912" s="120"/>
      <c r="AP912" s="120"/>
      <c r="AQ912" s="120"/>
      <c r="AR912" s="120"/>
      <c r="AS912" s="120"/>
      <c r="AT912" s="120"/>
      <c r="AU912" s="120"/>
      <c r="AV912" s="120"/>
      <c r="AW912" s="120"/>
      <c r="AX912" s="120"/>
      <c r="AY912" s="120"/>
      <c r="AZ912" s="120"/>
      <c r="BA912" s="120"/>
    </row>
    <row r="913" spans="21:53">
      <c r="U913" s="120"/>
      <c r="V913" s="120"/>
      <c r="W913" s="120"/>
      <c r="X913" s="120"/>
      <c r="Y913" s="120"/>
      <c r="Z913" s="120"/>
      <c r="AA913" s="120"/>
      <c r="AB913" s="120"/>
      <c r="AC913" s="120"/>
      <c r="AD913" s="120"/>
      <c r="AE913" s="120"/>
      <c r="AF913" s="120"/>
      <c r="AG913" s="120"/>
      <c r="AH913" s="120"/>
      <c r="AI913" s="120"/>
      <c r="AJ913" s="120"/>
      <c r="AK913" s="120"/>
      <c r="AL913" s="120"/>
      <c r="AM913" s="120"/>
      <c r="AN913" s="120"/>
      <c r="AO913" s="120"/>
      <c r="AP913" s="120"/>
      <c r="AQ913" s="120"/>
      <c r="AR913" s="120"/>
      <c r="AS913" s="120"/>
      <c r="AT913" s="120"/>
      <c r="AU913" s="120"/>
      <c r="AV913" s="120"/>
      <c r="AW913" s="120"/>
      <c r="AX913" s="120"/>
      <c r="AY913" s="120"/>
      <c r="AZ913" s="120"/>
      <c r="BA913" s="120"/>
    </row>
    <row r="914" spans="21:53">
      <c r="U914" s="120"/>
      <c r="V914" s="120"/>
      <c r="W914" s="120"/>
      <c r="X914" s="120"/>
      <c r="Y914" s="120"/>
      <c r="Z914" s="120"/>
      <c r="AA914" s="120"/>
      <c r="AB914" s="120"/>
      <c r="AC914" s="120"/>
      <c r="AD914" s="120"/>
      <c r="AE914" s="120"/>
      <c r="AF914" s="120"/>
      <c r="AG914" s="120"/>
      <c r="AH914" s="120"/>
      <c r="AI914" s="120"/>
      <c r="AJ914" s="120"/>
      <c r="AK914" s="120"/>
      <c r="AL914" s="120"/>
      <c r="AM914" s="120"/>
      <c r="AN914" s="120"/>
      <c r="AO914" s="120"/>
      <c r="AP914" s="120"/>
      <c r="AQ914" s="120"/>
      <c r="AR914" s="120"/>
      <c r="AS914" s="120"/>
      <c r="AT914" s="120"/>
      <c r="AU914" s="120"/>
      <c r="AV914" s="120"/>
      <c r="AW914" s="120"/>
      <c r="AX914" s="120"/>
      <c r="AY914" s="120"/>
      <c r="AZ914" s="120"/>
      <c r="BA914" s="120"/>
    </row>
    <row r="915" spans="21:53">
      <c r="U915" s="120"/>
      <c r="V915" s="120"/>
      <c r="W915" s="120"/>
      <c r="X915" s="120"/>
      <c r="Y915" s="120"/>
      <c r="Z915" s="120"/>
      <c r="AA915" s="120"/>
      <c r="AB915" s="120"/>
      <c r="AC915" s="120"/>
      <c r="AD915" s="120"/>
      <c r="AE915" s="120"/>
      <c r="AF915" s="120"/>
      <c r="AG915" s="120"/>
      <c r="AH915" s="120"/>
      <c r="AI915" s="120"/>
      <c r="AJ915" s="120"/>
      <c r="AK915" s="120"/>
      <c r="AL915" s="120"/>
      <c r="AM915" s="120"/>
      <c r="AN915" s="120"/>
      <c r="AO915" s="120"/>
      <c r="AP915" s="120"/>
      <c r="AQ915" s="120"/>
      <c r="AR915" s="120"/>
      <c r="AS915" s="120"/>
      <c r="AT915" s="120"/>
      <c r="AU915" s="120"/>
      <c r="AV915" s="120"/>
      <c r="AW915" s="120"/>
      <c r="AX915" s="120"/>
      <c r="AY915" s="120"/>
      <c r="AZ915" s="120"/>
      <c r="BA915" s="120"/>
    </row>
    <row r="916" spans="21:53">
      <c r="U916" s="120"/>
      <c r="V916" s="120"/>
      <c r="W916" s="120"/>
      <c r="X916" s="120"/>
      <c r="Y916" s="120"/>
      <c r="Z916" s="120"/>
      <c r="AA916" s="120"/>
      <c r="AB916" s="120"/>
      <c r="AC916" s="120"/>
      <c r="AD916" s="120"/>
      <c r="AE916" s="120"/>
      <c r="AF916" s="120"/>
      <c r="AG916" s="120"/>
      <c r="AH916" s="120"/>
      <c r="AI916" s="120"/>
      <c r="AJ916" s="120"/>
      <c r="AK916" s="120"/>
      <c r="AL916" s="120"/>
      <c r="AM916" s="120"/>
      <c r="AN916" s="120"/>
      <c r="AO916" s="120"/>
      <c r="AP916" s="120"/>
      <c r="AQ916" s="120"/>
      <c r="AR916" s="120"/>
      <c r="AS916" s="120"/>
      <c r="AT916" s="120"/>
      <c r="AU916" s="120"/>
      <c r="AV916" s="120"/>
      <c r="AW916" s="120"/>
      <c r="AX916" s="120"/>
      <c r="AY916" s="120"/>
      <c r="AZ916" s="120"/>
      <c r="BA916" s="120"/>
    </row>
    <row r="917" spans="21:53">
      <c r="U917" s="120"/>
      <c r="V917" s="120"/>
      <c r="W917" s="120"/>
      <c r="X917" s="120"/>
      <c r="Y917" s="120"/>
      <c r="Z917" s="120"/>
      <c r="AA917" s="120"/>
      <c r="AB917" s="120"/>
      <c r="AC917" s="120"/>
      <c r="AD917" s="120"/>
      <c r="AE917" s="120"/>
      <c r="AF917" s="120"/>
      <c r="AG917" s="120"/>
      <c r="AH917" s="120"/>
      <c r="AI917" s="120"/>
      <c r="AJ917" s="120"/>
      <c r="AK917" s="120"/>
      <c r="AL917" s="120"/>
      <c r="AM917" s="120"/>
      <c r="AN917" s="120"/>
      <c r="AO917" s="120"/>
      <c r="AP917" s="120"/>
      <c r="AQ917" s="120"/>
      <c r="AR917" s="120"/>
      <c r="AS917" s="120"/>
      <c r="AT917" s="120"/>
      <c r="AU917" s="120"/>
      <c r="AV917" s="120"/>
      <c r="AW917" s="120"/>
      <c r="AX917" s="120"/>
      <c r="AY917" s="120"/>
      <c r="AZ917" s="120"/>
      <c r="BA917" s="120"/>
    </row>
    <row r="918" spans="21:53">
      <c r="U918" s="120"/>
      <c r="V918" s="120"/>
      <c r="W918" s="120"/>
      <c r="X918" s="120"/>
      <c r="Y918" s="120"/>
      <c r="Z918" s="120"/>
      <c r="AA918" s="120"/>
      <c r="AB918" s="120"/>
      <c r="AC918" s="120"/>
      <c r="AD918" s="120"/>
      <c r="AE918" s="120"/>
      <c r="AF918" s="120"/>
      <c r="AG918" s="120"/>
      <c r="AH918" s="120"/>
      <c r="AI918" s="120"/>
      <c r="AJ918" s="120"/>
      <c r="AK918" s="120"/>
      <c r="AL918" s="120"/>
      <c r="AM918" s="120"/>
      <c r="AN918" s="120"/>
      <c r="AO918" s="120"/>
      <c r="AP918" s="120"/>
      <c r="AQ918" s="120"/>
      <c r="AR918" s="120"/>
      <c r="AS918" s="120"/>
      <c r="AT918" s="120"/>
      <c r="AU918" s="120"/>
      <c r="AV918" s="120"/>
      <c r="AW918" s="120"/>
      <c r="AX918" s="120"/>
      <c r="AY918" s="120"/>
      <c r="AZ918" s="120"/>
      <c r="BA918" s="120"/>
    </row>
    <row r="919" spans="21:53">
      <c r="U919" s="120"/>
      <c r="V919" s="120"/>
      <c r="W919" s="120"/>
      <c r="X919" s="120"/>
      <c r="Y919" s="120"/>
      <c r="Z919" s="120"/>
      <c r="AA919" s="120"/>
      <c r="AB919" s="120"/>
      <c r="AC919" s="120"/>
      <c r="AD919" s="120"/>
      <c r="AE919" s="120"/>
      <c r="AF919" s="120"/>
      <c r="AG919" s="120"/>
      <c r="AH919" s="120"/>
      <c r="AI919" s="120"/>
      <c r="AJ919" s="120"/>
      <c r="AK919" s="120"/>
      <c r="AL919" s="120"/>
      <c r="AM919" s="120"/>
      <c r="AN919" s="120"/>
      <c r="AO919" s="120"/>
      <c r="AP919" s="120"/>
      <c r="AQ919" s="120"/>
      <c r="AR919" s="120"/>
      <c r="AS919" s="120"/>
      <c r="AT919" s="120"/>
      <c r="AU919" s="120"/>
      <c r="AV919" s="120"/>
      <c r="AW919" s="120"/>
      <c r="AX919" s="120"/>
      <c r="AY919" s="120"/>
      <c r="AZ919" s="120"/>
      <c r="BA919" s="120"/>
    </row>
    <row r="920" spans="21:53">
      <c r="U920" s="120"/>
      <c r="V920" s="120"/>
      <c r="W920" s="120"/>
      <c r="X920" s="120"/>
      <c r="Y920" s="120"/>
      <c r="Z920" s="120"/>
      <c r="AA920" s="120"/>
      <c r="AB920" s="120"/>
      <c r="AC920" s="120"/>
      <c r="AD920" s="120"/>
      <c r="AE920" s="120"/>
      <c r="AF920" s="120"/>
      <c r="AG920" s="120"/>
      <c r="AH920" s="120"/>
      <c r="AI920" s="120"/>
      <c r="AJ920" s="120"/>
      <c r="AK920" s="120"/>
      <c r="AL920" s="120"/>
      <c r="AM920" s="120"/>
      <c r="AN920" s="120"/>
      <c r="AO920" s="120"/>
      <c r="AP920" s="120"/>
      <c r="AQ920" s="120"/>
      <c r="AR920" s="120"/>
      <c r="AS920" s="120"/>
      <c r="AT920" s="120"/>
      <c r="AU920" s="120"/>
      <c r="AV920" s="120"/>
      <c r="AW920" s="120"/>
      <c r="AX920" s="120"/>
      <c r="AY920" s="120"/>
      <c r="AZ920" s="120"/>
      <c r="BA920" s="120"/>
    </row>
    <row r="921" spans="21:53">
      <c r="U921" s="120"/>
      <c r="V921" s="120"/>
      <c r="W921" s="120"/>
      <c r="X921" s="120"/>
      <c r="Y921" s="120"/>
      <c r="Z921" s="120"/>
      <c r="AA921" s="120"/>
      <c r="AB921" s="120"/>
      <c r="AC921" s="120"/>
      <c r="AD921" s="120"/>
      <c r="AE921" s="120"/>
      <c r="AF921" s="120"/>
      <c r="AG921" s="120"/>
      <c r="AH921" s="120"/>
      <c r="AI921" s="120"/>
      <c r="AJ921" s="120"/>
      <c r="AK921" s="120"/>
      <c r="AL921" s="120"/>
      <c r="AM921" s="120"/>
      <c r="AN921" s="120"/>
      <c r="AO921" s="120"/>
      <c r="AP921" s="120"/>
      <c r="AQ921" s="120"/>
      <c r="AR921" s="120"/>
      <c r="AS921" s="120"/>
      <c r="AT921" s="120"/>
      <c r="AU921" s="120"/>
      <c r="AV921" s="120"/>
      <c r="AW921" s="120"/>
      <c r="AX921" s="120"/>
      <c r="AY921" s="120"/>
      <c r="AZ921" s="120"/>
      <c r="BA921" s="120"/>
    </row>
    <row r="922" spans="21:53">
      <c r="U922" s="120"/>
      <c r="V922" s="120"/>
      <c r="W922" s="120"/>
      <c r="X922" s="120"/>
      <c r="Y922" s="120"/>
      <c r="Z922" s="120"/>
      <c r="AA922" s="120"/>
      <c r="AB922" s="120"/>
      <c r="AC922" s="120"/>
      <c r="AD922" s="120"/>
      <c r="AE922" s="120"/>
      <c r="AF922" s="120"/>
      <c r="AG922" s="120"/>
      <c r="AH922" s="120"/>
      <c r="AI922" s="120"/>
      <c r="AJ922" s="120"/>
      <c r="AK922" s="120"/>
      <c r="AL922" s="120"/>
      <c r="AM922" s="120"/>
      <c r="AN922" s="120"/>
      <c r="AO922" s="120"/>
      <c r="AP922" s="120"/>
      <c r="AQ922" s="120"/>
      <c r="AR922" s="120"/>
      <c r="AS922" s="120"/>
      <c r="AT922" s="120"/>
      <c r="AU922" s="120"/>
      <c r="AV922" s="120"/>
      <c r="AW922" s="120"/>
      <c r="AX922" s="120"/>
      <c r="AY922" s="120"/>
      <c r="AZ922" s="120"/>
      <c r="BA922" s="120"/>
    </row>
    <row r="923" spans="21:53">
      <c r="U923" s="120"/>
      <c r="V923" s="120"/>
      <c r="W923" s="120"/>
      <c r="X923" s="120"/>
      <c r="Y923" s="120"/>
      <c r="Z923" s="120"/>
      <c r="AA923" s="120"/>
      <c r="AB923" s="120"/>
      <c r="AC923" s="120"/>
      <c r="AD923" s="120"/>
      <c r="AE923" s="120"/>
      <c r="AF923" s="120"/>
      <c r="AG923" s="120"/>
      <c r="AH923" s="120"/>
      <c r="AI923" s="120"/>
      <c r="AJ923" s="120"/>
      <c r="AK923" s="120"/>
      <c r="AL923" s="120"/>
      <c r="AM923" s="120"/>
      <c r="AN923" s="120"/>
      <c r="AO923" s="120"/>
      <c r="AP923" s="120"/>
      <c r="AQ923" s="120"/>
      <c r="AR923" s="120"/>
      <c r="AS923" s="120"/>
      <c r="AT923" s="120"/>
      <c r="AU923" s="120"/>
      <c r="AV923" s="120"/>
      <c r="AW923" s="120"/>
      <c r="AX923" s="120"/>
      <c r="AY923" s="120"/>
      <c r="AZ923" s="120"/>
      <c r="BA923" s="120"/>
    </row>
  </sheetData>
  <conditionalFormatting sqref="F66:G66">
    <cfRule type="iconSet" priority="12">
      <iconSet iconSet="3Arrows">
        <cfvo type="percent" val="0"/>
        <cfvo type="percent" val="33"/>
        <cfvo type="percent" val="67"/>
      </iconSet>
    </cfRule>
  </conditionalFormatting>
  <conditionalFormatting sqref="F79:H80 F67:G70 F72:G74 F75:H75 G78:H78">
    <cfRule type="iconSet" priority="11">
      <iconSet iconSet="3Arrows">
        <cfvo type="percent" val="0"/>
        <cfvo type="percent" val="33"/>
        <cfvo type="percent" val="67"/>
      </iconSet>
    </cfRule>
  </conditionalFormatting>
  <conditionalFormatting sqref="G35:M38">
    <cfRule type="iconSet" priority="1">
      <iconSet>
        <cfvo type="percent" val="0"/>
        <cfvo type="percent" val="33"/>
        <cfvo type="percent" val="67"/>
      </iconSet>
    </cfRule>
  </conditionalFormatting>
  <conditionalFormatting sqref="H67:H70 H72:H74">
    <cfRule type="iconSet" priority="9">
      <iconSet iconSet="3Arrows">
        <cfvo type="percent" val="0"/>
        <cfvo type="percent" val="33"/>
        <cfvo type="percent" val="67"/>
      </iconSet>
    </cfRule>
  </conditionalFormatting>
  <conditionalFormatting sqref="I66">
    <cfRule type="iconSet" priority="8">
      <iconSet iconSet="3Arrows">
        <cfvo type="percent" val="0"/>
        <cfvo type="percent" val="33"/>
        <cfvo type="percent" val="67"/>
      </iconSet>
    </cfRule>
  </conditionalFormatting>
  <conditionalFormatting sqref="I67:I70 I72:I75 I78:I80">
    <cfRule type="iconSet" priority="24">
      <iconSet iconSet="3Arrows">
        <cfvo type="percent" val="0"/>
        <cfvo type="percent" val="33"/>
        <cfvo type="percent" val="67"/>
      </iconSet>
    </cfRule>
  </conditionalFormatting>
  <conditionalFormatting sqref="I51:K51">
    <cfRule type="iconSet" priority="15">
      <iconSet iconSet="3Arrows">
        <cfvo type="percent" val="0"/>
        <cfvo type="percent" val="33"/>
        <cfvo type="percent" val="67"/>
      </iconSet>
    </cfRule>
  </conditionalFormatting>
  <conditionalFormatting sqref="I52:K63">
    <cfRule type="iconSet" priority="14">
      <iconSet iconSet="3Arrows">
        <cfvo type="percent" val="0"/>
        <cfvo type="percent" val="33"/>
        <cfvo type="percent" val="67"/>
      </iconSet>
    </cfRule>
  </conditionalFormatting>
  <conditionalFormatting sqref="L52:L59">
    <cfRule type="iconSet" priority="13">
      <iconSet iconSet="3Arrows">
        <cfvo type="percent" val="0"/>
        <cfvo type="percent" val="33"/>
        <cfvo type="percent" val="67"/>
      </iconSet>
    </cfRule>
  </conditionalFormatting>
  <conditionalFormatting sqref="V36:AA36">
    <cfRule type="iconSet" priority="5">
      <iconSet>
        <cfvo type="percent" val="0"/>
        <cfvo type="formula" val="$V$36*0.9"/>
        <cfvo type="formula" val="$V$36"/>
      </iconSet>
    </cfRule>
    <cfRule type="iconSet" priority="4">
      <iconSet>
        <cfvo type="percent" val="0"/>
        <cfvo type="formula" val="$V$36*0.9"/>
        <cfvo type="formula" val="&quot;$V$36&quot;"/>
      </iconSet>
    </cfRule>
  </conditionalFormatting>
  <conditionalFormatting sqref="V37:AA37">
    <cfRule type="iconSet" priority="3">
      <iconSet>
        <cfvo type="percent" val="0"/>
        <cfvo type="formula" val="$V$37*0.9"/>
        <cfvo type="formula" val="$V$37"/>
      </iconSet>
    </cfRule>
  </conditionalFormatting>
  <conditionalFormatting sqref="V38:AA38">
    <cfRule type="iconSet" priority="2">
      <iconSet>
        <cfvo type="percent" val="0"/>
        <cfvo type="formula" val="$V$38*0.9"/>
        <cfvo type="formula" val="$V$38"/>
      </iconSet>
    </cfRule>
  </conditionalFormatting>
  <pageMargins left="0.25" right="0.25" top="0.75" bottom="0.75" header="0.3" footer="0.3"/>
  <pageSetup paperSize="9" scale="30" orientation="portrait" horizontalDpi="0" verticalDpi="0"/>
  <headerFooter>
    <oddFooter xml:space="preserve">&amp;C&amp;"System Font,Regular"&amp;K000000© LE THUY NGOC AN 2023
</oddFooter>
  </headerFooter>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60191E-7FBA-2549-9F39-9227CF7BE077}">
  <sheetPr>
    <pageSetUpPr fitToPage="1"/>
  </sheetPr>
  <dimension ref="B7:BI902"/>
  <sheetViews>
    <sheetView topLeftCell="A100" zoomScale="106" workbookViewId="0">
      <selection activeCell="I81" sqref="I81"/>
    </sheetView>
  </sheetViews>
  <sheetFormatPr baseColWidth="10" defaultRowHeight="13"/>
  <cols>
    <col min="3" max="3" width="21.33203125" customWidth="1"/>
    <col min="4" max="4" width="10" customWidth="1"/>
    <col min="5" max="5" width="16.83203125" bestFit="1" customWidth="1"/>
    <col min="6" max="6" width="10.33203125" customWidth="1"/>
    <col min="7" max="7" width="23.1640625" customWidth="1"/>
    <col min="8" max="8" width="9" customWidth="1"/>
    <col min="9" max="9" width="12.1640625" customWidth="1"/>
    <col min="11" max="11" width="14.1640625" customWidth="1"/>
    <col min="12" max="12" width="10.5" customWidth="1"/>
    <col min="14" max="14" width="10.33203125" customWidth="1"/>
    <col min="15" max="15" width="14.83203125" customWidth="1"/>
    <col min="20" max="20" width="10.6640625" customWidth="1"/>
    <col min="21" max="21" width="14.5" customWidth="1"/>
    <col min="22" max="22" width="15.1640625" customWidth="1"/>
    <col min="23" max="23" width="10.83203125" customWidth="1"/>
    <col min="24" max="24" width="11.1640625" customWidth="1"/>
    <col min="25" max="25" width="12.1640625" customWidth="1"/>
    <col min="26" max="26" width="10.5" customWidth="1"/>
  </cols>
  <sheetData>
    <row r="7" spans="2:47">
      <c r="B7" s="2"/>
      <c r="C7" s="3"/>
      <c r="D7" s="3"/>
      <c r="E7" s="3"/>
      <c r="F7" s="3"/>
      <c r="G7" s="3"/>
      <c r="H7" s="3"/>
      <c r="I7" s="3"/>
      <c r="J7" s="3"/>
      <c r="K7" s="3"/>
      <c r="L7" s="3"/>
      <c r="M7" s="3"/>
      <c r="N7" s="3"/>
      <c r="O7" s="3"/>
      <c r="P7" s="3"/>
      <c r="Q7" s="3"/>
      <c r="R7" s="3"/>
      <c r="S7" s="3"/>
      <c r="T7" s="3"/>
      <c r="U7" s="3"/>
      <c r="V7" s="3"/>
      <c r="W7" s="3"/>
      <c r="X7" s="3"/>
      <c r="Y7" s="3"/>
      <c r="Z7" s="3"/>
      <c r="AA7" s="3"/>
      <c r="AB7" s="3"/>
      <c r="AC7" s="3"/>
      <c r="AD7" s="3"/>
      <c r="AE7" s="3"/>
      <c r="AF7" s="3"/>
      <c r="AG7" s="3"/>
      <c r="AH7" s="4"/>
    </row>
    <row r="8" spans="2:47">
      <c r="B8" s="5"/>
      <c r="AH8" s="6"/>
    </row>
    <row r="9" spans="2:47" ht="25">
      <c r="B9" s="5"/>
      <c r="R9" s="11" t="s">
        <v>129</v>
      </c>
      <c r="AH9" s="6"/>
    </row>
    <row r="10" spans="2:47">
      <c r="B10" s="5"/>
      <c r="AE10" s="21"/>
      <c r="AF10" s="21"/>
      <c r="AG10" s="21"/>
      <c r="AH10" s="71"/>
      <c r="AI10" s="21"/>
      <c r="AJ10" s="21"/>
      <c r="AK10" s="21"/>
      <c r="AL10" s="21"/>
      <c r="AM10" s="21"/>
      <c r="AN10" s="21"/>
      <c r="AO10" s="21"/>
      <c r="AP10" s="21"/>
      <c r="AQ10" s="21"/>
      <c r="AR10" s="21"/>
      <c r="AS10" s="21"/>
      <c r="AT10" s="21"/>
      <c r="AU10" s="21"/>
    </row>
    <row r="11" spans="2:47">
      <c r="B11" s="5"/>
      <c r="AE11" s="21"/>
      <c r="AF11" s="21"/>
      <c r="AG11" s="21"/>
      <c r="AH11" s="71"/>
      <c r="AI11" s="21"/>
      <c r="AJ11" s="21"/>
      <c r="AK11" s="21"/>
      <c r="AL11" s="21"/>
      <c r="AM11" s="21"/>
      <c r="AN11" s="21"/>
      <c r="AO11" s="21"/>
      <c r="AP11" s="21"/>
      <c r="AQ11" s="21"/>
      <c r="AR11" s="21"/>
      <c r="AS11" s="21"/>
      <c r="AT11" s="21"/>
      <c r="AU11" s="21"/>
    </row>
    <row r="12" spans="2:47" ht="19">
      <c r="B12" s="5"/>
      <c r="C12" s="12" t="s">
        <v>130</v>
      </c>
      <c r="AE12" s="21"/>
      <c r="AF12" s="21"/>
      <c r="AG12" s="21"/>
      <c r="AH12" s="71"/>
      <c r="AI12" s="21"/>
      <c r="AJ12" s="21"/>
      <c r="AK12" s="21"/>
      <c r="AL12" s="21"/>
      <c r="AM12" s="21"/>
      <c r="AN12" s="21"/>
      <c r="AO12" s="21"/>
      <c r="AP12" s="21"/>
      <c r="AQ12" s="21"/>
      <c r="AR12" s="21"/>
      <c r="AS12" s="21"/>
      <c r="AT12" s="21"/>
      <c r="AU12" s="21"/>
    </row>
    <row r="13" spans="2:47" ht="16">
      <c r="B13" s="5"/>
      <c r="C13" s="13"/>
      <c r="D13" s="13"/>
      <c r="E13" s="13"/>
      <c r="F13" s="48"/>
      <c r="AE13" s="21"/>
      <c r="AF13" s="21"/>
      <c r="AG13" s="21"/>
      <c r="AH13" s="71"/>
      <c r="AI13" s="21"/>
      <c r="AJ13" s="21"/>
      <c r="AK13" s="21"/>
      <c r="AL13" s="21"/>
      <c r="AM13" s="21"/>
      <c r="AN13" s="21"/>
      <c r="AO13" s="21"/>
      <c r="AP13" s="21"/>
      <c r="AQ13" s="21"/>
      <c r="AR13" s="21"/>
      <c r="AS13" s="21"/>
      <c r="AT13" s="21"/>
      <c r="AU13" s="21"/>
    </row>
    <row r="14" spans="2:47" ht="16">
      <c r="B14" s="5"/>
      <c r="C14" s="47" t="s">
        <v>131</v>
      </c>
      <c r="D14" s="47" t="s">
        <v>132</v>
      </c>
      <c r="E14" s="47" t="s">
        <v>133</v>
      </c>
      <c r="F14" s="47" t="s">
        <v>134</v>
      </c>
      <c r="G14" s="47" t="s">
        <v>135</v>
      </c>
      <c r="H14" s="47" t="s">
        <v>136</v>
      </c>
      <c r="I14" s="47" t="s">
        <v>137</v>
      </c>
      <c r="J14" s="47" t="s">
        <v>138</v>
      </c>
      <c r="K14" s="47"/>
      <c r="L14" s="47"/>
      <c r="M14" s="24"/>
      <c r="AE14" s="21"/>
      <c r="AF14" s="21"/>
      <c r="AG14" s="21"/>
      <c r="AH14" s="71"/>
      <c r="AI14" s="21"/>
      <c r="AJ14" s="21"/>
      <c r="AK14" s="21"/>
      <c r="AL14" s="21"/>
      <c r="AM14" s="21"/>
      <c r="AN14" s="21"/>
      <c r="AO14" s="21"/>
      <c r="AP14" s="21"/>
      <c r="AQ14" s="21"/>
      <c r="AR14" s="21"/>
      <c r="AS14" s="21"/>
      <c r="AT14" s="21"/>
      <c r="AU14" s="21"/>
    </row>
    <row r="15" spans="2:47" ht="16">
      <c r="B15" s="5"/>
      <c r="C15" s="13" t="s">
        <v>139</v>
      </c>
      <c r="D15" s="79">
        <v>5.0578703703703706E-3</v>
      </c>
      <c r="E15" s="79">
        <v>4.1435185185185186E-3</v>
      </c>
      <c r="F15" s="79">
        <v>1.5347222222222222E-2</v>
      </c>
      <c r="G15" s="13">
        <v>60</v>
      </c>
      <c r="H15" s="79">
        <v>2.0613425925925927E-2</v>
      </c>
      <c r="I15" s="79">
        <v>1.3888888888888888E-2</v>
      </c>
      <c r="J15" s="13" t="s">
        <v>140</v>
      </c>
      <c r="K15" s="13"/>
      <c r="L15" s="13"/>
      <c r="O15" s="49"/>
      <c r="P15" s="49"/>
      <c r="Q15" s="49"/>
      <c r="R15" s="49"/>
      <c r="AE15" s="21"/>
      <c r="AF15" s="21"/>
      <c r="AG15" s="21"/>
      <c r="AH15" s="71"/>
      <c r="AI15" s="21"/>
      <c r="AJ15" s="21"/>
      <c r="AK15" s="21"/>
      <c r="AL15" s="21"/>
      <c r="AM15" s="21"/>
      <c r="AN15" s="21"/>
      <c r="AO15" s="21"/>
      <c r="AP15" s="21"/>
      <c r="AQ15" s="21"/>
      <c r="AR15" s="21"/>
      <c r="AS15" s="21"/>
      <c r="AT15" s="21"/>
      <c r="AU15" s="21"/>
    </row>
    <row r="16" spans="2:47" ht="16">
      <c r="B16" s="5"/>
      <c r="C16" s="13" t="s">
        <v>141</v>
      </c>
      <c r="D16" s="79">
        <v>2.7777777777777779E-3</v>
      </c>
      <c r="E16" s="79">
        <v>2.685185185185185E-3</v>
      </c>
      <c r="F16" s="79">
        <v>1.1481481481481481E-2</v>
      </c>
      <c r="G16" s="13">
        <v>76</v>
      </c>
      <c r="H16" s="79">
        <v>1.4409722222222223E-2</v>
      </c>
      <c r="I16" s="79">
        <v>1.3888888888888888E-2</v>
      </c>
      <c r="J16" s="13" t="s">
        <v>142</v>
      </c>
      <c r="K16" s="13"/>
      <c r="L16" s="13"/>
      <c r="O16" s="13"/>
      <c r="P16" s="15"/>
      <c r="Q16" s="15"/>
      <c r="R16" s="15"/>
      <c r="AE16" s="21"/>
      <c r="AF16" s="21"/>
      <c r="AG16" s="21"/>
      <c r="AH16" s="71"/>
      <c r="AI16" s="21"/>
      <c r="AJ16" s="21"/>
      <c r="AK16" s="21"/>
      <c r="AL16" s="21"/>
      <c r="AM16" s="21"/>
      <c r="AN16" s="21"/>
      <c r="AO16" s="21"/>
      <c r="AP16" s="21"/>
      <c r="AQ16" s="21"/>
      <c r="AR16" s="21"/>
      <c r="AS16" s="21"/>
      <c r="AT16" s="21"/>
      <c r="AU16" s="21"/>
    </row>
    <row r="17" spans="2:47" ht="16">
      <c r="B17" s="5"/>
      <c r="C17" s="13" t="s">
        <v>143</v>
      </c>
      <c r="D17" s="79">
        <v>7.9282407407407409E-3</v>
      </c>
      <c r="E17" s="79">
        <v>3.1134259259259257E-3</v>
      </c>
      <c r="F17" s="79">
        <v>1.2615740740740742E-2</v>
      </c>
      <c r="G17" s="13">
        <v>69</v>
      </c>
      <c r="H17" s="79">
        <v>2.4479166666666666E-2</v>
      </c>
      <c r="I17" s="79">
        <v>1.3888888888888888E-2</v>
      </c>
      <c r="J17" s="13" t="s">
        <v>144</v>
      </c>
      <c r="K17" s="13"/>
      <c r="L17" s="13"/>
      <c r="AE17" s="21"/>
      <c r="AF17" s="21"/>
      <c r="AG17" s="21"/>
      <c r="AH17" s="71"/>
      <c r="AI17" s="21"/>
      <c r="AJ17" s="21"/>
      <c r="AK17" s="21"/>
      <c r="AL17" s="21"/>
      <c r="AM17" s="21"/>
      <c r="AN17" s="21"/>
      <c r="AO17" s="21"/>
      <c r="AP17" s="21"/>
      <c r="AQ17" s="21"/>
      <c r="AR17" s="21"/>
      <c r="AS17" s="21"/>
      <c r="AT17" s="21"/>
      <c r="AU17" s="21"/>
    </row>
    <row r="18" spans="2:47" ht="16">
      <c r="B18" s="5"/>
      <c r="C18" s="13" t="s">
        <v>145</v>
      </c>
      <c r="D18" s="79">
        <v>4.9652777777777777E-3</v>
      </c>
      <c r="E18" s="79">
        <v>2.0138888888888888E-3</v>
      </c>
      <c r="F18" s="79">
        <v>2.1608796296296296E-2</v>
      </c>
      <c r="G18" s="13">
        <v>31</v>
      </c>
      <c r="H18" s="79">
        <v>2.7152777777777779E-2</v>
      </c>
      <c r="I18" s="79">
        <v>1.3888888888888888E-2</v>
      </c>
      <c r="J18" s="13" t="s">
        <v>140</v>
      </c>
      <c r="K18" s="13"/>
      <c r="L18" s="13"/>
      <c r="AE18" s="21"/>
      <c r="AF18" s="21"/>
      <c r="AG18" s="21"/>
      <c r="AH18" s="71"/>
      <c r="AI18" s="21"/>
      <c r="AJ18" s="21"/>
      <c r="AK18" s="21"/>
      <c r="AL18" s="21"/>
      <c r="AM18" s="21"/>
      <c r="AN18" s="21"/>
      <c r="AO18" s="21"/>
      <c r="AP18" s="21"/>
      <c r="AQ18" s="21"/>
      <c r="AR18" s="21"/>
      <c r="AS18" s="21"/>
      <c r="AT18" s="21"/>
      <c r="AU18" s="21"/>
    </row>
    <row r="19" spans="2:47" ht="16">
      <c r="B19" s="5"/>
      <c r="C19" s="13" t="s">
        <v>146</v>
      </c>
      <c r="D19" s="79">
        <v>2.8819444444444444E-3</v>
      </c>
      <c r="E19" s="79">
        <v>9.0277777777777774E-4</v>
      </c>
      <c r="F19" s="79">
        <v>1.0208333333333333E-2</v>
      </c>
      <c r="G19" s="13">
        <v>13</v>
      </c>
      <c r="H19" s="79">
        <v>1.3449074074074073E-2</v>
      </c>
      <c r="I19" s="79">
        <v>1.3888888888888888E-2</v>
      </c>
      <c r="J19" s="13" t="s">
        <v>147</v>
      </c>
      <c r="K19" s="13"/>
      <c r="L19" s="13"/>
      <c r="AE19" s="21"/>
      <c r="AF19" s="21"/>
      <c r="AG19" s="21"/>
      <c r="AH19" s="71"/>
      <c r="AI19" s="21"/>
      <c r="AJ19" s="21"/>
      <c r="AK19" s="21"/>
      <c r="AL19" s="21"/>
      <c r="AM19" s="21"/>
      <c r="AN19" s="21"/>
      <c r="AO19" s="21"/>
      <c r="AP19" s="21"/>
      <c r="AQ19" s="21"/>
      <c r="AR19" s="21"/>
      <c r="AS19" s="21"/>
      <c r="AT19" s="21"/>
      <c r="AU19" s="21"/>
    </row>
    <row r="20" spans="2:47" ht="16">
      <c r="B20" s="5"/>
      <c r="C20" s="13" t="s">
        <v>148</v>
      </c>
      <c r="D20" s="79">
        <v>5.324074074074074E-3</v>
      </c>
      <c r="E20" s="79">
        <v>1.3657407407407407E-3</v>
      </c>
      <c r="F20" s="79">
        <v>1.0983796296296297E-2</v>
      </c>
      <c r="G20" s="13">
        <v>102</v>
      </c>
      <c r="H20" s="79">
        <v>1.6435185185185185E-2</v>
      </c>
      <c r="I20" s="79">
        <v>1.3888888888888888E-2</v>
      </c>
      <c r="J20" s="13" t="s">
        <v>149</v>
      </c>
      <c r="K20" s="13"/>
      <c r="L20" s="13"/>
      <c r="AE20" s="21"/>
      <c r="AF20" s="21"/>
      <c r="AG20" s="21"/>
      <c r="AH20" s="71"/>
      <c r="AI20" s="21"/>
      <c r="AJ20" s="21"/>
      <c r="AK20" s="21"/>
      <c r="AL20" s="21"/>
      <c r="AM20" s="21"/>
      <c r="AN20" s="21"/>
      <c r="AO20" s="21"/>
      <c r="AP20" s="21"/>
      <c r="AQ20" s="21"/>
      <c r="AR20" s="21"/>
      <c r="AS20" s="21"/>
      <c r="AT20" s="21"/>
      <c r="AU20" s="21"/>
    </row>
    <row r="21" spans="2:47" ht="16">
      <c r="B21" s="5"/>
      <c r="C21" s="13" t="s">
        <v>150</v>
      </c>
      <c r="D21" s="79">
        <v>7.4305555555555557E-3</v>
      </c>
      <c r="E21" s="79">
        <v>1.1342592592592593E-3</v>
      </c>
      <c r="F21" s="79">
        <v>1.4699074074074074E-2</v>
      </c>
      <c r="G21" s="13">
        <v>65</v>
      </c>
      <c r="H21" s="79">
        <v>2.2152777777777778E-2</v>
      </c>
      <c r="I21" s="79">
        <v>1.3888888888888888E-2</v>
      </c>
      <c r="J21" s="13" t="s">
        <v>151</v>
      </c>
      <c r="K21" s="13"/>
      <c r="L21" s="13"/>
      <c r="AE21" s="21"/>
      <c r="AF21" s="21"/>
      <c r="AG21" s="21"/>
      <c r="AH21" s="71"/>
      <c r="AI21" s="21"/>
      <c r="AJ21" s="21"/>
      <c r="AK21" s="21"/>
      <c r="AL21" s="21"/>
      <c r="AM21" s="21"/>
      <c r="AN21" s="21"/>
      <c r="AO21" s="21"/>
      <c r="AP21" s="21"/>
      <c r="AQ21" s="21"/>
      <c r="AR21" s="21"/>
      <c r="AS21" s="21"/>
      <c r="AT21" s="21"/>
      <c r="AU21" s="21"/>
    </row>
    <row r="22" spans="2:47" ht="16">
      <c r="B22" s="5"/>
      <c r="C22" s="13" t="s">
        <v>152</v>
      </c>
      <c r="D22" s="79">
        <v>3.8541666666666668E-3</v>
      </c>
      <c r="E22" s="79">
        <v>4.9768518518518521E-3</v>
      </c>
      <c r="F22" s="79">
        <v>1.324074074074074E-2</v>
      </c>
      <c r="G22" s="13">
        <v>81</v>
      </c>
      <c r="H22" s="79">
        <v>1.7777777777777778E-2</v>
      </c>
      <c r="I22" s="79">
        <v>1.3888888888888888E-2</v>
      </c>
      <c r="J22" s="13" t="s">
        <v>151</v>
      </c>
      <c r="K22" s="13"/>
      <c r="L22" s="13"/>
      <c r="AE22" s="21"/>
      <c r="AF22" s="21"/>
      <c r="AG22" s="21"/>
      <c r="AH22" s="71"/>
      <c r="AI22" s="21"/>
      <c r="AJ22" s="21"/>
      <c r="AK22" s="21"/>
      <c r="AL22" s="21"/>
      <c r="AM22" s="21"/>
      <c r="AN22" s="21"/>
      <c r="AO22" s="21"/>
      <c r="AP22" s="21"/>
      <c r="AQ22" s="21"/>
      <c r="AR22" s="21"/>
      <c r="AS22" s="21"/>
      <c r="AT22" s="21"/>
      <c r="AU22" s="21"/>
    </row>
    <row r="23" spans="2:47" ht="16">
      <c r="B23" s="5"/>
      <c r="C23" s="13" t="s">
        <v>153</v>
      </c>
      <c r="D23" s="79">
        <v>3.1018518518518517E-3</v>
      </c>
      <c r="E23" s="79">
        <v>1.0185185185185184E-3</v>
      </c>
      <c r="F23" s="79">
        <v>7.0486111111111114E-3</v>
      </c>
      <c r="G23" s="13">
        <v>10</v>
      </c>
      <c r="H23" s="79">
        <v>1.0358796296296297E-2</v>
      </c>
      <c r="I23" s="79">
        <v>1.3888888888888888E-2</v>
      </c>
      <c r="J23" s="13" t="s">
        <v>154</v>
      </c>
      <c r="K23" s="13"/>
      <c r="L23" s="13"/>
      <c r="AE23" s="21"/>
      <c r="AF23" s="21"/>
      <c r="AG23" s="21"/>
      <c r="AH23" s="71"/>
      <c r="AI23" s="21"/>
      <c r="AJ23" s="21"/>
      <c r="AK23" s="21"/>
      <c r="AL23" s="21"/>
      <c r="AM23" s="21"/>
      <c r="AN23" s="21"/>
      <c r="AO23" s="21"/>
      <c r="AP23" s="21"/>
      <c r="AQ23" s="21"/>
      <c r="AR23" s="21"/>
      <c r="AS23" s="21"/>
      <c r="AT23" s="21"/>
      <c r="AU23" s="21"/>
    </row>
    <row r="24" spans="2:47" ht="16">
      <c r="B24" s="5"/>
      <c r="C24" s="13" t="s">
        <v>155</v>
      </c>
      <c r="D24" s="79">
        <v>5.1273148148148146E-3</v>
      </c>
      <c r="E24" s="79">
        <v>2.5925925925925925E-3</v>
      </c>
      <c r="F24" s="79">
        <v>1.1724537037037037E-2</v>
      </c>
      <c r="G24" s="13">
        <v>19</v>
      </c>
      <c r="H24" s="79">
        <v>1.7812499999999998E-2</v>
      </c>
      <c r="I24" s="79">
        <v>1.3888888888888888E-2</v>
      </c>
      <c r="J24" s="13" t="s">
        <v>156</v>
      </c>
      <c r="K24" s="13"/>
      <c r="L24" s="13"/>
      <c r="AE24" s="21"/>
      <c r="AF24" s="21"/>
      <c r="AG24" s="21"/>
      <c r="AH24" s="71"/>
      <c r="AI24" s="21"/>
      <c r="AJ24" s="21"/>
      <c r="AK24" s="21"/>
      <c r="AL24" s="21"/>
      <c r="AM24" s="21"/>
      <c r="AN24" s="21"/>
      <c r="AO24" s="21"/>
      <c r="AP24" s="21"/>
      <c r="AQ24" s="21"/>
      <c r="AR24" s="21"/>
      <c r="AS24" s="21"/>
      <c r="AT24" s="21"/>
      <c r="AU24" s="21"/>
    </row>
    <row r="25" spans="2:47" ht="16">
      <c r="B25" s="5"/>
      <c r="C25" s="13" t="s">
        <v>157</v>
      </c>
      <c r="D25" s="79">
        <v>5.3125000000000004E-3</v>
      </c>
      <c r="E25" s="79">
        <v>1.0416666666666667E-3</v>
      </c>
      <c r="F25" s="79">
        <v>1.3229166666666667E-2</v>
      </c>
      <c r="G25" s="13">
        <v>78</v>
      </c>
      <c r="H25" s="79">
        <v>1.8668981481481481E-2</v>
      </c>
      <c r="I25" s="79">
        <v>1.3888888888888888E-2</v>
      </c>
      <c r="J25" s="13" t="s">
        <v>158</v>
      </c>
      <c r="K25" s="13"/>
      <c r="L25" s="13"/>
      <c r="AE25" s="21"/>
      <c r="AF25" s="21"/>
      <c r="AG25" s="21"/>
      <c r="AH25" s="71"/>
      <c r="AI25" s="21"/>
      <c r="AJ25" s="21"/>
      <c r="AK25" s="21"/>
      <c r="AL25" s="21"/>
      <c r="AM25" s="21"/>
      <c r="AN25" s="21"/>
      <c r="AO25" s="21"/>
      <c r="AP25" s="21"/>
      <c r="AQ25" s="21"/>
      <c r="AR25" s="21"/>
      <c r="AS25" s="21"/>
      <c r="AT25" s="21"/>
      <c r="AU25" s="21"/>
    </row>
    <row r="26" spans="2:47" ht="16">
      <c r="B26" s="5"/>
      <c r="C26" s="13" t="s">
        <v>159</v>
      </c>
      <c r="D26" s="79">
        <v>5.6944444444444447E-3</v>
      </c>
      <c r="E26" s="79">
        <v>4.9421296296296297E-3</v>
      </c>
      <c r="F26" s="79">
        <v>1.7685185185185186E-2</v>
      </c>
      <c r="G26" s="13">
        <v>71</v>
      </c>
      <c r="H26" s="79">
        <v>2.5127314814814814E-2</v>
      </c>
      <c r="I26" s="79">
        <v>1.3888888888888888E-2</v>
      </c>
      <c r="J26" s="13" t="s">
        <v>144</v>
      </c>
      <c r="K26" s="13"/>
      <c r="L26" s="13"/>
      <c r="M26" s="13"/>
      <c r="N26" s="13"/>
      <c r="O26" s="13"/>
      <c r="P26" s="13"/>
      <c r="AE26" s="21"/>
      <c r="AF26" s="21"/>
      <c r="AG26" s="21"/>
      <c r="AH26" s="71"/>
      <c r="AI26" s="21"/>
      <c r="AJ26" s="21"/>
      <c r="AK26" s="21"/>
      <c r="AL26" s="21"/>
      <c r="AM26" s="21"/>
      <c r="AN26" s="21"/>
      <c r="AO26" s="21"/>
      <c r="AP26" s="21"/>
      <c r="AQ26" s="21"/>
      <c r="AR26" s="21"/>
      <c r="AS26" s="21"/>
      <c r="AT26" s="21"/>
      <c r="AU26" s="21"/>
    </row>
    <row r="27" spans="2:47" ht="16">
      <c r="B27" s="5"/>
      <c r="C27" s="13" t="s">
        <v>160</v>
      </c>
      <c r="D27" s="79">
        <v>6.8865740740740745E-3</v>
      </c>
      <c r="E27" s="79">
        <v>5.6249999999999998E-3</v>
      </c>
      <c r="F27" s="79">
        <v>1.3738425925925926E-2</v>
      </c>
      <c r="G27" s="13">
        <v>115</v>
      </c>
      <c r="H27" s="79">
        <v>2.3032407407407408E-2</v>
      </c>
      <c r="I27" s="79">
        <v>1.3888888888888888E-2</v>
      </c>
      <c r="J27" s="13" t="s">
        <v>161</v>
      </c>
      <c r="K27" s="13"/>
      <c r="L27" s="13"/>
      <c r="AE27" s="21"/>
      <c r="AF27" s="21"/>
      <c r="AG27" s="21"/>
      <c r="AH27" s="71"/>
      <c r="AI27" s="21"/>
      <c r="AJ27" s="21"/>
      <c r="AK27" s="21"/>
      <c r="AL27" s="21"/>
      <c r="AM27" s="21"/>
      <c r="AN27" s="21"/>
      <c r="AO27" s="21"/>
      <c r="AP27" s="21"/>
      <c r="AQ27" s="21"/>
      <c r="AR27" s="21"/>
      <c r="AS27" s="21"/>
      <c r="AT27" s="21"/>
      <c r="AU27" s="21"/>
    </row>
    <row r="28" spans="2:47" ht="16">
      <c r="B28" s="5"/>
      <c r="C28" s="13" t="s">
        <v>162</v>
      </c>
      <c r="D28" s="79">
        <v>9.1203703703703707E-3</v>
      </c>
      <c r="E28" s="79">
        <v>4.31712962962963E-3</v>
      </c>
      <c r="F28" s="79">
        <v>2.3854166666666666E-2</v>
      </c>
      <c r="G28" s="13">
        <v>73</v>
      </c>
      <c r="H28" s="79">
        <v>3.4340277777777775E-2</v>
      </c>
      <c r="I28" s="79">
        <v>1.3888888888888888E-2</v>
      </c>
      <c r="J28" s="13" t="s">
        <v>163</v>
      </c>
      <c r="K28" s="13"/>
      <c r="L28" s="13"/>
      <c r="AE28" s="21"/>
      <c r="AF28" s="21"/>
      <c r="AG28" s="21"/>
      <c r="AH28" s="71"/>
      <c r="AI28" s="21"/>
      <c r="AJ28" s="21"/>
      <c r="AK28" s="21"/>
      <c r="AL28" s="21"/>
      <c r="AM28" s="21"/>
      <c r="AN28" s="21"/>
      <c r="AO28" s="21"/>
      <c r="AP28" s="21"/>
      <c r="AQ28" s="21"/>
      <c r="AR28" s="21"/>
      <c r="AS28" s="21"/>
      <c r="AT28" s="21"/>
      <c r="AU28" s="21"/>
    </row>
    <row r="29" spans="2:47" ht="16">
      <c r="B29" s="5"/>
      <c r="C29" s="13" t="s">
        <v>164</v>
      </c>
      <c r="D29" s="79">
        <v>4.7337962962962967E-3</v>
      </c>
      <c r="E29" s="79">
        <v>3.9583333333333337E-3</v>
      </c>
      <c r="F29" s="79">
        <v>1.0775462962962962E-2</v>
      </c>
      <c r="G29" s="13">
        <v>116</v>
      </c>
      <c r="H29" s="79">
        <v>1.695601851851852E-2</v>
      </c>
      <c r="I29" s="79">
        <v>1.3888888888888888E-2</v>
      </c>
      <c r="J29" s="13" t="s">
        <v>165</v>
      </c>
      <c r="K29" s="13"/>
      <c r="L29" s="13"/>
      <c r="M29" s="13"/>
      <c r="N29" s="13"/>
      <c r="O29" s="51"/>
      <c r="P29" s="49"/>
      <c r="Q29" s="49"/>
      <c r="R29" s="49"/>
      <c r="AE29" s="21"/>
      <c r="AF29" s="21"/>
      <c r="AG29" s="21"/>
      <c r="AH29" s="71"/>
      <c r="AI29" s="21"/>
      <c r="AJ29" s="21"/>
      <c r="AK29" s="21"/>
      <c r="AL29" s="21"/>
      <c r="AM29" s="21"/>
      <c r="AN29" s="21"/>
      <c r="AO29" s="21"/>
      <c r="AP29" s="21"/>
      <c r="AQ29" s="21"/>
      <c r="AR29" s="21"/>
      <c r="AS29" s="21"/>
      <c r="AT29" s="21"/>
      <c r="AU29" s="21"/>
    </row>
    <row r="30" spans="2:47" ht="16">
      <c r="B30" s="5"/>
      <c r="C30" s="70" t="s">
        <v>166</v>
      </c>
      <c r="D30" s="80">
        <v>5.6597222222222222E-3</v>
      </c>
      <c r="E30" s="80">
        <v>3.7731481481481483E-3</v>
      </c>
      <c r="F30" s="80">
        <v>1.40625E-2</v>
      </c>
      <c r="G30" s="70">
        <v>979</v>
      </c>
      <c r="H30" s="80">
        <v>2.0833333333333332E-2</v>
      </c>
      <c r="I30" s="80">
        <v>1.3888888888888888E-2</v>
      </c>
      <c r="J30" s="13"/>
      <c r="K30" s="13"/>
      <c r="L30" s="13"/>
      <c r="M30" s="13"/>
      <c r="N30" s="13"/>
      <c r="O30" s="13"/>
      <c r="P30" s="13"/>
      <c r="Q30" s="13"/>
      <c r="R30" s="13"/>
      <c r="S30" s="13"/>
      <c r="T30" s="13"/>
      <c r="U30" s="13"/>
      <c r="V30" s="13"/>
      <c r="W30" s="13"/>
      <c r="X30" s="13"/>
      <c r="Y30" s="13"/>
      <c r="Z30" s="13"/>
      <c r="AA30" s="13"/>
      <c r="AB30" s="13"/>
      <c r="AE30" s="21"/>
      <c r="AF30" s="21"/>
      <c r="AG30" s="21"/>
      <c r="AH30" s="71"/>
      <c r="AI30" s="21"/>
      <c r="AJ30" s="21"/>
      <c r="AK30" s="21"/>
      <c r="AL30" s="21"/>
      <c r="AM30" s="21"/>
      <c r="AN30" s="21"/>
      <c r="AO30" s="21"/>
      <c r="AP30" s="21"/>
      <c r="AQ30" s="21"/>
      <c r="AR30" s="21"/>
      <c r="AS30" s="21"/>
      <c r="AT30" s="21"/>
      <c r="AU30" s="21"/>
    </row>
    <row r="31" spans="2:47" ht="16">
      <c r="B31" s="5"/>
      <c r="C31" s="13"/>
      <c r="D31" s="13"/>
      <c r="E31" s="13"/>
      <c r="F31" s="13"/>
      <c r="G31" s="13"/>
      <c r="H31" s="13"/>
      <c r="I31" s="13"/>
      <c r="J31" s="13"/>
      <c r="K31" s="13"/>
      <c r="L31" s="13"/>
      <c r="M31" s="13"/>
      <c r="N31" s="13"/>
      <c r="O31" s="13"/>
      <c r="P31" s="13"/>
      <c r="Q31" s="13"/>
      <c r="R31" s="13"/>
      <c r="S31" s="13"/>
      <c r="T31" s="13"/>
      <c r="U31" s="13"/>
      <c r="V31" s="13"/>
      <c r="W31" s="13"/>
      <c r="X31" s="13"/>
      <c r="Y31" s="13"/>
      <c r="Z31" s="13"/>
      <c r="AA31" s="13"/>
      <c r="AB31" s="13"/>
      <c r="AE31" s="21"/>
      <c r="AF31" s="21"/>
      <c r="AG31" s="21"/>
      <c r="AH31" s="71"/>
      <c r="AI31" s="21"/>
      <c r="AJ31" s="21"/>
      <c r="AK31" s="21"/>
      <c r="AL31" s="21"/>
      <c r="AM31" s="21"/>
      <c r="AN31" s="21"/>
      <c r="AO31" s="21"/>
      <c r="AP31" s="21"/>
      <c r="AQ31" s="21"/>
      <c r="AR31" s="21"/>
      <c r="AS31" s="21"/>
      <c r="AT31" s="21"/>
      <c r="AU31" s="21"/>
    </row>
    <row r="32" spans="2:47" ht="16">
      <c r="B32" s="5"/>
      <c r="C32" s="83" t="s">
        <v>175</v>
      </c>
      <c r="D32" s="82"/>
      <c r="E32" s="82"/>
      <c r="F32" s="108"/>
      <c r="G32" s="13"/>
      <c r="H32" s="13"/>
      <c r="I32" s="13"/>
      <c r="J32" s="13"/>
      <c r="K32" s="13"/>
      <c r="L32" s="13"/>
      <c r="M32" s="13"/>
      <c r="N32" s="13"/>
      <c r="O32" s="13"/>
      <c r="P32" s="13"/>
      <c r="Q32" s="13"/>
      <c r="R32" s="13"/>
      <c r="S32" s="13"/>
      <c r="T32" s="13"/>
      <c r="U32" s="13"/>
      <c r="V32" s="13"/>
      <c r="W32" s="13"/>
      <c r="X32" s="13"/>
      <c r="Y32" s="13"/>
      <c r="Z32" s="13"/>
      <c r="AA32" s="13"/>
      <c r="AB32" s="13"/>
      <c r="AE32" s="21"/>
      <c r="AF32" s="21"/>
      <c r="AG32" s="21"/>
      <c r="AH32" s="71"/>
      <c r="AI32" s="21"/>
      <c r="AJ32" s="21"/>
      <c r="AK32" s="21"/>
      <c r="AL32" s="21"/>
      <c r="AM32" s="21"/>
      <c r="AN32" s="21"/>
      <c r="AO32" s="21"/>
      <c r="AP32" s="21"/>
      <c r="AQ32" s="21"/>
      <c r="AR32" s="21"/>
      <c r="AS32" s="21"/>
      <c r="AT32" s="21"/>
      <c r="AU32" s="21"/>
    </row>
    <row r="33" spans="2:48" ht="16">
      <c r="B33" s="5"/>
      <c r="C33" s="82" t="s">
        <v>167</v>
      </c>
      <c r="D33" s="82"/>
      <c r="E33" s="82"/>
      <c r="F33" s="108"/>
      <c r="G33" s="13"/>
      <c r="H33" s="13"/>
      <c r="I33" s="13"/>
      <c r="J33" s="13"/>
      <c r="K33" s="13"/>
      <c r="L33" s="13"/>
      <c r="M33" s="13"/>
      <c r="N33" s="13"/>
      <c r="O33" s="13"/>
      <c r="P33" s="13"/>
      <c r="Q33" s="13"/>
      <c r="R33" s="13"/>
      <c r="S33" s="13"/>
      <c r="T33" s="13"/>
      <c r="U33" s="13"/>
      <c r="V33" s="13"/>
      <c r="W33" s="13"/>
      <c r="X33" s="13"/>
      <c r="Y33" s="13"/>
      <c r="Z33" s="13"/>
      <c r="AA33" s="13"/>
      <c r="AB33" s="13"/>
      <c r="AE33" s="21"/>
      <c r="AF33" s="21"/>
      <c r="AG33" s="21"/>
      <c r="AH33" s="71"/>
      <c r="AI33" s="21"/>
      <c r="AJ33" s="21"/>
      <c r="AK33" s="21"/>
      <c r="AL33" s="21"/>
      <c r="AM33" s="21"/>
      <c r="AN33" s="21"/>
      <c r="AO33" s="21"/>
      <c r="AP33" s="21"/>
      <c r="AQ33" s="21"/>
      <c r="AR33" s="21"/>
      <c r="AS33" s="21"/>
      <c r="AT33" s="21"/>
      <c r="AU33" s="21"/>
    </row>
    <row r="34" spans="2:48" ht="16">
      <c r="B34" s="5"/>
      <c r="C34" s="82" t="s">
        <v>168</v>
      </c>
      <c r="D34" s="82"/>
      <c r="E34" s="82"/>
      <c r="F34" s="108"/>
      <c r="G34" s="13"/>
      <c r="H34" s="13"/>
      <c r="I34" s="13"/>
      <c r="J34" s="13"/>
      <c r="K34" s="13"/>
      <c r="L34" s="13"/>
      <c r="M34" s="13"/>
      <c r="N34" s="13"/>
      <c r="O34" s="13"/>
      <c r="P34" s="13"/>
      <c r="Q34" s="13"/>
      <c r="R34" s="13"/>
      <c r="S34" s="13"/>
      <c r="T34" s="13"/>
      <c r="U34" s="13"/>
      <c r="V34" s="13"/>
      <c r="W34" s="13"/>
      <c r="X34" s="13"/>
      <c r="Y34" s="13"/>
      <c r="Z34" s="13"/>
      <c r="AA34" s="13"/>
      <c r="AB34" s="13"/>
      <c r="AE34" s="21"/>
      <c r="AF34" s="21"/>
      <c r="AG34" s="21"/>
      <c r="AH34" s="71"/>
      <c r="AI34" s="21"/>
      <c r="AJ34" s="21"/>
      <c r="AK34" s="21"/>
      <c r="AL34" s="21"/>
      <c r="AM34" s="21"/>
      <c r="AN34" s="21"/>
      <c r="AO34" s="21"/>
      <c r="AP34" s="21"/>
      <c r="AQ34" s="21"/>
      <c r="AR34" s="21"/>
      <c r="AS34" s="21"/>
      <c r="AT34" s="21"/>
      <c r="AU34" s="21"/>
    </row>
    <row r="35" spans="2:48" ht="16">
      <c r="B35" s="5"/>
      <c r="C35" s="82" t="s">
        <v>169</v>
      </c>
      <c r="D35" s="82"/>
      <c r="E35" s="82"/>
      <c r="F35" s="108"/>
      <c r="G35" s="13"/>
      <c r="H35" s="13"/>
      <c r="I35" s="13"/>
      <c r="J35" s="13"/>
      <c r="K35" s="13"/>
      <c r="L35" s="13"/>
      <c r="M35" s="13"/>
      <c r="N35" s="13"/>
      <c r="O35" s="13"/>
      <c r="P35" s="13"/>
      <c r="Q35" s="13"/>
      <c r="R35" s="13"/>
      <c r="S35" s="13"/>
      <c r="T35" s="13"/>
      <c r="U35" s="13"/>
      <c r="V35" s="13"/>
      <c r="W35" s="13"/>
      <c r="X35" s="13"/>
      <c r="Y35" s="13"/>
      <c r="Z35" s="13"/>
      <c r="AA35" s="13"/>
      <c r="AB35" s="13"/>
      <c r="AE35" s="21"/>
      <c r="AF35" s="21"/>
      <c r="AG35" s="21"/>
      <c r="AH35" s="71"/>
      <c r="AI35" s="21"/>
      <c r="AJ35" s="21"/>
      <c r="AK35" s="21"/>
      <c r="AL35" s="21"/>
      <c r="AM35" s="21"/>
      <c r="AN35" s="21"/>
      <c r="AO35" s="21"/>
      <c r="AP35" s="21"/>
      <c r="AQ35" s="21"/>
      <c r="AR35" s="21"/>
      <c r="AS35" s="21"/>
      <c r="AT35" s="21"/>
      <c r="AU35" s="21"/>
    </row>
    <row r="36" spans="2:48" ht="16">
      <c r="B36" s="5"/>
      <c r="C36" s="82" t="s">
        <v>170</v>
      </c>
      <c r="D36" s="82"/>
      <c r="E36" s="82"/>
      <c r="F36" s="108"/>
      <c r="G36" s="13"/>
      <c r="H36" s="13"/>
      <c r="I36" s="13"/>
      <c r="J36" s="13"/>
      <c r="K36" s="13"/>
      <c r="L36" s="13"/>
      <c r="M36" s="13"/>
      <c r="N36" s="13"/>
      <c r="O36" s="13"/>
      <c r="P36" s="13"/>
      <c r="Q36" s="13"/>
      <c r="R36" s="13"/>
      <c r="S36" s="13"/>
      <c r="T36" s="13"/>
      <c r="U36" s="13"/>
      <c r="V36" s="13"/>
      <c r="W36" s="13"/>
      <c r="X36" s="13"/>
      <c r="Y36" s="13"/>
      <c r="Z36" s="13"/>
      <c r="AA36" s="13"/>
      <c r="AB36" s="13"/>
      <c r="AE36" s="21"/>
      <c r="AF36" s="21"/>
      <c r="AG36" s="21"/>
      <c r="AH36" s="71"/>
      <c r="AI36" s="21"/>
      <c r="AJ36" s="21"/>
      <c r="AK36" s="21"/>
      <c r="AL36" s="21"/>
      <c r="AM36" s="21"/>
      <c r="AN36" s="21"/>
      <c r="AO36" s="21"/>
      <c r="AP36" s="21"/>
      <c r="AQ36" s="21"/>
      <c r="AR36" s="21"/>
      <c r="AS36" s="21"/>
      <c r="AT36" s="21"/>
      <c r="AU36" s="21"/>
    </row>
    <row r="37" spans="2:48" ht="16">
      <c r="B37" s="5"/>
      <c r="C37" s="82" t="s">
        <v>171</v>
      </c>
      <c r="D37" s="82"/>
      <c r="E37" s="82"/>
      <c r="F37" s="108"/>
      <c r="G37" s="13"/>
      <c r="H37" s="13"/>
      <c r="I37" s="13"/>
      <c r="J37" s="13"/>
      <c r="K37" s="13"/>
      <c r="L37" s="13"/>
      <c r="M37" s="13"/>
      <c r="N37" s="13"/>
      <c r="O37" s="13"/>
      <c r="P37" s="13"/>
      <c r="Q37" s="13"/>
      <c r="R37" s="13"/>
      <c r="S37" s="13"/>
      <c r="T37" s="13"/>
      <c r="U37" s="13"/>
      <c r="V37" s="13"/>
      <c r="W37" s="13"/>
      <c r="X37" s="13"/>
      <c r="Y37" s="13"/>
      <c r="Z37" s="13"/>
      <c r="AA37" s="13"/>
      <c r="AB37" s="13"/>
      <c r="AE37" s="21"/>
      <c r="AF37" s="21"/>
      <c r="AG37" s="21"/>
      <c r="AH37" s="71"/>
      <c r="AI37" s="21"/>
      <c r="AJ37" s="21"/>
      <c r="AK37" s="21"/>
      <c r="AL37" s="21"/>
      <c r="AM37" s="21"/>
      <c r="AN37" s="21"/>
      <c r="AO37" s="21"/>
      <c r="AP37" s="21"/>
      <c r="AQ37" s="21"/>
      <c r="AR37" s="21"/>
      <c r="AS37" s="21"/>
      <c r="AT37" s="21"/>
      <c r="AU37" s="21"/>
    </row>
    <row r="38" spans="2:48" ht="16">
      <c r="B38" s="5"/>
      <c r="C38" s="13"/>
      <c r="D38" s="13"/>
      <c r="E38" s="13"/>
      <c r="F38" s="13"/>
      <c r="G38" s="13"/>
      <c r="H38" s="13"/>
      <c r="I38" s="13"/>
      <c r="J38" s="13"/>
      <c r="K38" s="13"/>
      <c r="L38" s="13"/>
      <c r="M38" s="13"/>
      <c r="N38" s="13"/>
      <c r="O38" s="13"/>
      <c r="P38" s="13"/>
      <c r="Q38" s="13"/>
      <c r="R38" s="13"/>
      <c r="S38" s="13"/>
      <c r="T38" s="13"/>
      <c r="U38" s="13"/>
      <c r="V38" s="13"/>
      <c r="W38" s="13"/>
      <c r="X38" s="13"/>
      <c r="Y38" s="13"/>
      <c r="Z38" s="13"/>
      <c r="AA38" s="13"/>
      <c r="AB38" s="13"/>
      <c r="AE38" s="21"/>
      <c r="AF38" s="21"/>
      <c r="AG38" s="21"/>
      <c r="AH38" s="71"/>
      <c r="AI38" s="21"/>
      <c r="AJ38" s="21"/>
      <c r="AK38" s="21"/>
      <c r="AL38" s="21"/>
      <c r="AM38" s="21"/>
      <c r="AN38" s="21"/>
      <c r="AO38" s="21"/>
      <c r="AP38" s="21"/>
      <c r="AQ38" s="21"/>
      <c r="AR38" s="21"/>
      <c r="AS38" s="21"/>
      <c r="AT38" s="21"/>
      <c r="AU38" s="21"/>
    </row>
    <row r="39" spans="2:48" ht="16">
      <c r="B39" s="5"/>
      <c r="C39" s="82" t="s">
        <v>172</v>
      </c>
      <c r="I39" s="13"/>
      <c r="J39" s="13"/>
      <c r="K39" s="13"/>
      <c r="L39" s="13"/>
      <c r="M39" s="13"/>
      <c r="N39" s="13"/>
      <c r="O39" s="13"/>
      <c r="P39" s="13"/>
      <c r="Q39" s="13"/>
      <c r="R39" s="13"/>
      <c r="S39" s="13"/>
      <c r="T39" s="13"/>
      <c r="U39" s="13"/>
      <c r="V39" s="13"/>
      <c r="W39" s="13"/>
      <c r="X39" s="13"/>
      <c r="Y39" s="13"/>
      <c r="Z39" s="13"/>
      <c r="AA39" s="13"/>
      <c r="AB39" s="13"/>
      <c r="AE39" s="21"/>
      <c r="AF39" s="21"/>
      <c r="AG39" s="21"/>
      <c r="AH39" s="71"/>
      <c r="AI39" s="21"/>
      <c r="AJ39" s="21"/>
      <c r="AK39" s="21"/>
      <c r="AL39" s="21"/>
      <c r="AM39" s="21"/>
      <c r="AN39" s="21"/>
      <c r="AO39" s="21"/>
      <c r="AP39" s="21"/>
      <c r="AQ39" s="21"/>
      <c r="AR39" s="21"/>
      <c r="AS39" s="21"/>
      <c r="AT39" s="21"/>
      <c r="AU39" s="21"/>
    </row>
    <row r="40" spans="2:48" ht="16">
      <c r="B40" s="5"/>
      <c r="C40" s="82" t="s">
        <v>173</v>
      </c>
      <c r="I40" s="13"/>
      <c r="J40" s="13"/>
      <c r="K40" s="13"/>
      <c r="L40" s="13"/>
      <c r="M40" s="13"/>
      <c r="N40" s="13"/>
      <c r="O40" s="13"/>
      <c r="P40" s="13"/>
      <c r="Q40" s="13"/>
      <c r="R40" s="13"/>
      <c r="S40" s="13"/>
      <c r="T40" s="13"/>
      <c r="U40" s="13"/>
      <c r="V40" s="13"/>
      <c r="W40" s="13"/>
      <c r="X40" s="13"/>
      <c r="Y40" s="13"/>
      <c r="Z40" s="13"/>
      <c r="AA40" s="13"/>
      <c r="AB40" s="13"/>
      <c r="AE40" s="21"/>
      <c r="AF40" s="21"/>
      <c r="AG40" s="21"/>
      <c r="AH40" s="71"/>
      <c r="AI40" s="21"/>
      <c r="AJ40" s="21"/>
      <c r="AK40" s="21"/>
      <c r="AL40" s="21"/>
      <c r="AM40" s="21"/>
      <c r="AN40" s="21"/>
      <c r="AO40" s="21"/>
      <c r="AP40" s="21"/>
      <c r="AQ40" s="21"/>
      <c r="AR40" s="21"/>
      <c r="AS40" s="21"/>
      <c r="AT40" s="21"/>
      <c r="AU40" s="21"/>
    </row>
    <row r="41" spans="2:48" ht="16">
      <c r="B41" s="5"/>
      <c r="C41" s="82" t="s">
        <v>174</v>
      </c>
      <c r="I41" s="13"/>
      <c r="J41" s="13"/>
      <c r="K41" s="13"/>
      <c r="L41" s="13"/>
      <c r="M41" s="13"/>
      <c r="N41" s="13"/>
      <c r="O41" s="13"/>
      <c r="P41" s="13"/>
      <c r="Q41" s="13"/>
      <c r="R41" s="13"/>
      <c r="S41" s="13"/>
      <c r="T41" s="13"/>
      <c r="U41" s="13"/>
      <c r="V41" s="13"/>
      <c r="W41" s="13"/>
      <c r="X41" s="13"/>
      <c r="Y41" s="13"/>
      <c r="Z41" s="13"/>
      <c r="AA41" s="13"/>
      <c r="AB41" s="13"/>
      <c r="AE41" s="21"/>
      <c r="AF41" s="21"/>
      <c r="AG41" s="21"/>
      <c r="AH41" s="71"/>
      <c r="AI41" s="21"/>
      <c r="AJ41" s="21"/>
      <c r="AK41" s="21"/>
      <c r="AL41" s="21"/>
      <c r="AM41" s="21"/>
      <c r="AN41" s="21"/>
      <c r="AO41" s="21"/>
      <c r="AP41" s="21"/>
      <c r="AQ41" s="21"/>
      <c r="AR41" s="21"/>
      <c r="AS41" s="21"/>
      <c r="AT41" s="21"/>
      <c r="AU41" s="21"/>
    </row>
    <row r="42" spans="2:48" ht="16">
      <c r="B42" s="5"/>
      <c r="F42" s="13"/>
      <c r="G42" s="13"/>
      <c r="H42" s="13"/>
      <c r="I42" s="13"/>
      <c r="J42" s="13"/>
      <c r="K42" s="13"/>
      <c r="L42" s="13"/>
      <c r="M42" s="13"/>
      <c r="N42" s="13"/>
      <c r="O42" s="13"/>
      <c r="P42" s="13"/>
      <c r="Q42" s="13"/>
      <c r="R42" s="13"/>
      <c r="S42" s="13"/>
      <c r="T42" s="13"/>
      <c r="U42" s="13"/>
      <c r="V42" s="13"/>
      <c r="W42" s="13"/>
      <c r="X42" s="13"/>
      <c r="Y42" s="13"/>
      <c r="Z42" s="13"/>
      <c r="AA42" s="13"/>
      <c r="AB42" s="13"/>
      <c r="AE42" s="21"/>
      <c r="AF42" s="21"/>
      <c r="AG42" s="21"/>
      <c r="AH42" s="71"/>
      <c r="AI42" s="21"/>
      <c r="AJ42" s="21"/>
      <c r="AK42" s="21"/>
      <c r="AL42" s="21"/>
      <c r="AM42" s="21"/>
      <c r="AN42" s="21"/>
      <c r="AO42" s="21"/>
      <c r="AP42" s="21"/>
      <c r="AQ42" s="21"/>
      <c r="AR42" s="21"/>
      <c r="AS42" s="21"/>
      <c r="AT42" s="21"/>
      <c r="AU42" s="21"/>
    </row>
    <row r="43" spans="2:48" ht="19">
      <c r="B43" s="5"/>
      <c r="C43" s="12" t="s">
        <v>22</v>
      </c>
      <c r="F43" s="13"/>
      <c r="G43" s="13"/>
      <c r="H43" s="13"/>
      <c r="I43" s="13"/>
      <c r="J43" s="13"/>
      <c r="K43" s="13"/>
      <c r="L43" s="13"/>
      <c r="M43" s="13"/>
      <c r="N43" s="13"/>
      <c r="O43" s="13"/>
      <c r="P43" s="13"/>
      <c r="Q43" s="13"/>
      <c r="R43" s="13"/>
      <c r="S43" s="13"/>
      <c r="T43" s="13"/>
      <c r="U43" s="13"/>
      <c r="V43" s="13"/>
      <c r="W43" s="13"/>
      <c r="X43" s="13"/>
      <c r="Y43" s="13"/>
      <c r="Z43" s="13"/>
      <c r="AA43" s="13"/>
      <c r="AB43" s="13"/>
      <c r="AE43" s="21"/>
      <c r="AF43" s="21"/>
      <c r="AG43" s="21"/>
      <c r="AH43" s="71"/>
      <c r="AI43" s="21"/>
      <c r="AJ43" s="21"/>
      <c r="AK43" s="21"/>
      <c r="AL43" s="21"/>
      <c r="AM43" s="21"/>
      <c r="AN43" s="21"/>
      <c r="AO43" s="21"/>
      <c r="AP43" s="21"/>
      <c r="AQ43" s="21"/>
      <c r="AR43" s="21"/>
      <c r="AS43" s="21"/>
      <c r="AT43" s="21"/>
      <c r="AU43" s="21"/>
    </row>
    <row r="44" spans="2:48" ht="16">
      <c r="B44" s="5"/>
      <c r="F44" s="13"/>
      <c r="G44" s="13"/>
      <c r="H44" s="13"/>
      <c r="I44" s="13"/>
      <c r="J44" s="13"/>
      <c r="K44" s="13"/>
      <c r="L44" s="13"/>
      <c r="M44" s="13"/>
      <c r="N44" s="13"/>
      <c r="O44" s="13"/>
      <c r="P44" s="13"/>
      <c r="Q44" s="13"/>
      <c r="R44" s="13"/>
      <c r="S44" s="13"/>
      <c r="T44" s="13"/>
      <c r="U44" s="13"/>
      <c r="V44" s="13"/>
      <c r="W44" s="13"/>
      <c r="X44" s="13"/>
      <c r="Y44" s="13"/>
      <c r="Z44" s="13"/>
      <c r="AA44" s="13"/>
      <c r="AB44" s="13"/>
      <c r="AE44" s="21"/>
      <c r="AF44" s="21"/>
      <c r="AG44" s="21"/>
      <c r="AH44" s="71"/>
      <c r="AI44" s="21"/>
      <c r="AJ44" s="21"/>
      <c r="AK44" s="21"/>
      <c r="AL44" s="21"/>
      <c r="AM44" s="21"/>
      <c r="AN44" s="21"/>
      <c r="AO44" s="21"/>
      <c r="AP44" s="21"/>
      <c r="AQ44" s="21"/>
      <c r="AR44" s="21"/>
      <c r="AS44" s="21"/>
      <c r="AT44" s="21"/>
      <c r="AU44" s="21"/>
    </row>
    <row r="45" spans="2:48" ht="16">
      <c r="B45" s="5"/>
      <c r="C45" s="45" t="s">
        <v>192</v>
      </c>
      <c r="D45" s="13"/>
      <c r="E45" s="13"/>
      <c r="F45" s="13"/>
      <c r="G45" s="13"/>
      <c r="H45" s="13"/>
      <c r="I45" s="13"/>
      <c r="J45" s="13"/>
      <c r="K45" s="13"/>
      <c r="L45" s="13"/>
      <c r="M45" s="13"/>
      <c r="N45" s="13"/>
      <c r="O45" s="45" t="s">
        <v>193</v>
      </c>
      <c r="P45" s="13"/>
      <c r="Q45" s="13"/>
      <c r="R45" s="13"/>
      <c r="S45" s="13"/>
      <c r="T45" s="13"/>
      <c r="U45" s="13"/>
      <c r="V45" s="13"/>
      <c r="W45" s="13"/>
      <c r="X45" s="13"/>
      <c r="Y45" s="13"/>
      <c r="Z45" s="13"/>
      <c r="AA45" s="13"/>
      <c r="AB45" s="13"/>
      <c r="AE45" s="21"/>
      <c r="AF45" s="21"/>
      <c r="AG45" s="21"/>
      <c r="AH45" s="71"/>
      <c r="AI45" s="21"/>
      <c r="AJ45" s="21"/>
      <c r="AK45" s="21"/>
      <c r="AL45" s="21"/>
      <c r="AM45" s="21"/>
      <c r="AN45" s="21"/>
      <c r="AO45" s="21"/>
      <c r="AP45" s="21"/>
      <c r="AQ45" s="21"/>
      <c r="AR45" s="21"/>
      <c r="AS45" s="21"/>
      <c r="AT45" s="21"/>
      <c r="AU45" s="21"/>
    </row>
    <row r="46" spans="2:48" ht="16">
      <c r="B46" s="5"/>
      <c r="C46" s="13" t="s">
        <v>176</v>
      </c>
      <c r="D46" s="79"/>
      <c r="E46" s="79"/>
      <c r="F46" s="79"/>
      <c r="G46" s="13"/>
      <c r="H46" s="13"/>
      <c r="I46" s="79"/>
      <c r="J46" s="13"/>
      <c r="K46" s="13"/>
      <c r="L46" s="13"/>
      <c r="M46" s="13"/>
      <c r="N46" s="13"/>
      <c r="O46" s="13" t="s">
        <v>197</v>
      </c>
      <c r="P46" s="13"/>
      <c r="Q46" s="13"/>
      <c r="R46" s="13"/>
      <c r="S46" s="13"/>
      <c r="T46" s="13"/>
      <c r="U46" s="13"/>
      <c r="V46" s="13"/>
      <c r="W46" s="13"/>
      <c r="X46" s="13"/>
      <c r="Y46" s="13"/>
      <c r="Z46" s="13"/>
      <c r="AA46" s="13"/>
      <c r="AB46" s="13"/>
      <c r="AC46" s="13"/>
      <c r="AF46" s="21"/>
      <c r="AG46" s="21"/>
      <c r="AH46" s="71"/>
      <c r="AI46" s="21"/>
      <c r="AJ46" s="21"/>
      <c r="AK46" s="21"/>
      <c r="AL46" s="21"/>
      <c r="AM46" s="21"/>
      <c r="AN46" s="21"/>
      <c r="AO46" s="21"/>
      <c r="AP46" s="21"/>
      <c r="AQ46" s="21"/>
      <c r="AR46" s="21"/>
      <c r="AS46" s="21"/>
      <c r="AT46" s="21"/>
      <c r="AU46" s="21"/>
      <c r="AV46" s="21"/>
    </row>
    <row r="47" spans="2:48" ht="16">
      <c r="B47" s="81"/>
      <c r="C47" s="13" t="s">
        <v>194</v>
      </c>
      <c r="D47" s="79"/>
      <c r="E47" s="79"/>
      <c r="F47" s="79"/>
      <c r="G47" s="13"/>
      <c r="I47" s="13"/>
      <c r="J47" s="13"/>
      <c r="K47" s="13"/>
      <c r="L47" s="13"/>
      <c r="M47" s="13"/>
      <c r="N47" s="13"/>
      <c r="O47" s="13" t="s">
        <v>200</v>
      </c>
      <c r="P47" s="13"/>
      <c r="Q47" s="13"/>
      <c r="R47" s="13"/>
      <c r="S47" s="13"/>
      <c r="T47" s="13"/>
      <c r="U47" s="13"/>
      <c r="V47" s="13"/>
      <c r="W47" s="13"/>
      <c r="X47" s="13"/>
      <c r="Y47" s="13"/>
      <c r="Z47" s="13"/>
      <c r="AA47" s="13"/>
      <c r="AB47" s="13"/>
      <c r="AC47" s="13"/>
      <c r="AD47" s="13"/>
      <c r="AF47" s="21"/>
      <c r="AG47" s="21"/>
      <c r="AH47" s="71"/>
      <c r="AI47" s="21"/>
      <c r="AJ47" s="21"/>
      <c r="AK47" s="21"/>
      <c r="AL47" s="21"/>
      <c r="AM47" s="21"/>
      <c r="AN47" s="21"/>
      <c r="AO47" s="21"/>
      <c r="AP47" s="21"/>
      <c r="AQ47" s="21"/>
      <c r="AR47" s="21"/>
      <c r="AS47" s="21"/>
      <c r="AT47" s="21"/>
      <c r="AU47" s="21"/>
      <c r="AV47" s="21"/>
    </row>
    <row r="48" spans="2:48" ht="16">
      <c r="B48" s="81"/>
      <c r="C48" s="13"/>
      <c r="D48" s="13"/>
      <c r="E48" s="13"/>
      <c r="F48" s="13"/>
      <c r="G48" s="13"/>
      <c r="H48" s="13"/>
      <c r="I48" s="13"/>
      <c r="J48" s="13"/>
      <c r="K48" s="13"/>
      <c r="L48" s="13"/>
      <c r="M48" s="13"/>
      <c r="N48" s="13"/>
      <c r="O48" s="13" t="s">
        <v>199</v>
      </c>
      <c r="P48" s="13"/>
      <c r="Q48" s="13"/>
      <c r="R48" s="13"/>
      <c r="S48" s="13"/>
      <c r="T48" s="13"/>
      <c r="U48" s="13"/>
      <c r="V48" s="13"/>
      <c r="W48" s="13"/>
      <c r="X48" s="13"/>
      <c r="Y48" s="13"/>
      <c r="Z48" s="13"/>
      <c r="AA48" s="13"/>
      <c r="AB48" s="13"/>
      <c r="AC48" s="13"/>
      <c r="AF48" s="21"/>
      <c r="AG48" s="21"/>
      <c r="AH48" s="71"/>
      <c r="AI48" s="21"/>
      <c r="AJ48" s="21"/>
      <c r="AK48" s="21"/>
      <c r="AL48" s="21"/>
      <c r="AM48" s="21"/>
      <c r="AN48" s="21"/>
      <c r="AO48" s="21"/>
      <c r="AP48" s="21"/>
      <c r="AQ48" s="21"/>
      <c r="AR48" s="21"/>
      <c r="AS48" s="21"/>
      <c r="AT48" s="21"/>
      <c r="AU48" s="21"/>
      <c r="AV48" s="21"/>
    </row>
    <row r="49" spans="2:59" ht="16">
      <c r="B49" s="81"/>
      <c r="C49" s="13"/>
      <c r="D49" s="79"/>
      <c r="E49" s="79"/>
      <c r="F49" s="79"/>
      <c r="G49" s="13"/>
      <c r="H49" s="79"/>
      <c r="I49" s="79"/>
      <c r="J49" s="13"/>
      <c r="K49" s="13"/>
      <c r="L49" s="13"/>
      <c r="M49" s="13"/>
      <c r="N49" s="13"/>
      <c r="O49" s="13"/>
      <c r="P49" s="13"/>
      <c r="Q49" s="13"/>
      <c r="R49" s="13"/>
      <c r="S49" s="13"/>
      <c r="T49" s="13"/>
      <c r="U49" s="13"/>
      <c r="V49" s="13"/>
      <c r="W49" s="13"/>
      <c r="X49" s="13"/>
      <c r="Y49" s="13"/>
      <c r="Z49" s="13"/>
      <c r="AA49" s="13"/>
      <c r="AB49" s="13"/>
      <c r="AC49" s="13"/>
      <c r="AF49" s="21"/>
      <c r="AG49" s="21"/>
      <c r="AH49" s="71"/>
      <c r="AI49" s="21"/>
      <c r="AJ49" s="21"/>
      <c r="AK49" s="21"/>
      <c r="AL49" s="21"/>
      <c r="AM49" s="21"/>
      <c r="AN49" s="21"/>
      <c r="AO49" s="21"/>
      <c r="AP49" s="21"/>
      <c r="AQ49" s="21"/>
      <c r="AR49" s="21"/>
      <c r="AS49" s="21"/>
      <c r="AT49" s="21"/>
      <c r="AU49" s="21"/>
      <c r="AV49" s="21"/>
    </row>
    <row r="50" spans="2:59" ht="16">
      <c r="B50" s="81"/>
      <c r="C50" s="79"/>
      <c r="D50" s="79"/>
      <c r="E50" s="79"/>
      <c r="F50" s="79"/>
      <c r="G50" s="13"/>
      <c r="H50" s="79"/>
      <c r="I50" s="79"/>
      <c r="J50" s="13"/>
      <c r="K50" s="13"/>
      <c r="L50" s="13"/>
      <c r="M50" s="13"/>
      <c r="N50" s="13"/>
      <c r="O50" s="13"/>
      <c r="P50" s="13"/>
      <c r="Q50" s="13"/>
      <c r="R50" s="13"/>
      <c r="S50" s="13"/>
      <c r="T50" s="13"/>
      <c r="U50" s="13"/>
      <c r="V50" s="13"/>
      <c r="W50" s="13"/>
      <c r="X50" s="13"/>
      <c r="Y50" s="13"/>
      <c r="Z50" s="13"/>
      <c r="AA50" s="13"/>
      <c r="AB50" s="13"/>
      <c r="AC50" s="13"/>
      <c r="AF50" s="21"/>
      <c r="AG50" s="21"/>
      <c r="AH50" s="71"/>
      <c r="AI50" s="21"/>
      <c r="AJ50" s="21"/>
      <c r="AK50" s="21"/>
      <c r="AL50" s="21"/>
      <c r="AM50" s="21"/>
      <c r="AN50" s="21"/>
      <c r="AO50" s="21"/>
      <c r="AP50" s="21"/>
      <c r="AQ50" s="21"/>
      <c r="AR50" s="21"/>
      <c r="AS50" s="21"/>
      <c r="AT50" s="21"/>
      <c r="AU50" s="21"/>
      <c r="AV50" s="21"/>
    </row>
    <row r="51" spans="2:59" ht="16">
      <c r="B51" s="81"/>
      <c r="C51" s="13"/>
      <c r="D51" s="79"/>
      <c r="E51" s="79"/>
      <c r="F51" s="79"/>
      <c r="G51" s="13"/>
      <c r="H51" s="79"/>
      <c r="I51" s="79"/>
      <c r="J51" s="13"/>
      <c r="K51" s="13"/>
      <c r="L51" s="13"/>
      <c r="M51" s="13"/>
      <c r="N51" s="13"/>
      <c r="O51" s="13"/>
      <c r="P51" s="13"/>
      <c r="Q51" s="13"/>
      <c r="R51" s="13"/>
      <c r="S51" s="13"/>
      <c r="T51" s="13"/>
      <c r="U51" s="13"/>
      <c r="V51" s="13"/>
      <c r="W51" s="13"/>
      <c r="X51" s="13"/>
      <c r="Y51" s="13"/>
      <c r="Z51" s="13"/>
      <c r="AA51" s="13"/>
      <c r="AB51" s="13"/>
      <c r="AC51" s="13"/>
      <c r="AF51" s="21"/>
      <c r="AG51" s="21"/>
      <c r="AH51" s="71"/>
      <c r="AI51" s="21"/>
      <c r="AJ51" s="21"/>
      <c r="AK51" s="21"/>
      <c r="AL51" s="21"/>
      <c r="AM51" s="21"/>
      <c r="AN51" s="21"/>
      <c r="AO51" s="21"/>
      <c r="AP51" s="21"/>
      <c r="AQ51" s="21"/>
      <c r="AR51" s="21"/>
      <c r="AS51" s="21"/>
      <c r="AT51" s="21"/>
      <c r="AU51" s="21"/>
      <c r="AV51" s="21"/>
    </row>
    <row r="52" spans="2:59" ht="16">
      <c r="B52" s="81"/>
      <c r="C52" s="13"/>
      <c r="D52" s="79"/>
      <c r="E52" s="79"/>
      <c r="F52" s="79"/>
      <c r="G52" s="13"/>
      <c r="H52" s="79"/>
      <c r="I52" s="79"/>
      <c r="J52" s="13"/>
      <c r="K52" s="13"/>
      <c r="L52" s="13"/>
      <c r="M52" s="13"/>
      <c r="N52" s="13"/>
      <c r="O52" s="13"/>
      <c r="P52" s="13"/>
      <c r="Q52" s="13"/>
      <c r="R52" s="13"/>
      <c r="S52" s="13"/>
      <c r="T52" s="13"/>
      <c r="U52" s="13"/>
      <c r="V52" s="13"/>
      <c r="W52" s="13"/>
      <c r="X52" s="13"/>
      <c r="Y52" s="13"/>
      <c r="Z52" s="13"/>
      <c r="AA52" s="13"/>
      <c r="AB52" s="13"/>
      <c r="AC52" s="13"/>
      <c r="AD52" s="13"/>
      <c r="AF52" s="21"/>
      <c r="AG52" s="21"/>
      <c r="AH52" s="71"/>
      <c r="AI52" s="21"/>
      <c r="AJ52" s="21"/>
      <c r="AK52" s="21"/>
      <c r="AL52" s="21"/>
      <c r="AM52" s="21"/>
      <c r="AN52" s="21"/>
      <c r="AO52" s="21"/>
      <c r="AP52" s="21"/>
      <c r="AQ52" s="21"/>
      <c r="AR52" s="21"/>
      <c r="AS52" s="21"/>
      <c r="AT52" s="21"/>
      <c r="AU52" s="21"/>
      <c r="AV52" s="21"/>
    </row>
    <row r="53" spans="2:59" ht="16">
      <c r="B53" s="81"/>
      <c r="C53" s="13"/>
      <c r="D53" s="79"/>
      <c r="E53" s="79"/>
      <c r="F53" s="79"/>
      <c r="G53" s="13"/>
      <c r="H53" s="79"/>
      <c r="I53" s="79"/>
      <c r="J53" s="13"/>
      <c r="K53" s="13"/>
      <c r="L53" s="13"/>
      <c r="M53" s="13"/>
      <c r="N53" s="13"/>
      <c r="O53" s="70" t="s">
        <v>196</v>
      </c>
      <c r="P53" s="13"/>
      <c r="Q53" s="13"/>
      <c r="R53" s="13"/>
      <c r="S53" s="13"/>
      <c r="T53" s="13"/>
      <c r="U53" s="13"/>
      <c r="V53" s="13"/>
      <c r="W53" s="70" t="s">
        <v>195</v>
      </c>
      <c r="X53" s="13"/>
      <c r="Y53" s="13"/>
      <c r="Z53" s="13"/>
      <c r="AA53" s="13"/>
      <c r="AB53" s="13"/>
      <c r="AC53" s="13"/>
      <c r="AD53" s="13"/>
      <c r="AF53" s="21"/>
      <c r="AG53" s="21"/>
      <c r="AH53" s="71"/>
      <c r="AI53" s="21"/>
      <c r="AJ53" s="21"/>
      <c r="AK53" s="21"/>
      <c r="AL53" s="21"/>
      <c r="AM53" s="21"/>
      <c r="AN53" s="21"/>
      <c r="AO53" s="21"/>
      <c r="AP53" s="21"/>
      <c r="AQ53" s="21"/>
      <c r="AR53" s="21"/>
      <c r="AS53" s="21"/>
      <c r="AT53" s="21"/>
      <c r="AU53" s="21"/>
      <c r="AV53" s="21"/>
    </row>
    <row r="54" spans="2:59" ht="16">
      <c r="B54" s="81"/>
      <c r="C54" s="47" t="s">
        <v>131</v>
      </c>
      <c r="D54" s="47" t="s">
        <v>132</v>
      </c>
      <c r="E54" s="47" t="s">
        <v>133</v>
      </c>
      <c r="F54" s="47" t="s">
        <v>134</v>
      </c>
      <c r="G54" s="47" t="s">
        <v>135</v>
      </c>
      <c r="H54" s="84" t="s">
        <v>136</v>
      </c>
      <c r="I54" s="87" t="s">
        <v>177</v>
      </c>
      <c r="J54" s="47" t="s">
        <v>137</v>
      </c>
      <c r="K54" s="47" t="s">
        <v>138</v>
      </c>
      <c r="L54" s="47"/>
      <c r="M54" s="47"/>
      <c r="N54" s="13"/>
      <c r="O54" s="47" t="s">
        <v>131</v>
      </c>
      <c r="P54" s="92" t="s">
        <v>132</v>
      </c>
      <c r="Q54" s="92" t="s">
        <v>133</v>
      </c>
      <c r="R54" s="92" t="s">
        <v>134</v>
      </c>
      <c r="S54" s="92" t="s">
        <v>135</v>
      </c>
      <c r="T54" s="92" t="s">
        <v>136</v>
      </c>
      <c r="U54" s="93" t="s">
        <v>137</v>
      </c>
      <c r="V54" s="13"/>
      <c r="W54" s="97">
        <v>8</v>
      </c>
      <c r="X54" s="97">
        <v>9</v>
      </c>
      <c r="Y54" s="97">
        <v>10</v>
      </c>
      <c r="Z54" s="97">
        <v>11</v>
      </c>
      <c r="AA54" s="97">
        <v>12</v>
      </c>
      <c r="AB54" s="97">
        <v>13</v>
      </c>
      <c r="AC54" s="114">
        <v>14</v>
      </c>
      <c r="AD54" s="97">
        <v>15</v>
      </c>
      <c r="AE54" s="115">
        <v>16</v>
      </c>
      <c r="AF54" s="114">
        <v>17</v>
      </c>
      <c r="AG54" s="97" t="s">
        <v>188</v>
      </c>
      <c r="AH54" s="71"/>
      <c r="AI54" s="21"/>
      <c r="AJ54" s="21"/>
      <c r="AK54" s="21"/>
      <c r="AL54" s="21"/>
      <c r="AM54" s="21"/>
      <c r="AN54" s="21"/>
      <c r="AO54" s="21"/>
      <c r="AP54" s="21"/>
      <c r="AQ54" s="21"/>
      <c r="AR54" s="21"/>
      <c r="AS54" s="21"/>
      <c r="AT54" s="21"/>
    </row>
    <row r="55" spans="2:59" ht="16">
      <c r="B55" s="5"/>
      <c r="C55" s="13" t="s">
        <v>139</v>
      </c>
      <c r="D55" s="79">
        <v>5.0578703703703706E-3</v>
      </c>
      <c r="E55" s="79">
        <v>4.1435185185185186E-3</v>
      </c>
      <c r="F55" s="79">
        <v>1.5347222222222222E-2</v>
      </c>
      <c r="G55" s="13">
        <v>60</v>
      </c>
      <c r="H55" s="85">
        <v>2.0613425925925927E-2</v>
      </c>
      <c r="I55" s="109">
        <f>SUM(D55:F55)</f>
        <v>2.4548611111111111E-2</v>
      </c>
      <c r="J55" s="79">
        <v>1.3888888888888888E-2</v>
      </c>
      <c r="K55" s="13" t="s">
        <v>140</v>
      </c>
      <c r="L55" s="13"/>
      <c r="M55" s="13"/>
      <c r="N55" s="13"/>
      <c r="O55" s="13" t="s">
        <v>139</v>
      </c>
      <c r="P55" s="13">
        <f>7*60+17</f>
        <v>437</v>
      </c>
      <c r="Q55" s="13">
        <f>5*60+58</f>
        <v>358</v>
      </c>
      <c r="R55" s="13">
        <f>22*60+6</f>
        <v>1326</v>
      </c>
      <c r="S55" s="13">
        <v>60</v>
      </c>
      <c r="T55" s="13">
        <v>2121</v>
      </c>
      <c r="U55" s="13">
        <f>20*60</f>
        <v>1200</v>
      </c>
      <c r="V55" s="13"/>
      <c r="W55" s="97" t="s">
        <v>181</v>
      </c>
      <c r="X55" s="98"/>
      <c r="Y55" s="97"/>
      <c r="Z55" s="97"/>
      <c r="AA55" s="97"/>
      <c r="AB55" s="97"/>
      <c r="AC55" s="114"/>
      <c r="AD55" s="97"/>
      <c r="AE55" s="115"/>
      <c r="AF55" s="114"/>
      <c r="AG55" s="97" t="s">
        <v>191</v>
      </c>
      <c r="AH55" s="71"/>
      <c r="AI55" s="21"/>
      <c r="AJ55" s="21"/>
      <c r="AK55" s="21"/>
      <c r="AL55" s="21"/>
      <c r="AM55" s="21"/>
      <c r="AN55" s="21"/>
      <c r="AO55" s="21"/>
      <c r="AP55" s="21"/>
      <c r="AQ55" s="21"/>
      <c r="AR55" s="21"/>
      <c r="AS55" s="21"/>
      <c r="AT55" s="21"/>
    </row>
    <row r="56" spans="2:59" ht="16">
      <c r="B56" s="5"/>
      <c r="C56" s="13" t="s">
        <v>141</v>
      </c>
      <c r="D56" s="79">
        <v>2.7777777777777779E-3</v>
      </c>
      <c r="E56" s="79">
        <v>2.685185185185185E-3</v>
      </c>
      <c r="F56" s="79">
        <v>1.1481481481481481E-2</v>
      </c>
      <c r="G56" s="13">
        <v>76</v>
      </c>
      <c r="H56" s="85">
        <v>1.4409722222222223E-2</v>
      </c>
      <c r="I56" s="109">
        <f t="shared" ref="I56:I70" si="0">SUM(D56:F56)</f>
        <v>1.6944444444444443E-2</v>
      </c>
      <c r="J56" s="79">
        <v>1.3888888888888888E-2</v>
      </c>
      <c r="K56" s="13" t="s">
        <v>142</v>
      </c>
      <c r="L56" s="13"/>
      <c r="M56" s="13"/>
      <c r="N56" s="13"/>
      <c r="O56" s="13" t="s">
        <v>141</v>
      </c>
      <c r="P56" s="13">
        <f>4*60</f>
        <v>240</v>
      </c>
      <c r="Q56" s="13">
        <f>3*60+52</f>
        <v>232</v>
      </c>
      <c r="R56" s="13">
        <f>16*60+32</f>
        <v>992</v>
      </c>
      <c r="S56" s="13">
        <v>76</v>
      </c>
      <c r="T56" s="13">
        <v>1464</v>
      </c>
      <c r="U56" s="13">
        <f t="shared" ref="U56:U69" si="1">20*60</f>
        <v>1200</v>
      </c>
      <c r="V56" s="13"/>
      <c r="W56" s="97" t="s">
        <v>185</v>
      </c>
      <c r="X56" s="97"/>
      <c r="Y56" s="97"/>
      <c r="Z56" s="97"/>
      <c r="AA56" s="97"/>
      <c r="AB56" s="97"/>
      <c r="AC56" s="114"/>
      <c r="AD56" s="97"/>
      <c r="AE56" s="115"/>
      <c r="AF56" s="114"/>
      <c r="AG56" s="97" t="s">
        <v>190</v>
      </c>
      <c r="AH56" s="71"/>
      <c r="AI56" s="21"/>
      <c r="AJ56" s="21"/>
      <c r="AK56" s="21"/>
      <c r="AL56" s="21"/>
      <c r="AM56" s="21"/>
      <c r="AN56" s="21"/>
      <c r="AO56" s="21"/>
      <c r="AP56" s="21"/>
      <c r="AQ56" s="21"/>
      <c r="AR56" s="21"/>
      <c r="AS56" s="21"/>
      <c r="AT56" s="21"/>
    </row>
    <row r="57" spans="2:59" ht="16">
      <c r="B57" s="5"/>
      <c r="C57" s="13" t="s">
        <v>143</v>
      </c>
      <c r="D57" s="79">
        <v>7.9282407407407409E-3</v>
      </c>
      <c r="E57" s="79">
        <v>3.1134259259259257E-3</v>
      </c>
      <c r="F57" s="79">
        <v>1.2615740740740742E-2</v>
      </c>
      <c r="G57" s="13">
        <v>69</v>
      </c>
      <c r="H57" s="85">
        <v>2.4479166666666666E-2</v>
      </c>
      <c r="I57" s="109">
        <f t="shared" si="0"/>
        <v>2.3657407407407408E-2</v>
      </c>
      <c r="J57" s="79">
        <v>1.3888888888888888E-2</v>
      </c>
      <c r="K57" s="13" t="s">
        <v>144</v>
      </c>
      <c r="L57" s="13"/>
      <c r="M57" s="13"/>
      <c r="N57" s="13"/>
      <c r="O57" s="13" t="s">
        <v>143</v>
      </c>
      <c r="P57" s="13">
        <f>11*60+25</f>
        <v>685</v>
      </c>
      <c r="Q57" s="13">
        <f>4*60+29</f>
        <v>269</v>
      </c>
      <c r="R57" s="13">
        <f>18*60+10</f>
        <v>1090</v>
      </c>
      <c r="S57" s="13">
        <v>69</v>
      </c>
      <c r="T57" s="13">
        <v>2044</v>
      </c>
      <c r="U57" s="13">
        <f t="shared" si="1"/>
        <v>1200</v>
      </c>
      <c r="V57" s="13"/>
      <c r="W57" s="97" t="s">
        <v>183</v>
      </c>
      <c r="X57" s="98"/>
      <c r="Y57" s="97"/>
      <c r="Z57" s="97"/>
      <c r="AA57" s="97"/>
      <c r="AB57" s="97"/>
      <c r="AC57" s="114"/>
      <c r="AD57" s="100"/>
      <c r="AE57" s="115"/>
      <c r="AF57" s="114"/>
      <c r="AG57" s="97" t="s">
        <v>189</v>
      </c>
      <c r="AH57" s="71"/>
      <c r="AI57" s="21"/>
      <c r="AJ57" s="21"/>
      <c r="AK57" s="21"/>
      <c r="AL57" s="21"/>
      <c r="AM57" s="21"/>
      <c r="AN57" s="21"/>
      <c r="AO57" s="21"/>
      <c r="AP57" s="21"/>
      <c r="AQ57" s="21"/>
      <c r="AR57" s="21"/>
      <c r="AS57" s="21"/>
      <c r="AT57" s="21"/>
    </row>
    <row r="58" spans="2:59" ht="16">
      <c r="B58" s="5"/>
      <c r="C58" s="13" t="s">
        <v>145</v>
      </c>
      <c r="D58" s="79">
        <v>4.9652777777777777E-3</v>
      </c>
      <c r="E58" s="79">
        <v>2.0138888888888888E-3</v>
      </c>
      <c r="F58" s="79">
        <v>2.1608796296296296E-2</v>
      </c>
      <c r="G58" s="13">
        <v>31</v>
      </c>
      <c r="H58" s="85">
        <v>2.7152777777777779E-2</v>
      </c>
      <c r="I58" s="109">
        <f t="shared" si="0"/>
        <v>2.8587962962962961E-2</v>
      </c>
      <c r="J58" s="79">
        <v>1.3888888888888888E-2</v>
      </c>
      <c r="K58" s="13" t="s">
        <v>140</v>
      </c>
      <c r="L58" s="13"/>
      <c r="M58" s="13"/>
      <c r="N58" s="13"/>
      <c r="O58" s="13" t="s">
        <v>145</v>
      </c>
      <c r="P58" s="13">
        <f>7*60+9</f>
        <v>429</v>
      </c>
      <c r="Q58" s="13">
        <f>2*60+54</f>
        <v>174</v>
      </c>
      <c r="R58" s="13">
        <f>31*60+7</f>
        <v>1867</v>
      </c>
      <c r="S58" s="13">
        <v>31</v>
      </c>
      <c r="T58" s="13">
        <v>2470</v>
      </c>
      <c r="U58" s="13">
        <f t="shared" si="1"/>
        <v>1200</v>
      </c>
      <c r="V58" s="13"/>
      <c r="W58" s="97" t="s">
        <v>182</v>
      </c>
      <c r="X58" s="97"/>
      <c r="Y58" s="97"/>
      <c r="Z58" s="97"/>
      <c r="AA58" s="97"/>
      <c r="AB58" s="97"/>
      <c r="AC58" s="114"/>
      <c r="AD58" s="97"/>
      <c r="AE58" s="116"/>
      <c r="AF58" s="114"/>
      <c r="AG58" s="97" t="s">
        <v>189</v>
      </c>
      <c r="AH58" s="71"/>
      <c r="AI58" s="21"/>
      <c r="AJ58" s="21"/>
      <c r="AK58" s="21"/>
      <c r="AL58" s="21"/>
      <c r="AM58" s="21"/>
      <c r="AN58" s="21"/>
      <c r="AO58" s="21"/>
      <c r="AP58" s="21"/>
      <c r="AQ58" s="21"/>
      <c r="AR58" s="21"/>
      <c r="AS58" s="21"/>
      <c r="AT58" s="21"/>
    </row>
    <row r="59" spans="2:59" ht="16">
      <c r="B59" s="5"/>
      <c r="C59" s="13" t="s">
        <v>146</v>
      </c>
      <c r="D59" s="79">
        <v>2.8819444444444444E-3</v>
      </c>
      <c r="E59" s="79">
        <v>9.0277777777777774E-4</v>
      </c>
      <c r="F59" s="79">
        <v>1.0208333333333333E-2</v>
      </c>
      <c r="G59" s="13">
        <v>13</v>
      </c>
      <c r="H59" s="85">
        <v>1.3449074074074073E-2</v>
      </c>
      <c r="I59" s="109">
        <f t="shared" si="0"/>
        <v>1.3993055555555555E-2</v>
      </c>
      <c r="J59" s="79">
        <v>1.3888888888888888E-2</v>
      </c>
      <c r="K59" s="13" t="s">
        <v>147</v>
      </c>
      <c r="L59" s="13"/>
      <c r="M59" s="13"/>
      <c r="N59" s="13"/>
      <c r="O59" s="13" t="s">
        <v>146</v>
      </c>
      <c r="P59" s="13">
        <f>4*60+9</f>
        <v>249</v>
      </c>
      <c r="Q59" s="13">
        <f>1*60+18</f>
        <v>78</v>
      </c>
      <c r="R59" s="13">
        <f>14*60+42</f>
        <v>882</v>
      </c>
      <c r="S59" s="13">
        <v>13</v>
      </c>
      <c r="T59" s="13">
        <v>1209</v>
      </c>
      <c r="U59" s="13">
        <f t="shared" si="1"/>
        <v>1200</v>
      </c>
      <c r="V59" s="13"/>
      <c r="W59" s="97" t="s">
        <v>180</v>
      </c>
      <c r="X59" s="98"/>
      <c r="Y59" s="97"/>
      <c r="Z59" s="97"/>
      <c r="AA59" s="97"/>
      <c r="AB59" s="97"/>
      <c r="AC59" s="114"/>
      <c r="AD59" s="97"/>
      <c r="AE59" s="115"/>
      <c r="AF59" s="114"/>
      <c r="AG59" s="97" t="s">
        <v>190</v>
      </c>
      <c r="AH59" s="71"/>
      <c r="AI59" s="21"/>
      <c r="AJ59" s="21"/>
      <c r="AK59" s="21"/>
      <c r="AL59" s="21"/>
      <c r="AM59" s="21"/>
      <c r="AN59" s="21"/>
      <c r="AO59" s="21"/>
      <c r="AP59" s="21"/>
      <c r="AQ59" s="21"/>
      <c r="AR59" s="21"/>
      <c r="AS59" s="21"/>
      <c r="AT59" s="21"/>
    </row>
    <row r="60" spans="2:59" ht="16">
      <c r="B60" s="5"/>
      <c r="C60" s="13" t="s">
        <v>148</v>
      </c>
      <c r="D60" s="79">
        <v>5.324074074074074E-3</v>
      </c>
      <c r="E60" s="79">
        <v>1.3657407407407407E-3</v>
      </c>
      <c r="F60" s="79">
        <v>1.0983796296296297E-2</v>
      </c>
      <c r="G60" s="13">
        <v>102</v>
      </c>
      <c r="H60" s="85">
        <v>1.6435185185185185E-2</v>
      </c>
      <c r="I60" s="109">
        <f t="shared" si="0"/>
        <v>1.7673611111111112E-2</v>
      </c>
      <c r="J60" s="79">
        <v>1.3888888888888888E-2</v>
      </c>
      <c r="K60" s="13" t="s">
        <v>149</v>
      </c>
      <c r="L60" s="13"/>
      <c r="M60" s="13"/>
      <c r="N60" s="13"/>
      <c r="O60" s="13" t="s">
        <v>148</v>
      </c>
      <c r="P60" s="13">
        <f>7*60+40</f>
        <v>460</v>
      </c>
      <c r="Q60" s="13">
        <f>1*60+58</f>
        <v>118</v>
      </c>
      <c r="R60" s="13">
        <f>15*60+49</f>
        <v>949</v>
      </c>
      <c r="S60" s="13">
        <v>102</v>
      </c>
      <c r="T60" s="13">
        <v>1527</v>
      </c>
      <c r="U60" s="13">
        <f t="shared" si="1"/>
        <v>1200</v>
      </c>
      <c r="V60" s="13"/>
      <c r="W60" s="13"/>
      <c r="X60" s="13"/>
      <c r="Y60" s="13"/>
      <c r="Z60" s="13"/>
      <c r="AA60" s="13"/>
      <c r="AB60" s="13"/>
      <c r="AC60" s="13"/>
      <c r="AD60" s="13"/>
      <c r="AE60" s="21"/>
      <c r="AF60" s="21"/>
      <c r="AG60" s="21"/>
      <c r="AH60" s="71"/>
      <c r="AI60" s="21"/>
      <c r="AJ60" s="21"/>
      <c r="AK60" s="21"/>
      <c r="AL60" s="21"/>
      <c r="AM60" s="21"/>
      <c r="AN60" s="21"/>
      <c r="AO60" s="21"/>
      <c r="AP60" s="21"/>
      <c r="AQ60" s="21"/>
      <c r="AR60" s="21"/>
      <c r="AS60" s="21"/>
      <c r="AT60" s="21"/>
    </row>
    <row r="61" spans="2:59" ht="16">
      <c r="B61" s="5"/>
      <c r="C61" s="13" t="s">
        <v>150</v>
      </c>
      <c r="D61" s="79">
        <v>7.4305555555555557E-3</v>
      </c>
      <c r="E61" s="79">
        <v>1.1342592592592593E-3</v>
      </c>
      <c r="F61" s="79">
        <v>1.4699074074074074E-2</v>
      </c>
      <c r="G61" s="13">
        <v>65</v>
      </c>
      <c r="H61" s="85">
        <v>2.2152777777777778E-2</v>
      </c>
      <c r="I61" s="109">
        <f t="shared" si="0"/>
        <v>2.326388888888889E-2</v>
      </c>
      <c r="J61" s="79">
        <v>1.3888888888888888E-2</v>
      </c>
      <c r="K61" s="13" t="s">
        <v>151</v>
      </c>
      <c r="L61" s="13"/>
      <c r="M61" s="13"/>
      <c r="N61" s="13"/>
      <c r="O61" s="13" t="s">
        <v>150</v>
      </c>
      <c r="P61" s="13">
        <f>10*60+42</f>
        <v>642</v>
      </c>
      <c r="Q61" s="13">
        <f>1*60+38</f>
        <v>98</v>
      </c>
      <c r="R61" s="13">
        <f>21*60+10</f>
        <v>1270</v>
      </c>
      <c r="S61" s="13">
        <v>65</v>
      </c>
      <c r="T61" s="13">
        <v>2010</v>
      </c>
      <c r="U61" s="13">
        <f t="shared" si="1"/>
        <v>1200</v>
      </c>
      <c r="V61" s="13"/>
      <c r="W61" s="13" t="s">
        <v>198</v>
      </c>
      <c r="X61" s="19"/>
      <c r="Y61" s="13"/>
      <c r="Z61" s="13"/>
      <c r="AA61" s="13"/>
      <c r="AB61" s="13"/>
      <c r="AC61" s="13"/>
      <c r="AD61" s="13"/>
      <c r="AE61" s="21"/>
      <c r="AF61" s="21"/>
      <c r="AG61" s="21"/>
      <c r="AH61" s="71"/>
      <c r="AI61" s="21"/>
      <c r="AJ61" s="21"/>
      <c r="AK61" s="21"/>
      <c r="AL61" s="21"/>
      <c r="AM61" s="21"/>
      <c r="AN61" s="21"/>
      <c r="AO61" s="21"/>
      <c r="AP61" s="21"/>
      <c r="AQ61" s="21"/>
      <c r="AR61" s="21"/>
      <c r="AS61" s="21"/>
      <c r="AT61" s="21"/>
    </row>
    <row r="62" spans="2:59" ht="16">
      <c r="B62" s="5"/>
      <c r="C62" s="13" t="s">
        <v>152</v>
      </c>
      <c r="D62" s="79">
        <v>3.8541666666666668E-3</v>
      </c>
      <c r="E62" s="79">
        <v>4.9768518518518521E-3</v>
      </c>
      <c r="F62" s="79">
        <v>1.324074074074074E-2</v>
      </c>
      <c r="G62" s="13">
        <v>81</v>
      </c>
      <c r="H62" s="85">
        <v>1.7777777777777778E-2</v>
      </c>
      <c r="I62" s="109">
        <f t="shared" si="0"/>
        <v>2.207175925925926E-2</v>
      </c>
      <c r="J62" s="79">
        <v>1.3888888888888888E-2</v>
      </c>
      <c r="K62" s="13" t="s">
        <v>151</v>
      </c>
      <c r="L62" s="13"/>
      <c r="M62" s="13"/>
      <c r="N62" s="13"/>
      <c r="O62" s="13" t="s">
        <v>152</v>
      </c>
      <c r="P62" s="13">
        <f>5*60+33</f>
        <v>333</v>
      </c>
      <c r="Q62" s="13">
        <f>7*60+10</f>
        <v>430</v>
      </c>
      <c r="R62" s="13">
        <f>19*60+4</f>
        <v>1144</v>
      </c>
      <c r="S62" s="13">
        <v>81</v>
      </c>
      <c r="T62" s="13">
        <v>1907</v>
      </c>
      <c r="U62" s="13">
        <f t="shared" si="1"/>
        <v>1200</v>
      </c>
      <c r="V62" s="13"/>
      <c r="W62" s="13" t="s">
        <v>186</v>
      </c>
      <c r="X62" s="96"/>
      <c r="Y62" s="13"/>
      <c r="Z62" s="13"/>
      <c r="AA62" s="13"/>
      <c r="AB62" s="13"/>
      <c r="AC62" s="13"/>
      <c r="AD62" s="13"/>
      <c r="AE62" s="21"/>
      <c r="AF62" s="21"/>
      <c r="AG62" s="21"/>
      <c r="AH62" s="71"/>
      <c r="AI62" s="21"/>
      <c r="AJ62" s="21"/>
      <c r="AK62" s="21"/>
      <c r="AL62" s="21"/>
      <c r="AM62" s="21"/>
      <c r="AN62" s="21"/>
      <c r="AO62" s="21"/>
      <c r="AP62" s="21"/>
      <c r="AQ62" s="21"/>
      <c r="AR62" s="21"/>
      <c r="AS62" s="21"/>
      <c r="AT62" s="21"/>
    </row>
    <row r="63" spans="2:59" ht="16">
      <c r="B63" s="5"/>
      <c r="C63" s="13" t="s">
        <v>153</v>
      </c>
      <c r="D63" s="79">
        <v>3.1018518518518517E-3</v>
      </c>
      <c r="E63" s="79">
        <v>1.0185185185185184E-3</v>
      </c>
      <c r="F63" s="79">
        <v>7.0486111111111114E-3</v>
      </c>
      <c r="G63" s="13">
        <v>10</v>
      </c>
      <c r="H63" s="85">
        <v>1.0358796296296297E-2</v>
      </c>
      <c r="I63" s="109">
        <f t="shared" si="0"/>
        <v>1.1168981481481481E-2</v>
      </c>
      <c r="J63" s="79">
        <v>1.3888888888888888E-2</v>
      </c>
      <c r="K63" s="13" t="s">
        <v>154</v>
      </c>
      <c r="L63" s="13"/>
      <c r="M63" s="13"/>
      <c r="N63" s="13"/>
      <c r="O63" s="13" t="s">
        <v>153</v>
      </c>
      <c r="P63" s="13">
        <f>4*60+28</f>
        <v>268</v>
      </c>
      <c r="Q63" s="13">
        <f>1*60+28</f>
        <v>88</v>
      </c>
      <c r="R63" s="13">
        <f>10*60+9</f>
        <v>609</v>
      </c>
      <c r="S63" s="13">
        <v>10</v>
      </c>
      <c r="T63" s="13">
        <v>965</v>
      </c>
      <c r="U63" s="13">
        <f t="shared" si="1"/>
        <v>1200</v>
      </c>
      <c r="V63" s="13"/>
      <c r="W63" s="13" t="s">
        <v>187</v>
      </c>
      <c r="X63" s="99"/>
      <c r="Y63" s="13"/>
      <c r="Z63" s="13"/>
      <c r="AA63" s="13"/>
      <c r="AB63" s="13"/>
      <c r="AC63" s="13"/>
      <c r="AD63" s="13"/>
      <c r="AE63" s="21"/>
      <c r="AF63" s="21"/>
      <c r="AG63" s="21"/>
      <c r="AH63" s="71"/>
      <c r="AI63" s="21"/>
      <c r="AJ63" s="21"/>
      <c r="AK63" s="21"/>
      <c r="AL63" s="21"/>
      <c r="AM63" s="21"/>
      <c r="AN63" s="21"/>
      <c r="AO63" s="21"/>
      <c r="AP63" s="21"/>
      <c r="AQ63" s="21"/>
      <c r="AR63" s="21"/>
      <c r="AS63" s="21"/>
    </row>
    <row r="64" spans="2:59" ht="16">
      <c r="B64" s="5"/>
      <c r="C64" s="13" t="s">
        <v>155</v>
      </c>
      <c r="D64" s="79">
        <v>5.1273148148148146E-3</v>
      </c>
      <c r="E64" s="79">
        <v>2.5925925925925925E-3</v>
      </c>
      <c r="F64" s="79">
        <v>1.1724537037037037E-2</v>
      </c>
      <c r="G64" s="13">
        <v>19</v>
      </c>
      <c r="H64" s="85">
        <v>1.7812499999999998E-2</v>
      </c>
      <c r="I64" s="109">
        <f t="shared" si="0"/>
        <v>1.9444444444444445E-2</v>
      </c>
      <c r="J64" s="79">
        <v>1.3888888888888888E-2</v>
      </c>
      <c r="K64" s="13" t="s">
        <v>156</v>
      </c>
      <c r="L64" s="13"/>
      <c r="M64" s="13"/>
      <c r="N64" s="13"/>
      <c r="O64" s="13" t="s">
        <v>155</v>
      </c>
      <c r="P64" s="13">
        <f>7*60+23</f>
        <v>443</v>
      </c>
      <c r="Q64" s="13">
        <f>3*60+44</f>
        <v>224</v>
      </c>
      <c r="R64" s="13">
        <f>16*60+53</f>
        <v>1013</v>
      </c>
      <c r="S64" s="13">
        <v>19</v>
      </c>
      <c r="T64" s="13">
        <v>1680</v>
      </c>
      <c r="U64" s="13">
        <f t="shared" si="1"/>
        <v>1200</v>
      </c>
      <c r="V64" s="13"/>
      <c r="W64" s="13"/>
      <c r="X64" s="13"/>
      <c r="Y64" s="13"/>
      <c r="Z64" s="13"/>
      <c r="AA64" s="13"/>
      <c r="AB64" s="13"/>
      <c r="AC64" s="13"/>
      <c r="AD64" s="13"/>
      <c r="AE64" s="21"/>
      <c r="AF64" s="21"/>
      <c r="AG64" s="21"/>
      <c r="AH64" s="71"/>
      <c r="AI64" s="21"/>
      <c r="AJ64" s="21"/>
      <c r="AK64" s="21"/>
      <c r="AL64" s="21"/>
      <c r="AM64" s="21"/>
      <c r="AN64" s="21"/>
      <c r="AO64" s="21"/>
      <c r="AP64" s="21"/>
      <c r="AQ64" s="21"/>
      <c r="AR64" s="21"/>
      <c r="AS64" s="21"/>
      <c r="AT64" s="21"/>
      <c r="AU64" s="21"/>
      <c r="AV64" s="21"/>
      <c r="AW64" s="21"/>
      <c r="AX64" s="21"/>
      <c r="AY64" s="21"/>
      <c r="AZ64" s="21"/>
      <c r="BA64" s="21"/>
      <c r="BB64" s="21"/>
      <c r="BC64" s="21"/>
      <c r="BD64" s="21"/>
      <c r="BE64" s="21"/>
      <c r="BF64" s="21"/>
      <c r="BG64" s="21"/>
    </row>
    <row r="65" spans="2:61" ht="16">
      <c r="B65" s="5"/>
      <c r="C65" s="13" t="s">
        <v>157</v>
      </c>
      <c r="D65" s="79">
        <v>5.3125000000000004E-3</v>
      </c>
      <c r="E65" s="79">
        <v>1.0416666666666667E-3</v>
      </c>
      <c r="F65" s="79">
        <v>1.3229166666666667E-2</v>
      </c>
      <c r="G65" s="13">
        <v>78</v>
      </c>
      <c r="H65" s="85">
        <v>1.8668981481481481E-2</v>
      </c>
      <c r="I65" s="109">
        <f t="shared" si="0"/>
        <v>1.9583333333333335E-2</v>
      </c>
      <c r="J65" s="79">
        <v>1.3888888888888888E-2</v>
      </c>
      <c r="K65" s="13" t="s">
        <v>158</v>
      </c>
      <c r="L65" s="13"/>
      <c r="M65" s="13"/>
      <c r="N65" s="13"/>
      <c r="O65" s="13" t="s">
        <v>157</v>
      </c>
      <c r="P65" s="13">
        <f>7*60+39</f>
        <v>459</v>
      </c>
      <c r="Q65" s="13">
        <f>1*60+30</f>
        <v>90</v>
      </c>
      <c r="R65" s="13">
        <f>19*60+3</f>
        <v>1143</v>
      </c>
      <c r="S65" s="13">
        <v>78</v>
      </c>
      <c r="T65" s="13">
        <v>1692</v>
      </c>
      <c r="U65" s="13">
        <f t="shared" si="1"/>
        <v>1200</v>
      </c>
      <c r="V65" s="13"/>
      <c r="W65" s="13"/>
      <c r="X65" s="13"/>
      <c r="Y65" s="13"/>
      <c r="Z65" s="13"/>
      <c r="AA65" s="13"/>
      <c r="AB65" s="13"/>
      <c r="AC65" s="13"/>
      <c r="AD65" s="13"/>
      <c r="AE65" s="21"/>
      <c r="AF65" s="21"/>
      <c r="AG65" s="21"/>
      <c r="AH65" s="71"/>
      <c r="AI65" s="21"/>
      <c r="AJ65" s="21"/>
      <c r="AK65" s="21"/>
      <c r="AL65" s="21"/>
      <c r="AM65" s="21"/>
      <c r="AN65" s="21"/>
      <c r="AO65" s="21"/>
      <c r="AP65" s="21"/>
      <c r="AQ65" s="21"/>
      <c r="AR65" s="21"/>
      <c r="AS65" s="21"/>
      <c r="AT65" s="21"/>
      <c r="AU65" s="21"/>
      <c r="AV65" s="21"/>
      <c r="AW65" s="21"/>
      <c r="AX65" s="21"/>
      <c r="AY65" s="21"/>
      <c r="AZ65" s="21"/>
      <c r="BA65" s="21"/>
      <c r="BB65" s="21"/>
      <c r="BC65" s="21"/>
      <c r="BD65" s="21"/>
      <c r="BE65" s="21"/>
      <c r="BF65" s="21"/>
      <c r="BG65" s="21"/>
    </row>
    <row r="66" spans="2:61" ht="16">
      <c r="B66" s="5"/>
      <c r="C66" s="13" t="s">
        <v>159</v>
      </c>
      <c r="D66" s="79">
        <v>5.6944444444444447E-3</v>
      </c>
      <c r="E66" s="79">
        <v>4.9421296296296297E-3</v>
      </c>
      <c r="F66" s="79">
        <v>1.7685185185185186E-2</v>
      </c>
      <c r="G66" s="13">
        <v>71</v>
      </c>
      <c r="H66" s="85">
        <v>2.5127314814814814E-2</v>
      </c>
      <c r="I66" s="109">
        <f t="shared" si="0"/>
        <v>2.8321759259259262E-2</v>
      </c>
      <c r="J66" s="79">
        <v>1.3888888888888888E-2</v>
      </c>
      <c r="K66" s="13" t="s">
        <v>144</v>
      </c>
      <c r="L66" s="13"/>
      <c r="M66" s="13"/>
      <c r="N66" s="13"/>
      <c r="O66" s="13" t="s">
        <v>159</v>
      </c>
      <c r="P66" s="13">
        <f>8*60+12</f>
        <v>492</v>
      </c>
      <c r="Q66" s="13">
        <f>7*60+7</f>
        <v>427</v>
      </c>
      <c r="R66" s="13">
        <f>25*60+28</f>
        <v>1528</v>
      </c>
      <c r="S66" s="13">
        <v>71</v>
      </c>
      <c r="T66" s="13">
        <v>2447</v>
      </c>
      <c r="U66" s="13">
        <f t="shared" si="1"/>
        <v>1200</v>
      </c>
      <c r="V66" s="13"/>
      <c r="W66" s="13"/>
      <c r="X66" s="13"/>
      <c r="Y66" s="13"/>
      <c r="Z66" s="13"/>
      <c r="AA66" s="13"/>
      <c r="AB66" s="13"/>
      <c r="AC66" s="13"/>
      <c r="AD66" s="13"/>
      <c r="AE66" s="21"/>
      <c r="AF66" s="21"/>
      <c r="AG66" s="21"/>
      <c r="AH66" s="71"/>
      <c r="AI66" s="21"/>
      <c r="AJ66" s="21"/>
      <c r="AK66" s="21"/>
      <c r="AL66" s="21"/>
      <c r="AM66" s="21"/>
      <c r="AN66" s="21"/>
      <c r="AO66" s="21"/>
      <c r="AP66" s="21"/>
      <c r="AQ66" s="21"/>
      <c r="AR66" s="21"/>
      <c r="AS66" s="21"/>
      <c r="AT66" s="21"/>
      <c r="AU66" s="21"/>
      <c r="AV66" s="21"/>
      <c r="AW66" s="21"/>
      <c r="AX66" s="21"/>
      <c r="AY66" s="21"/>
      <c r="AZ66" s="21"/>
      <c r="BA66" s="21"/>
      <c r="BB66" s="21"/>
      <c r="BC66" s="21"/>
      <c r="BD66" s="21"/>
      <c r="BE66" s="21"/>
      <c r="BF66" s="21"/>
      <c r="BG66" s="21"/>
    </row>
    <row r="67" spans="2:61" ht="16">
      <c r="B67" s="5"/>
      <c r="C67" s="13" t="s">
        <v>160</v>
      </c>
      <c r="D67" s="79">
        <v>6.8865740740740745E-3</v>
      </c>
      <c r="E67" s="79">
        <v>5.6249999999999998E-3</v>
      </c>
      <c r="F67" s="79">
        <v>1.3738425925925926E-2</v>
      </c>
      <c r="G67" s="13">
        <v>115</v>
      </c>
      <c r="H67" s="85">
        <v>2.3032407407407408E-2</v>
      </c>
      <c r="I67" s="109">
        <f t="shared" si="0"/>
        <v>2.6250000000000002E-2</v>
      </c>
      <c r="J67" s="79">
        <v>1.3888888888888888E-2</v>
      </c>
      <c r="K67" s="13" t="s">
        <v>161</v>
      </c>
      <c r="L67" s="13"/>
      <c r="M67" s="13"/>
      <c r="N67" s="13"/>
      <c r="O67" s="13" t="s">
        <v>160</v>
      </c>
      <c r="P67" s="13">
        <f>9*60+55</f>
        <v>595</v>
      </c>
      <c r="Q67" s="13">
        <f>8*60+6</f>
        <v>486</v>
      </c>
      <c r="R67" s="13">
        <f>19*60+47</f>
        <v>1187</v>
      </c>
      <c r="S67" s="13">
        <v>115</v>
      </c>
      <c r="T67" s="13">
        <v>2268</v>
      </c>
      <c r="U67" s="13">
        <f t="shared" si="1"/>
        <v>1200</v>
      </c>
      <c r="V67" s="13"/>
      <c r="W67" s="13"/>
      <c r="X67" s="13"/>
      <c r="Y67" s="13"/>
      <c r="Z67" s="13"/>
      <c r="AA67" s="13"/>
      <c r="AB67" s="13"/>
      <c r="AC67" s="13"/>
      <c r="AD67" s="13"/>
      <c r="AE67" s="21"/>
      <c r="AF67" s="21"/>
      <c r="AG67" s="21"/>
      <c r="AH67" s="71"/>
      <c r="AI67" s="21"/>
      <c r="AJ67" s="21"/>
      <c r="AK67" s="21"/>
      <c r="AL67" s="21"/>
      <c r="AM67" s="21"/>
      <c r="AN67" s="21"/>
      <c r="AO67" s="21"/>
      <c r="AP67" s="21"/>
      <c r="AQ67" s="21"/>
      <c r="AR67" s="21"/>
      <c r="AS67" s="21"/>
      <c r="AT67" s="21"/>
      <c r="AU67" s="21"/>
      <c r="AV67" s="21"/>
      <c r="AW67" s="21"/>
      <c r="AX67" s="21"/>
      <c r="AY67" s="21"/>
      <c r="AZ67" s="21"/>
      <c r="BA67" s="21"/>
      <c r="BB67" s="21"/>
      <c r="BC67" s="21"/>
      <c r="BD67" s="21"/>
      <c r="BE67" s="21"/>
      <c r="BF67" s="21"/>
      <c r="BG67" s="21"/>
    </row>
    <row r="68" spans="2:61" ht="16">
      <c r="B68" s="5"/>
      <c r="C68" s="13" t="s">
        <v>162</v>
      </c>
      <c r="D68" s="79">
        <v>9.1203703703703707E-3</v>
      </c>
      <c r="E68" s="79">
        <v>4.31712962962963E-3</v>
      </c>
      <c r="F68" s="79">
        <v>2.3854166666666666E-2</v>
      </c>
      <c r="G68" s="13">
        <v>73</v>
      </c>
      <c r="H68" s="85">
        <v>3.4340277777777775E-2</v>
      </c>
      <c r="I68" s="109">
        <f t="shared" si="0"/>
        <v>3.7291666666666667E-2</v>
      </c>
      <c r="J68" s="79">
        <v>1.3888888888888888E-2</v>
      </c>
      <c r="K68" s="13" t="s">
        <v>163</v>
      </c>
      <c r="L68" s="13"/>
      <c r="M68" s="13"/>
      <c r="N68" s="13"/>
      <c r="O68" s="13" t="s">
        <v>162</v>
      </c>
      <c r="P68" s="13">
        <f>13*60+8</f>
        <v>788</v>
      </c>
      <c r="Q68" s="13">
        <f>6*60+13</f>
        <v>373</v>
      </c>
      <c r="R68" s="13">
        <f>34*60+21</f>
        <v>2061</v>
      </c>
      <c r="S68" s="13">
        <v>73</v>
      </c>
      <c r="T68" s="13">
        <v>3222</v>
      </c>
      <c r="U68" s="13">
        <f t="shared" si="1"/>
        <v>1200</v>
      </c>
      <c r="V68" s="13"/>
      <c r="W68" s="13"/>
      <c r="X68" s="13"/>
      <c r="Y68" s="13"/>
      <c r="Z68" s="13"/>
      <c r="AA68" s="13"/>
      <c r="AB68" s="13"/>
      <c r="AC68" s="13"/>
      <c r="AD68" s="13"/>
      <c r="AE68" s="21"/>
      <c r="AF68" s="21"/>
      <c r="AG68" s="21"/>
      <c r="AH68" s="71"/>
      <c r="AI68" s="21"/>
      <c r="AJ68" s="21"/>
      <c r="AK68" s="21"/>
      <c r="AL68" s="21"/>
      <c r="AM68" s="21"/>
      <c r="AN68" s="21"/>
      <c r="AO68" s="21"/>
      <c r="AP68" s="21"/>
      <c r="AQ68" s="21"/>
      <c r="AR68" s="21"/>
      <c r="AS68" s="21"/>
      <c r="AT68" s="21"/>
      <c r="AU68" s="21"/>
      <c r="AV68" s="21"/>
      <c r="AW68" s="21"/>
      <c r="AX68" s="21"/>
      <c r="AY68" s="21"/>
      <c r="AZ68" s="21"/>
      <c r="BA68" s="21"/>
      <c r="BB68" s="21"/>
      <c r="BC68" s="21"/>
      <c r="BD68" s="21"/>
      <c r="BE68" s="21"/>
      <c r="BF68" s="21"/>
      <c r="BG68" s="21"/>
    </row>
    <row r="69" spans="2:61" ht="16">
      <c r="B69" s="5"/>
      <c r="C69" s="13" t="s">
        <v>164</v>
      </c>
      <c r="D69" s="79">
        <v>4.7337962962962967E-3</v>
      </c>
      <c r="E69" s="79">
        <v>3.9583333333333337E-3</v>
      </c>
      <c r="F69" s="79">
        <v>1.0775462962962962E-2</v>
      </c>
      <c r="G69" s="13">
        <v>116</v>
      </c>
      <c r="H69" s="85">
        <v>1.695601851851852E-2</v>
      </c>
      <c r="I69" s="109">
        <f t="shared" si="0"/>
        <v>1.9467592592592592E-2</v>
      </c>
      <c r="J69" s="79">
        <v>1.3888888888888888E-2</v>
      </c>
      <c r="K69" s="13" t="s">
        <v>165</v>
      </c>
      <c r="L69" s="13"/>
      <c r="M69" s="13"/>
      <c r="N69" s="13"/>
      <c r="O69" s="13" t="s">
        <v>164</v>
      </c>
      <c r="P69" s="13">
        <f>6*60+49</f>
        <v>409</v>
      </c>
      <c r="Q69" s="13">
        <f>5*60+42</f>
        <v>342</v>
      </c>
      <c r="R69" s="13">
        <f>15*60+31</f>
        <v>931</v>
      </c>
      <c r="S69" s="13">
        <v>116</v>
      </c>
      <c r="T69" s="13">
        <v>1682</v>
      </c>
      <c r="U69" s="13">
        <f t="shared" si="1"/>
        <v>1200</v>
      </c>
      <c r="V69" s="13"/>
      <c r="W69" s="13"/>
      <c r="X69" s="13"/>
      <c r="Y69" s="13"/>
      <c r="Z69" s="13"/>
      <c r="AA69" s="13"/>
      <c r="AB69" s="13"/>
      <c r="AC69" s="13"/>
      <c r="AD69" s="13"/>
      <c r="AE69" s="21"/>
      <c r="AF69" s="21"/>
      <c r="AG69" s="21"/>
      <c r="AH69" s="71"/>
      <c r="AI69" s="21"/>
      <c r="AJ69" s="21"/>
      <c r="AK69" s="21"/>
      <c r="AL69" s="21"/>
      <c r="AM69" s="21"/>
      <c r="AN69" s="21"/>
      <c r="AO69" s="21"/>
      <c r="AP69" s="21"/>
      <c r="AQ69" s="21"/>
      <c r="AR69" s="21"/>
      <c r="AS69" s="21"/>
      <c r="AT69" s="21"/>
      <c r="AU69" s="21"/>
      <c r="AV69" s="21"/>
      <c r="AW69" s="21"/>
      <c r="AX69" s="21"/>
      <c r="AY69" s="21"/>
      <c r="AZ69" s="21"/>
      <c r="BA69" s="21"/>
      <c r="BB69" s="21"/>
      <c r="BC69" s="21"/>
      <c r="BD69" s="21"/>
      <c r="BE69" s="21"/>
      <c r="BF69" s="21"/>
      <c r="BG69" s="21"/>
    </row>
    <row r="70" spans="2:61" ht="16">
      <c r="B70" s="5"/>
      <c r="C70" s="70" t="s">
        <v>166</v>
      </c>
      <c r="D70" s="102">
        <v>5.6597222222222222E-3</v>
      </c>
      <c r="E70" s="80">
        <v>3.7731481481481483E-3</v>
      </c>
      <c r="F70" s="80">
        <v>1.40625E-2</v>
      </c>
      <c r="G70" s="90">
        <v>979</v>
      </c>
      <c r="H70" s="86">
        <v>2.0833333333333332E-2</v>
      </c>
      <c r="I70" s="110">
        <f t="shared" si="0"/>
        <v>2.3495370370370371E-2</v>
      </c>
      <c r="J70" s="91">
        <v>1.3888888888888888E-2</v>
      </c>
      <c r="K70" s="13"/>
      <c r="L70" s="13"/>
      <c r="M70" s="13"/>
      <c r="N70" s="13"/>
      <c r="O70" s="70" t="s">
        <v>166</v>
      </c>
      <c r="P70" s="70">
        <f>SUM(P55:P69)</f>
        <v>6929</v>
      </c>
      <c r="Q70" s="70">
        <f t="shared" ref="Q70:R70" si="2">SUM(Q55:Q69)</f>
        <v>3787</v>
      </c>
      <c r="R70" s="70">
        <f t="shared" si="2"/>
        <v>17992</v>
      </c>
      <c r="S70" s="70">
        <f t="shared" ref="S70" si="3">SUM(S55:S69)</f>
        <v>979</v>
      </c>
      <c r="T70" s="70">
        <f t="shared" ref="T70" si="4">SUM(T55:T69)</f>
        <v>28708</v>
      </c>
      <c r="U70" s="70">
        <f>SUM(U55:U69)</f>
        <v>18000</v>
      </c>
      <c r="V70" s="13"/>
      <c r="W70" s="13"/>
      <c r="X70" s="13"/>
      <c r="Y70" s="13"/>
      <c r="Z70" s="13"/>
      <c r="AA70" s="13"/>
      <c r="AB70" s="13"/>
      <c r="AC70" s="13"/>
      <c r="AD70" s="13"/>
      <c r="AE70" s="21"/>
      <c r="AF70" s="21"/>
      <c r="AG70" s="21"/>
      <c r="AH70" s="71"/>
      <c r="AI70" s="21"/>
      <c r="AJ70" s="21"/>
      <c r="AK70" s="21"/>
      <c r="AL70" s="21"/>
      <c r="AM70" s="21"/>
      <c r="AN70" s="21"/>
      <c r="AO70" s="21"/>
      <c r="AP70" s="21"/>
      <c r="AQ70" s="21"/>
      <c r="AR70" s="21"/>
      <c r="AS70" s="21"/>
      <c r="AT70" s="21"/>
      <c r="AU70" s="21"/>
      <c r="AV70" s="21"/>
      <c r="AW70" s="21"/>
      <c r="AX70" s="21"/>
      <c r="AY70" s="21"/>
      <c r="AZ70" s="21"/>
      <c r="BA70" s="21"/>
      <c r="BB70" s="21"/>
      <c r="BC70" s="21"/>
      <c r="BD70" s="21"/>
      <c r="BE70" s="21"/>
      <c r="BF70" s="21"/>
      <c r="BG70" s="21"/>
      <c r="BH70" s="21"/>
      <c r="BI70" s="21"/>
    </row>
    <row r="71" spans="2:61" ht="16">
      <c r="B71" s="5"/>
      <c r="C71" s="70" t="s">
        <v>178</v>
      </c>
      <c r="D71" s="102">
        <f>SUM(D55:D69)</f>
        <v>8.0196759259259259E-2</v>
      </c>
      <c r="E71" s="79">
        <f t="shared" ref="E71:J71" si="5">SUM(E55:E69)</f>
        <v>4.3831018518518526E-2</v>
      </c>
      <c r="F71" s="79">
        <f t="shared" si="5"/>
        <v>0.20824074074074078</v>
      </c>
      <c r="G71" s="13">
        <f t="shared" si="5"/>
        <v>979</v>
      </c>
      <c r="H71" s="79">
        <f t="shared" si="5"/>
        <v>0.30276620370370366</v>
      </c>
      <c r="I71" s="79">
        <f t="shared" si="5"/>
        <v>0.33226851851851857</v>
      </c>
      <c r="J71" s="79">
        <f t="shared" si="5"/>
        <v>0.2083333333333334</v>
      </c>
      <c r="K71" s="13"/>
      <c r="L71" s="13"/>
      <c r="M71" s="13"/>
      <c r="N71" s="13"/>
      <c r="O71" s="70" t="s">
        <v>184</v>
      </c>
      <c r="P71" s="94">
        <f>AVERAGE(P55:P69)</f>
        <v>461.93333333333334</v>
      </c>
      <c r="Q71" s="94">
        <f t="shared" ref="Q71:U71" si="6">AVERAGE(Q55:Q69)</f>
        <v>252.46666666666667</v>
      </c>
      <c r="R71" s="94">
        <f t="shared" si="6"/>
        <v>1199.4666666666667</v>
      </c>
      <c r="S71" s="94">
        <f t="shared" si="6"/>
        <v>65.266666666666666</v>
      </c>
      <c r="T71" s="94">
        <f t="shared" si="6"/>
        <v>1913.8666666666666</v>
      </c>
      <c r="U71" s="94">
        <f t="shared" si="6"/>
        <v>1200</v>
      </c>
      <c r="V71" s="13"/>
      <c r="W71" s="13"/>
      <c r="X71" s="13"/>
      <c r="Y71" s="13"/>
      <c r="Z71" s="13"/>
      <c r="AA71" s="13"/>
      <c r="AB71" s="13"/>
      <c r="AD71" s="21"/>
      <c r="AE71" s="21"/>
      <c r="AF71" s="21"/>
      <c r="AG71" s="21"/>
      <c r="AH71" s="71"/>
      <c r="AI71" s="21"/>
      <c r="AJ71" s="21"/>
      <c r="AK71" s="21"/>
      <c r="AL71" s="21"/>
      <c r="AM71" s="21"/>
      <c r="AN71" s="21"/>
      <c r="AO71" s="21"/>
      <c r="AP71" s="21"/>
      <c r="AQ71" s="21"/>
      <c r="AR71" s="21"/>
      <c r="AS71" s="21"/>
      <c r="AT71" s="21"/>
      <c r="AU71" s="21"/>
      <c r="AV71" s="21"/>
      <c r="AW71" s="21"/>
      <c r="AX71" s="21"/>
      <c r="AY71" s="21"/>
      <c r="AZ71" s="21"/>
      <c r="BA71" s="21"/>
      <c r="BB71" s="21"/>
      <c r="BC71" s="21"/>
      <c r="BD71" s="21"/>
      <c r="BE71" s="21"/>
      <c r="BF71" s="21"/>
      <c r="BG71" s="21"/>
      <c r="BH71" s="21"/>
      <c r="BI71" s="21"/>
    </row>
    <row r="72" spans="2:61" ht="16">
      <c r="B72" s="5"/>
      <c r="C72" s="70" t="s">
        <v>179</v>
      </c>
      <c r="D72" s="102">
        <f>AVERAGE(D55:D69)</f>
        <v>5.3464506172839505E-3</v>
      </c>
      <c r="E72" s="79">
        <f t="shared" ref="E72:J72" si="7">AVERAGE(E55:E69)</f>
        <v>2.9220679012345683E-3</v>
      </c>
      <c r="F72" s="79">
        <f t="shared" si="7"/>
        <v>1.3882716049382718E-2</v>
      </c>
      <c r="G72" s="89">
        <f t="shared" si="7"/>
        <v>65.266666666666666</v>
      </c>
      <c r="H72" s="79">
        <f t="shared" si="7"/>
        <v>2.0184413580246911E-2</v>
      </c>
      <c r="I72" s="79">
        <f t="shared" si="7"/>
        <v>2.2151234567901239E-2</v>
      </c>
      <c r="J72" s="79">
        <f t="shared" si="7"/>
        <v>1.3888888888888893E-2</v>
      </c>
      <c r="K72" s="13"/>
      <c r="L72" s="13"/>
      <c r="M72" s="13"/>
      <c r="N72" s="13"/>
      <c r="O72" s="13"/>
      <c r="P72" s="95"/>
      <c r="Q72" s="95"/>
      <c r="R72" s="95"/>
      <c r="S72" s="13"/>
      <c r="T72" s="88"/>
      <c r="U72" s="13"/>
      <c r="V72" s="13"/>
      <c r="W72" s="13"/>
      <c r="X72" s="13"/>
      <c r="Y72" s="13"/>
      <c r="Z72" s="13"/>
      <c r="AA72" s="13"/>
      <c r="AB72" s="13"/>
      <c r="AD72" s="21"/>
      <c r="AE72" s="21"/>
      <c r="AF72" s="21"/>
      <c r="AG72" s="21"/>
      <c r="AH72" s="71"/>
      <c r="AI72" s="21"/>
      <c r="AJ72" s="21"/>
      <c r="AK72" s="21"/>
      <c r="AL72" s="21"/>
      <c r="AM72" s="21"/>
      <c r="AN72" s="21"/>
      <c r="AO72" s="21"/>
      <c r="AP72" s="21"/>
      <c r="AQ72" s="21"/>
      <c r="AR72" s="21"/>
      <c r="AS72" s="21"/>
      <c r="AT72" s="21"/>
      <c r="AU72" s="21"/>
      <c r="AV72" s="21"/>
      <c r="AW72" s="21"/>
      <c r="AX72" s="21"/>
      <c r="AY72" s="21"/>
      <c r="AZ72" s="21"/>
      <c r="BA72" s="21"/>
      <c r="BB72" s="21"/>
      <c r="BC72" s="21"/>
      <c r="BD72" s="21"/>
      <c r="BE72" s="21"/>
      <c r="BF72" s="21"/>
      <c r="BG72" s="21"/>
      <c r="BH72" s="21"/>
      <c r="BI72" s="21"/>
    </row>
    <row r="73" spans="2:61" ht="16">
      <c r="B73" s="25"/>
      <c r="C73" s="31"/>
      <c r="D73" s="26"/>
      <c r="E73" s="26"/>
      <c r="F73" s="13"/>
      <c r="G73" s="13"/>
      <c r="H73" s="13"/>
      <c r="I73" s="13"/>
      <c r="J73" s="13"/>
      <c r="K73" s="13"/>
      <c r="L73" s="13"/>
      <c r="M73" s="13"/>
      <c r="N73" s="13"/>
      <c r="O73" s="13"/>
      <c r="P73" s="13"/>
      <c r="Q73" s="13"/>
      <c r="R73" s="13"/>
      <c r="S73" s="13"/>
      <c r="T73" s="13"/>
      <c r="U73" s="13"/>
      <c r="V73" s="13"/>
      <c r="W73" s="13"/>
      <c r="X73" s="13"/>
      <c r="Y73" s="13"/>
      <c r="Z73" s="13"/>
      <c r="AA73" s="13"/>
      <c r="AB73" s="13"/>
      <c r="AD73" s="21"/>
      <c r="AE73" s="21"/>
      <c r="AF73" s="21"/>
      <c r="AG73" s="21"/>
      <c r="AH73" s="71"/>
      <c r="AI73" s="21"/>
      <c r="AJ73" s="21"/>
      <c r="AK73" s="21"/>
      <c r="AL73" s="21"/>
      <c r="AM73" s="21"/>
      <c r="AN73" s="21"/>
      <c r="AO73" s="21"/>
      <c r="AP73" s="21"/>
      <c r="AQ73" s="21"/>
      <c r="AR73" s="21"/>
      <c r="AS73" s="21"/>
      <c r="AT73" s="21"/>
      <c r="AU73" s="21"/>
      <c r="AV73" s="21"/>
      <c r="AW73" s="21"/>
      <c r="AX73" s="21"/>
      <c r="AY73" s="21"/>
      <c r="AZ73" s="21"/>
      <c r="BA73" s="21"/>
      <c r="BB73" s="21"/>
      <c r="BC73" s="21"/>
      <c r="BD73" s="21"/>
      <c r="BE73" s="21"/>
      <c r="BF73" s="21"/>
      <c r="BG73" s="21"/>
      <c r="BH73" s="21"/>
      <c r="BI73" s="21"/>
    </row>
    <row r="74" spans="2:61" ht="16">
      <c r="B74" s="32"/>
      <c r="F74" s="13"/>
      <c r="G74" s="13"/>
      <c r="H74" s="13"/>
      <c r="I74" s="13"/>
      <c r="J74" s="13"/>
      <c r="K74" s="13"/>
      <c r="L74" s="13"/>
      <c r="M74" s="13"/>
      <c r="N74" s="13"/>
      <c r="O74" s="13"/>
      <c r="P74" s="13"/>
      <c r="Q74" s="13"/>
      <c r="R74" s="13"/>
      <c r="S74" s="13"/>
      <c r="T74" s="13"/>
      <c r="U74" s="13"/>
      <c r="V74" s="13"/>
      <c r="W74" s="13"/>
      <c r="X74" s="13"/>
      <c r="Y74" s="13"/>
      <c r="Z74" s="13"/>
      <c r="AA74" s="13"/>
      <c r="AB74" s="13"/>
      <c r="AC74" s="42"/>
      <c r="AD74" s="21"/>
      <c r="AE74" s="21"/>
      <c r="AF74" s="21"/>
      <c r="AG74" s="21"/>
      <c r="AH74" s="71"/>
      <c r="AI74" s="21"/>
      <c r="AJ74" s="21"/>
      <c r="AK74" s="21"/>
      <c r="AL74" s="21"/>
      <c r="AM74" s="21"/>
      <c r="AN74" s="21"/>
      <c r="AO74" s="21"/>
      <c r="AP74" s="21"/>
      <c r="AQ74" s="21"/>
      <c r="AR74" s="21"/>
      <c r="AS74" s="21"/>
      <c r="AT74" s="21"/>
      <c r="AU74" s="21"/>
      <c r="AV74" s="21"/>
      <c r="AW74" s="21"/>
      <c r="AX74" s="21"/>
      <c r="AY74" s="21"/>
      <c r="AZ74" s="21"/>
      <c r="BA74" s="21"/>
      <c r="BB74" s="21"/>
      <c r="BC74" s="21"/>
      <c r="BD74" s="21"/>
      <c r="BE74" s="21"/>
      <c r="BF74" s="21"/>
      <c r="BG74" s="21"/>
      <c r="BH74" s="21"/>
      <c r="BI74" s="21"/>
    </row>
    <row r="75" spans="2:61" ht="16">
      <c r="B75" s="32"/>
      <c r="F75" s="13"/>
      <c r="G75" s="13"/>
      <c r="H75" s="13"/>
      <c r="I75" s="13"/>
      <c r="J75" s="13"/>
      <c r="K75" s="13"/>
      <c r="L75" s="13"/>
      <c r="M75" s="13"/>
      <c r="N75" s="13"/>
      <c r="O75" s="13"/>
      <c r="P75" s="13"/>
      <c r="Q75" s="13"/>
      <c r="R75" s="13"/>
      <c r="S75" s="13"/>
      <c r="T75" s="13"/>
      <c r="U75" s="13"/>
      <c r="V75" s="13"/>
      <c r="W75" s="13"/>
      <c r="X75" s="13"/>
      <c r="Y75" s="13"/>
      <c r="Z75" s="13"/>
      <c r="AA75" s="13"/>
      <c r="AB75" s="13"/>
      <c r="AC75" s="42"/>
      <c r="AD75" s="21"/>
      <c r="AE75" s="21"/>
      <c r="AF75" s="21"/>
      <c r="AG75" s="21"/>
      <c r="AH75" s="71"/>
      <c r="AI75" s="21"/>
      <c r="AJ75" s="21"/>
      <c r="AK75" s="21"/>
      <c r="AL75" s="21"/>
      <c r="AM75" s="21"/>
      <c r="AN75" s="21"/>
      <c r="AO75" s="21"/>
      <c r="AP75" s="21"/>
      <c r="AQ75" s="21"/>
      <c r="AR75" s="21"/>
      <c r="AS75" s="21"/>
      <c r="AT75" s="21"/>
      <c r="AU75" s="21"/>
      <c r="AV75" s="21"/>
      <c r="AW75" s="21"/>
      <c r="AX75" s="21"/>
      <c r="AY75" s="21"/>
      <c r="AZ75" s="21"/>
      <c r="BA75" s="21"/>
      <c r="BB75" s="21"/>
      <c r="BC75" s="21"/>
      <c r="BD75" s="21"/>
      <c r="BE75" s="21"/>
      <c r="BF75" s="21"/>
      <c r="BG75" s="21"/>
      <c r="BH75" s="21"/>
      <c r="BI75" s="21"/>
    </row>
    <row r="76" spans="2:61" ht="16">
      <c r="B76" s="32"/>
      <c r="C76" s="52"/>
      <c r="D76" s="52"/>
      <c r="E76" s="52"/>
      <c r="F76" s="13"/>
      <c r="G76" s="13"/>
      <c r="H76" s="13"/>
      <c r="I76" s="13"/>
      <c r="J76" s="13"/>
      <c r="K76" s="13"/>
      <c r="L76" s="13"/>
      <c r="M76" s="13"/>
      <c r="N76" s="13"/>
      <c r="O76" s="13"/>
      <c r="P76" s="64"/>
      <c r="Q76" s="13"/>
      <c r="R76" s="13"/>
      <c r="S76" s="13"/>
      <c r="T76" s="13"/>
      <c r="U76" s="13"/>
      <c r="V76" s="13"/>
      <c r="W76" s="13"/>
      <c r="X76" s="13"/>
      <c r="Y76" s="13"/>
      <c r="Z76" s="13"/>
      <c r="AA76" s="13"/>
      <c r="AB76" s="13"/>
      <c r="AC76" s="42"/>
      <c r="AD76" s="21"/>
      <c r="AE76" s="21"/>
      <c r="AF76" s="21"/>
      <c r="AG76" s="21"/>
      <c r="AH76" s="71"/>
      <c r="AI76" s="21"/>
      <c r="AJ76" s="21"/>
      <c r="AK76" s="21"/>
      <c r="AL76" s="21"/>
      <c r="AM76" s="21"/>
      <c r="AN76" s="21"/>
      <c r="AO76" s="21"/>
      <c r="AP76" s="21"/>
      <c r="AQ76" s="21"/>
      <c r="AR76" s="21"/>
      <c r="AS76" s="21"/>
      <c r="AT76" s="21"/>
      <c r="AU76" s="21"/>
      <c r="AV76" s="21"/>
      <c r="AW76" s="21"/>
      <c r="AX76" s="21"/>
      <c r="AY76" s="21"/>
      <c r="AZ76" s="21"/>
      <c r="BA76" s="21"/>
      <c r="BB76" s="21"/>
      <c r="BC76" s="21"/>
      <c r="BD76" s="21"/>
      <c r="BE76" s="21"/>
      <c r="BF76" s="21"/>
      <c r="BG76" s="21"/>
      <c r="BH76" s="21"/>
      <c r="BI76" s="21"/>
    </row>
    <row r="77" spans="2:61" ht="16">
      <c r="B77" s="32"/>
      <c r="C77" s="52"/>
      <c r="D77" s="52"/>
      <c r="E77" s="52"/>
      <c r="F77" s="13"/>
      <c r="G77" s="13"/>
      <c r="H77" s="13"/>
      <c r="I77" s="13"/>
      <c r="J77" s="13"/>
      <c r="K77" s="13"/>
      <c r="L77" s="13"/>
      <c r="M77" s="13"/>
      <c r="N77" s="13"/>
      <c r="O77" s="13"/>
      <c r="P77" s="13"/>
      <c r="Q77" s="13"/>
      <c r="R77" s="13"/>
      <c r="S77" s="13"/>
      <c r="T77" s="13"/>
      <c r="U77" s="13"/>
      <c r="V77" s="13"/>
      <c r="W77" s="13"/>
      <c r="X77" s="13"/>
      <c r="Y77" s="13"/>
      <c r="Z77" s="13"/>
      <c r="AA77" s="13"/>
      <c r="AB77" s="13"/>
      <c r="AC77" s="42"/>
      <c r="AD77" s="21"/>
      <c r="AE77" s="21"/>
      <c r="AF77" s="21"/>
      <c r="AG77" s="21"/>
      <c r="AH77" s="71"/>
      <c r="AI77" s="21"/>
      <c r="AJ77" s="21"/>
      <c r="AK77" s="21"/>
      <c r="AL77" s="21"/>
      <c r="AM77" s="21"/>
      <c r="AN77" s="21"/>
      <c r="AO77" s="21"/>
      <c r="AP77" s="21"/>
      <c r="AQ77" s="21"/>
      <c r="AR77" s="21"/>
      <c r="AS77" s="21"/>
      <c r="AT77" s="21"/>
      <c r="AU77" s="21"/>
      <c r="AV77" s="21"/>
      <c r="AW77" s="21"/>
      <c r="AX77" s="21"/>
      <c r="AY77" s="21"/>
      <c r="AZ77" s="21"/>
      <c r="BA77" s="21"/>
      <c r="BB77" s="21"/>
      <c r="BC77" s="21"/>
      <c r="BD77" s="21"/>
      <c r="BE77" s="21"/>
      <c r="BF77" s="21"/>
      <c r="BG77" s="21"/>
      <c r="BH77" s="21"/>
      <c r="BI77" s="21"/>
    </row>
    <row r="78" spans="2:61" ht="16">
      <c r="B78" s="32"/>
      <c r="F78" s="13"/>
      <c r="G78" s="13"/>
      <c r="H78" s="13"/>
      <c r="I78" s="13"/>
      <c r="J78" s="13"/>
      <c r="K78" s="13"/>
      <c r="L78" s="13"/>
      <c r="M78" s="13"/>
      <c r="N78" s="13"/>
      <c r="O78" s="13"/>
      <c r="P78" s="13"/>
      <c r="Q78" s="13"/>
      <c r="R78" s="13"/>
      <c r="S78" s="13"/>
      <c r="T78" s="13"/>
      <c r="U78" s="13"/>
      <c r="V78" s="13"/>
      <c r="W78" s="13"/>
      <c r="X78" s="13"/>
      <c r="Y78" s="13"/>
      <c r="Z78" s="13"/>
      <c r="AA78" s="13"/>
      <c r="AB78" s="13"/>
      <c r="AC78" s="42"/>
      <c r="AD78" s="21"/>
      <c r="AE78" s="21"/>
      <c r="AF78" s="21"/>
      <c r="AG78" s="21"/>
      <c r="AH78" s="71"/>
      <c r="AI78" s="21"/>
      <c r="AJ78" s="21"/>
      <c r="AK78" s="21"/>
      <c r="AL78" s="21"/>
      <c r="AM78" s="21"/>
      <c r="AN78" s="21"/>
      <c r="AO78" s="21"/>
      <c r="AP78" s="21"/>
      <c r="AQ78" s="21"/>
      <c r="AR78" s="21"/>
      <c r="AS78" s="21"/>
      <c r="AT78" s="21"/>
      <c r="AU78" s="21"/>
      <c r="AV78" s="21"/>
      <c r="AW78" s="21"/>
      <c r="AX78" s="21"/>
      <c r="AY78" s="21"/>
      <c r="AZ78" s="21"/>
      <c r="BA78" s="21"/>
      <c r="BB78" s="21"/>
      <c r="BC78" s="21"/>
      <c r="BD78" s="21"/>
      <c r="BE78" s="21"/>
      <c r="BF78" s="21"/>
      <c r="BG78" s="21"/>
      <c r="BH78" s="21"/>
      <c r="BI78" s="21"/>
    </row>
    <row r="79" spans="2:61" ht="16">
      <c r="B79" s="32"/>
      <c r="C79" s="13"/>
      <c r="F79" s="13"/>
      <c r="G79" s="13"/>
      <c r="H79" s="13"/>
      <c r="I79" s="13"/>
      <c r="J79" s="13"/>
      <c r="K79" s="13"/>
      <c r="L79" s="13"/>
      <c r="M79" s="13"/>
      <c r="N79" s="13"/>
      <c r="O79" s="13"/>
      <c r="P79" s="13"/>
      <c r="Q79" s="13"/>
      <c r="R79" s="13"/>
      <c r="S79" s="13"/>
      <c r="T79" s="13"/>
      <c r="U79" s="13"/>
      <c r="V79" s="13"/>
      <c r="W79" s="13"/>
      <c r="X79" s="13"/>
      <c r="Y79" s="13"/>
      <c r="Z79" s="13"/>
      <c r="AA79" s="13"/>
      <c r="AB79" s="13"/>
      <c r="AC79" s="42"/>
      <c r="AD79" s="21"/>
      <c r="AE79" s="21"/>
      <c r="AF79" s="21"/>
      <c r="AG79" s="21"/>
      <c r="AH79" s="71"/>
      <c r="AI79" s="21"/>
      <c r="AJ79" s="21"/>
      <c r="AK79" s="21"/>
      <c r="AL79" s="21"/>
      <c r="AM79" s="21"/>
      <c r="AN79" s="21"/>
      <c r="AO79" s="21"/>
      <c r="AP79" s="21"/>
      <c r="AQ79" s="21"/>
      <c r="AR79" s="21"/>
      <c r="AS79" s="21"/>
      <c r="AT79" s="21"/>
      <c r="AU79" s="21"/>
      <c r="AV79" s="21"/>
      <c r="AW79" s="21"/>
      <c r="AX79" s="21"/>
      <c r="AY79" s="21"/>
      <c r="AZ79" s="21"/>
      <c r="BA79" s="21"/>
      <c r="BB79" s="21"/>
      <c r="BC79" s="21"/>
      <c r="BD79" s="21"/>
      <c r="BE79" s="21"/>
      <c r="BF79" s="21"/>
      <c r="BG79" s="21"/>
      <c r="BH79" s="21"/>
      <c r="BI79" s="21"/>
    </row>
    <row r="80" spans="2:61" ht="16">
      <c r="B80" s="32"/>
      <c r="C80" s="13"/>
      <c r="F80" s="13"/>
      <c r="G80" s="13"/>
      <c r="H80" s="13"/>
      <c r="I80" s="13"/>
      <c r="J80" s="13"/>
      <c r="K80" s="13"/>
      <c r="L80" s="13"/>
      <c r="M80" s="13"/>
      <c r="N80" s="13"/>
      <c r="O80" s="13"/>
      <c r="P80" s="13"/>
      <c r="Q80" s="13"/>
      <c r="R80" s="13"/>
      <c r="S80" s="13"/>
      <c r="T80" s="13"/>
      <c r="U80" s="13"/>
      <c r="V80" s="13"/>
      <c r="W80" s="13"/>
      <c r="X80" s="13"/>
      <c r="Y80" s="13"/>
      <c r="Z80" s="13"/>
      <c r="AA80" s="13"/>
      <c r="AB80" s="13"/>
      <c r="AC80" s="42"/>
      <c r="AD80" s="21"/>
      <c r="AE80" s="21"/>
      <c r="AF80" s="21"/>
      <c r="AG80" s="21"/>
      <c r="AH80" s="71"/>
      <c r="AI80" s="21"/>
      <c r="AJ80" s="21"/>
      <c r="AK80" s="21"/>
      <c r="AL80" s="21"/>
      <c r="AM80" s="21"/>
      <c r="AN80" s="21"/>
      <c r="AO80" s="21"/>
      <c r="AP80" s="21"/>
      <c r="AQ80" s="21"/>
      <c r="AR80" s="21"/>
      <c r="AS80" s="21"/>
      <c r="AT80" s="21"/>
      <c r="AU80" s="21"/>
      <c r="AV80" s="21"/>
      <c r="AW80" s="21"/>
      <c r="AX80" s="21"/>
      <c r="AY80" s="21"/>
      <c r="AZ80" s="21"/>
      <c r="BA80" s="21"/>
      <c r="BB80" s="21"/>
      <c r="BC80" s="21"/>
      <c r="BD80" s="21"/>
      <c r="BE80" s="21"/>
      <c r="BF80" s="21"/>
      <c r="BG80" s="21"/>
      <c r="BH80" s="21"/>
      <c r="BI80" s="21"/>
    </row>
    <row r="81" spans="2:61" ht="16">
      <c r="B81" s="32"/>
      <c r="F81" s="13"/>
      <c r="G81" s="13"/>
      <c r="H81" s="13"/>
      <c r="I81" s="13"/>
      <c r="J81" s="13"/>
      <c r="K81" s="13"/>
      <c r="L81" s="13"/>
      <c r="M81" s="13"/>
      <c r="N81" s="13"/>
      <c r="O81" s="13"/>
      <c r="P81" s="13"/>
      <c r="Q81" s="13"/>
      <c r="R81" s="13"/>
      <c r="S81" s="13"/>
      <c r="T81" s="13"/>
      <c r="U81" s="13"/>
      <c r="V81" s="13"/>
      <c r="W81" s="13"/>
      <c r="X81" s="13"/>
      <c r="Y81" s="13"/>
      <c r="Z81" s="13"/>
      <c r="AA81" s="13"/>
      <c r="AB81" s="13"/>
      <c r="AC81" s="42"/>
      <c r="AD81" s="21"/>
      <c r="AE81" s="21"/>
      <c r="AF81" s="21"/>
      <c r="AG81" s="21"/>
      <c r="AH81" s="71"/>
      <c r="AI81" s="21"/>
      <c r="AJ81" s="21"/>
      <c r="AK81" s="21"/>
      <c r="AL81" s="21"/>
      <c r="AM81" s="21"/>
      <c r="AN81" s="21"/>
      <c r="AO81" s="21"/>
      <c r="AP81" s="21"/>
      <c r="AQ81" s="21"/>
      <c r="AR81" s="21"/>
      <c r="AS81" s="21"/>
      <c r="AT81" s="21"/>
      <c r="AU81" s="21"/>
      <c r="AV81" s="21"/>
      <c r="AW81" s="21"/>
      <c r="AX81" s="21"/>
      <c r="AY81" s="21"/>
      <c r="AZ81" s="21"/>
      <c r="BA81" s="21"/>
      <c r="BB81" s="21"/>
      <c r="BC81" s="21"/>
      <c r="BD81" s="21"/>
      <c r="BE81" s="21"/>
      <c r="BF81" s="21"/>
      <c r="BG81" s="21"/>
      <c r="BH81" s="21"/>
      <c r="BI81" s="21"/>
    </row>
    <row r="82" spans="2:61" ht="16">
      <c r="B82" s="32"/>
      <c r="F82" s="13"/>
      <c r="G82" s="13"/>
      <c r="H82" s="13"/>
      <c r="I82" s="13"/>
      <c r="J82" s="13"/>
      <c r="K82" s="13"/>
      <c r="L82" s="13"/>
      <c r="M82" s="13"/>
      <c r="N82" s="13"/>
      <c r="O82" s="13"/>
      <c r="P82" s="13"/>
      <c r="Q82" s="13"/>
      <c r="R82" s="13"/>
      <c r="S82" s="13"/>
      <c r="T82" s="13"/>
      <c r="U82" s="13"/>
      <c r="V82" s="13"/>
      <c r="W82" s="13"/>
      <c r="X82" s="13"/>
      <c r="Y82" s="13"/>
      <c r="Z82" s="13"/>
      <c r="AA82" s="13"/>
      <c r="AB82" s="13"/>
      <c r="AC82" s="42"/>
      <c r="AD82" s="21"/>
      <c r="AE82" s="21"/>
      <c r="AF82" s="21"/>
      <c r="AG82" s="21"/>
      <c r="AH82" s="71"/>
      <c r="AI82" s="21"/>
      <c r="AJ82" s="21"/>
      <c r="AK82" s="21"/>
      <c r="AL82" s="21"/>
      <c r="AM82" s="21"/>
      <c r="AN82" s="21"/>
      <c r="AO82" s="21"/>
      <c r="AP82" s="21"/>
      <c r="AQ82" s="21"/>
      <c r="AR82" s="21"/>
      <c r="AS82" s="21"/>
      <c r="AT82" s="21"/>
      <c r="AU82" s="21"/>
      <c r="AV82" s="21"/>
      <c r="AW82" s="21"/>
      <c r="AX82" s="21"/>
      <c r="AY82" s="21"/>
      <c r="AZ82" s="21"/>
      <c r="BA82" s="21"/>
      <c r="BB82" s="21"/>
      <c r="BC82" s="21"/>
      <c r="BD82" s="21"/>
      <c r="BE82" s="21"/>
      <c r="BF82" s="21"/>
      <c r="BG82" s="21"/>
      <c r="BH82" s="21"/>
      <c r="BI82" s="21"/>
    </row>
    <row r="83" spans="2:61" ht="16">
      <c r="B83" s="32"/>
      <c r="F83" s="13"/>
      <c r="G83" s="13"/>
      <c r="H83" s="13"/>
      <c r="I83" s="13"/>
      <c r="J83" s="13"/>
      <c r="K83" s="13"/>
      <c r="L83" s="13"/>
      <c r="M83" s="13"/>
      <c r="N83" s="13"/>
      <c r="O83" s="13"/>
      <c r="P83" s="13"/>
      <c r="Q83" s="13" t="s">
        <v>208</v>
      </c>
      <c r="R83" s="13"/>
      <c r="S83" s="13"/>
      <c r="T83" s="13"/>
      <c r="U83" s="13"/>
      <c r="V83" s="13" t="s">
        <v>210</v>
      </c>
      <c r="W83" s="13"/>
      <c r="X83" s="13"/>
      <c r="Y83" s="13" t="s">
        <v>214</v>
      </c>
      <c r="Z83" s="13"/>
      <c r="AA83" s="13"/>
      <c r="AB83" s="13"/>
      <c r="AC83" s="42"/>
      <c r="AD83" s="21"/>
      <c r="AE83" s="21"/>
      <c r="AF83" s="21"/>
      <c r="AG83" s="21"/>
      <c r="AH83" s="71"/>
      <c r="AI83" s="21"/>
      <c r="AJ83" s="21"/>
      <c r="AK83" s="21"/>
      <c r="AL83" s="21"/>
      <c r="AM83" s="21"/>
      <c r="AN83" s="21"/>
      <c r="AO83" s="21"/>
      <c r="AP83" s="21"/>
      <c r="AQ83" s="21"/>
      <c r="AR83" s="21"/>
      <c r="AS83" s="21"/>
      <c r="AT83" s="21"/>
      <c r="AU83" s="21"/>
      <c r="AV83" s="21"/>
      <c r="AW83" s="21"/>
      <c r="AX83" s="21"/>
      <c r="AY83" s="21"/>
      <c r="AZ83" s="21"/>
      <c r="BA83" s="21"/>
      <c r="BB83" s="21"/>
      <c r="BC83" s="21"/>
      <c r="BD83" s="21"/>
      <c r="BE83" s="21"/>
      <c r="BF83" s="21"/>
      <c r="BG83" s="21"/>
      <c r="BH83" s="21"/>
      <c r="BI83" s="21"/>
    </row>
    <row r="84" spans="2:61" ht="16">
      <c r="B84" s="32"/>
      <c r="M84" s="13"/>
      <c r="N84" s="13"/>
      <c r="O84" s="13"/>
      <c r="P84" s="13"/>
      <c r="Q84" s="13"/>
      <c r="R84" s="13"/>
      <c r="S84" s="13"/>
      <c r="T84" s="13"/>
      <c r="U84" s="13"/>
      <c r="V84" s="13"/>
      <c r="W84" s="13"/>
      <c r="X84" s="13"/>
      <c r="Y84" s="13"/>
      <c r="Z84" s="13"/>
      <c r="AA84" s="13"/>
      <c r="AB84" s="13"/>
      <c r="AC84" s="42"/>
      <c r="AD84" s="21"/>
      <c r="AE84" s="21"/>
      <c r="AF84" s="21"/>
      <c r="AG84" s="21"/>
      <c r="AH84" s="71"/>
      <c r="AI84" s="21"/>
      <c r="AJ84" s="21"/>
      <c r="AK84" s="21"/>
      <c r="AL84" s="21"/>
      <c r="AM84" s="21"/>
      <c r="AN84" s="21"/>
      <c r="AO84" s="21"/>
      <c r="AP84" s="21"/>
      <c r="AQ84" s="21"/>
      <c r="AR84" s="21"/>
      <c r="AS84" s="21"/>
      <c r="AT84" s="21"/>
      <c r="AU84" s="21"/>
      <c r="AV84" s="21"/>
      <c r="AW84" s="21"/>
      <c r="AX84" s="21"/>
      <c r="AY84" s="21"/>
      <c r="AZ84" s="21"/>
      <c r="BA84" s="21"/>
      <c r="BB84" s="21"/>
      <c r="BC84" s="21"/>
      <c r="BD84" s="21"/>
      <c r="BE84" s="21"/>
      <c r="BF84" s="21"/>
      <c r="BG84" s="21"/>
      <c r="BH84" s="21"/>
      <c r="BI84" s="21"/>
    </row>
    <row r="85" spans="2:61" ht="16">
      <c r="B85" s="32"/>
      <c r="C85" s="45" t="s">
        <v>201</v>
      </c>
      <c r="F85" s="13"/>
      <c r="G85" s="13"/>
      <c r="H85" s="13"/>
      <c r="I85" s="13"/>
      <c r="J85" s="13"/>
      <c r="K85" s="13"/>
      <c r="L85" s="13"/>
      <c r="M85" s="13"/>
      <c r="N85" s="13"/>
      <c r="O85" s="13"/>
      <c r="P85" s="13"/>
      <c r="Q85" s="13"/>
      <c r="R85" s="13"/>
      <c r="S85" s="13"/>
      <c r="T85" s="13"/>
      <c r="U85" s="13"/>
      <c r="V85" s="13"/>
      <c r="W85" s="13"/>
      <c r="X85" s="13"/>
      <c r="Y85" s="13"/>
      <c r="Z85" s="13"/>
      <c r="AA85" s="13"/>
      <c r="AB85" s="13"/>
      <c r="AC85" s="42"/>
      <c r="AD85" s="21"/>
      <c r="AE85" s="21"/>
      <c r="AF85" s="21"/>
      <c r="AG85" s="21"/>
      <c r="AH85" s="71"/>
      <c r="AI85" s="21"/>
      <c r="AJ85" s="21"/>
      <c r="AK85" s="21"/>
      <c r="AL85" s="21"/>
      <c r="AM85" s="21"/>
      <c r="AN85" s="21"/>
      <c r="AO85" s="21"/>
      <c r="AP85" s="21"/>
      <c r="AQ85" s="21"/>
      <c r="AR85" s="21"/>
      <c r="AS85" s="21"/>
      <c r="AT85" s="21"/>
      <c r="AU85" s="21"/>
      <c r="AV85" s="21"/>
      <c r="AW85" s="21"/>
      <c r="AX85" s="21"/>
      <c r="AY85" s="21"/>
      <c r="AZ85" s="21"/>
      <c r="BA85" s="21"/>
      <c r="BB85" s="21"/>
      <c r="BC85" s="21"/>
      <c r="BD85" s="21"/>
      <c r="BE85" s="21"/>
      <c r="BF85" s="21"/>
      <c r="BG85" s="21"/>
      <c r="BH85" s="21"/>
      <c r="BI85" s="21"/>
    </row>
    <row r="86" spans="2:61" ht="16">
      <c r="B86" s="32"/>
      <c r="C86" s="13" t="s">
        <v>220</v>
      </c>
      <c r="K86" s="13"/>
      <c r="L86" s="13"/>
      <c r="M86" s="13"/>
      <c r="N86" s="13"/>
      <c r="O86" s="13"/>
      <c r="Y86" s="13"/>
      <c r="Z86" s="13"/>
      <c r="AA86" s="13"/>
      <c r="AB86" s="13"/>
      <c r="AC86" s="42"/>
      <c r="AD86" s="21"/>
      <c r="AE86" s="21"/>
      <c r="AF86" s="21"/>
      <c r="AG86" s="21"/>
      <c r="AH86" s="71"/>
      <c r="AI86" s="21"/>
      <c r="AJ86" s="21"/>
      <c r="AK86" s="21"/>
      <c r="AL86" s="21"/>
      <c r="AM86" s="21"/>
      <c r="AN86" s="21"/>
      <c r="AO86" s="21"/>
      <c r="AP86" s="21"/>
      <c r="AQ86" s="21"/>
      <c r="AR86" s="21"/>
      <c r="AS86" s="21"/>
      <c r="AT86" s="21"/>
      <c r="AU86" s="21"/>
      <c r="AV86" s="21"/>
      <c r="AW86" s="21"/>
      <c r="AX86" s="21"/>
      <c r="AY86" s="21"/>
      <c r="AZ86" s="21"/>
      <c r="BA86" s="21"/>
      <c r="BB86" s="21"/>
      <c r="BC86" s="21"/>
      <c r="BD86" s="21"/>
      <c r="BE86" s="21"/>
      <c r="BF86" s="21"/>
      <c r="BG86" s="21"/>
      <c r="BH86" s="21"/>
      <c r="BI86" s="21"/>
    </row>
    <row r="87" spans="2:61" ht="16">
      <c r="B87" s="32"/>
      <c r="C87" s="13" t="s">
        <v>221</v>
      </c>
      <c r="D87" s="13"/>
      <c r="E87" s="13"/>
      <c r="F87" s="13"/>
      <c r="G87" s="13"/>
      <c r="H87" s="13"/>
      <c r="I87" s="13"/>
      <c r="K87" s="13"/>
      <c r="L87" s="13"/>
      <c r="M87" s="13"/>
      <c r="N87" s="13"/>
      <c r="O87" s="13"/>
      <c r="Y87" s="13"/>
      <c r="Z87" s="13"/>
      <c r="AA87" s="13"/>
      <c r="AB87" s="13"/>
      <c r="AC87" s="42"/>
      <c r="AD87" s="21"/>
      <c r="AE87" s="21"/>
      <c r="AF87" s="21"/>
      <c r="AG87" s="21"/>
      <c r="AH87" s="71"/>
      <c r="AI87" s="21"/>
      <c r="AJ87" s="21"/>
      <c r="AK87" s="21"/>
      <c r="AL87" s="21"/>
      <c r="AM87" s="21"/>
      <c r="AN87" s="21"/>
      <c r="AO87" s="21"/>
      <c r="AP87" s="21"/>
      <c r="AQ87" s="21"/>
      <c r="AR87" s="21"/>
      <c r="AS87" s="21"/>
      <c r="AT87" s="21"/>
      <c r="AU87" s="21"/>
      <c r="AV87" s="21"/>
      <c r="AW87" s="21"/>
      <c r="AX87" s="21"/>
      <c r="AY87" s="21"/>
      <c r="AZ87" s="21"/>
      <c r="BA87" s="21"/>
      <c r="BB87" s="21"/>
      <c r="BC87" s="21"/>
      <c r="BD87" s="21"/>
      <c r="BE87" s="21"/>
      <c r="BF87" s="21"/>
      <c r="BG87" s="21"/>
      <c r="BH87" s="21"/>
      <c r="BI87" s="21"/>
    </row>
    <row r="88" spans="2:61" ht="16">
      <c r="B88" s="32"/>
      <c r="P88" s="13"/>
      <c r="Q88" s="13"/>
      <c r="R88" s="13"/>
      <c r="S88" s="13"/>
      <c r="T88" s="13"/>
      <c r="U88" s="13"/>
      <c r="V88" s="13"/>
      <c r="W88" s="42"/>
      <c r="X88" s="21"/>
      <c r="Y88" s="21"/>
      <c r="Z88" s="21"/>
      <c r="AA88" s="21"/>
      <c r="AB88" s="21"/>
      <c r="AC88" s="21"/>
      <c r="AD88" s="21"/>
      <c r="AE88" s="21"/>
      <c r="AF88" s="21"/>
      <c r="AG88" s="21"/>
      <c r="AH88" s="71"/>
      <c r="AI88" s="21"/>
      <c r="AJ88" s="21"/>
      <c r="AK88" s="21"/>
      <c r="AL88" s="21"/>
      <c r="AM88" s="21"/>
      <c r="AN88" s="21"/>
      <c r="AO88" s="21"/>
      <c r="AP88" s="21"/>
      <c r="AQ88" s="21"/>
      <c r="AR88" s="21"/>
      <c r="AS88" s="21"/>
      <c r="AT88" s="21"/>
      <c r="AU88" s="21"/>
      <c r="AV88" s="21"/>
      <c r="AW88" s="21"/>
      <c r="AX88" s="21"/>
      <c r="AY88" s="21"/>
      <c r="AZ88" s="21"/>
      <c r="BA88" s="21"/>
      <c r="BB88" s="21"/>
      <c r="BC88" s="21"/>
    </row>
    <row r="89" spans="2:61" ht="16">
      <c r="B89" s="32"/>
      <c r="C89" s="45" t="s">
        <v>219</v>
      </c>
      <c r="P89" s="13"/>
      <c r="Q89" s="13"/>
      <c r="R89" s="13"/>
      <c r="S89" s="13"/>
      <c r="T89" s="13"/>
      <c r="U89" s="13"/>
      <c r="V89" s="13"/>
      <c r="W89" s="42"/>
      <c r="X89" s="21"/>
      <c r="Y89" s="21"/>
      <c r="Z89" s="21"/>
      <c r="AA89" s="21"/>
      <c r="AB89" s="21"/>
      <c r="AC89" s="21"/>
      <c r="AD89" s="21"/>
      <c r="AE89" s="21"/>
      <c r="AF89" s="21"/>
      <c r="AG89" s="21"/>
      <c r="AH89" s="71"/>
      <c r="AI89" s="21"/>
      <c r="AJ89" s="21"/>
      <c r="AK89" s="21"/>
      <c r="AL89" s="21"/>
      <c r="AM89" s="21"/>
      <c r="AN89" s="21"/>
      <c r="AO89" s="21"/>
      <c r="AP89" s="21"/>
      <c r="AQ89" s="21"/>
      <c r="AR89" s="21"/>
      <c r="AS89" s="21"/>
      <c r="AT89" s="21"/>
      <c r="AU89" s="21"/>
      <c r="AV89" s="21"/>
      <c r="AW89" s="21"/>
      <c r="AX89" s="21"/>
      <c r="AY89" s="21"/>
      <c r="AZ89" s="21"/>
      <c r="BA89" s="21"/>
      <c r="BB89" s="21"/>
      <c r="BC89" s="21"/>
    </row>
    <row r="90" spans="2:61" ht="16">
      <c r="B90" s="32"/>
      <c r="F90" s="13"/>
      <c r="G90" s="13"/>
      <c r="H90" s="13"/>
      <c r="I90" s="13"/>
      <c r="J90" s="13"/>
      <c r="K90" s="13"/>
      <c r="L90" s="13"/>
      <c r="M90" s="13"/>
      <c r="N90" s="13"/>
      <c r="O90" s="13"/>
      <c r="P90" s="13"/>
      <c r="Q90" s="13"/>
      <c r="R90" s="13"/>
      <c r="S90" s="13"/>
      <c r="T90" s="13"/>
      <c r="U90" s="13"/>
      <c r="V90" s="13"/>
      <c r="W90" s="42"/>
      <c r="X90" s="21"/>
      <c r="Y90" s="21"/>
      <c r="Z90" s="21"/>
      <c r="AA90" s="21"/>
      <c r="AB90" s="21"/>
      <c r="AC90" s="21"/>
      <c r="AD90" s="21"/>
      <c r="AE90" s="21"/>
      <c r="AF90" s="21"/>
      <c r="AG90" s="21"/>
      <c r="AH90" s="71"/>
      <c r="AI90" s="21"/>
      <c r="AJ90" s="21"/>
      <c r="AK90" s="21"/>
      <c r="AL90" s="21"/>
      <c r="AM90" s="21"/>
      <c r="AN90" s="21"/>
      <c r="AO90" s="21"/>
      <c r="AP90" s="21"/>
      <c r="AQ90" s="21"/>
      <c r="AR90" s="21"/>
      <c r="AS90" s="21"/>
      <c r="AT90" s="21"/>
      <c r="AU90" s="21"/>
      <c r="AV90" s="21"/>
      <c r="AW90" s="21"/>
      <c r="AX90" s="21"/>
      <c r="AY90" s="21"/>
      <c r="AZ90" s="21"/>
      <c r="BA90" s="21"/>
      <c r="BB90" s="21"/>
      <c r="BC90" s="21"/>
    </row>
    <row r="91" spans="2:61" ht="16">
      <c r="B91" s="32"/>
      <c r="C91" s="101" t="s">
        <v>209</v>
      </c>
      <c r="D91" s="101"/>
      <c r="E91" s="101"/>
      <c r="F91" s="101"/>
      <c r="G91" s="101"/>
      <c r="H91" s="101"/>
      <c r="I91" s="101"/>
      <c r="J91" s="101"/>
      <c r="K91" s="101"/>
      <c r="L91" s="101"/>
      <c r="M91" s="101"/>
      <c r="N91" s="101"/>
      <c r="O91" s="101"/>
      <c r="P91" s="13"/>
      <c r="Q91" s="13"/>
      <c r="R91" s="13"/>
      <c r="S91" s="13"/>
      <c r="T91" s="13"/>
      <c r="U91" s="13"/>
      <c r="V91" s="13"/>
      <c r="W91" s="42"/>
      <c r="X91" s="21"/>
      <c r="Y91" s="21"/>
      <c r="Z91" s="21"/>
      <c r="AA91" s="21"/>
      <c r="AB91" s="21"/>
      <c r="AC91" s="21"/>
      <c r="AD91" s="21"/>
      <c r="AE91" s="21"/>
      <c r="AF91" s="21"/>
      <c r="AG91" s="21"/>
      <c r="AH91" s="71"/>
      <c r="AI91" s="21"/>
      <c r="AJ91" s="21"/>
      <c r="AK91" s="21"/>
      <c r="AL91" s="21"/>
      <c r="AM91" s="21"/>
      <c r="AN91" s="21"/>
      <c r="AO91" s="21"/>
      <c r="AP91" s="21"/>
      <c r="AQ91" s="21"/>
      <c r="AR91" s="21"/>
      <c r="AS91" s="21"/>
      <c r="AT91" s="21"/>
      <c r="AU91" s="21"/>
      <c r="AV91" s="21"/>
      <c r="AW91" s="21"/>
      <c r="AX91" s="21"/>
      <c r="AY91" s="21"/>
      <c r="AZ91" s="21"/>
      <c r="BA91" s="21"/>
      <c r="BB91" s="21"/>
      <c r="BC91" s="21"/>
    </row>
    <row r="92" spans="2:61" ht="16">
      <c r="B92" s="32"/>
      <c r="C92" s="101" t="s">
        <v>202</v>
      </c>
      <c r="D92" s="42"/>
      <c r="E92" s="42"/>
      <c r="F92" s="101"/>
      <c r="G92" s="101"/>
      <c r="H92" s="101"/>
      <c r="I92" s="101"/>
      <c r="J92" s="101"/>
      <c r="K92" s="101"/>
      <c r="L92" s="101"/>
      <c r="M92" s="101"/>
      <c r="N92" s="101"/>
      <c r="O92" s="101"/>
      <c r="P92" s="13"/>
      <c r="Q92" s="13"/>
      <c r="R92" s="13"/>
      <c r="S92" s="13"/>
      <c r="T92" s="13"/>
      <c r="U92" s="13"/>
      <c r="V92" s="13"/>
      <c r="W92" s="42"/>
      <c r="X92" s="21"/>
      <c r="Y92" s="21"/>
      <c r="Z92" s="21"/>
      <c r="AA92" s="21"/>
      <c r="AB92" s="21"/>
      <c r="AC92" s="21"/>
      <c r="AD92" s="21"/>
      <c r="AE92" s="21"/>
      <c r="AF92" s="21"/>
      <c r="AG92" s="21"/>
      <c r="AH92" s="71"/>
      <c r="AI92" s="21"/>
      <c r="AJ92" s="21"/>
      <c r="AK92" s="21"/>
      <c r="AL92" s="21"/>
      <c r="AM92" s="21"/>
      <c r="AN92" s="21"/>
      <c r="AO92" s="21"/>
      <c r="AP92" s="21"/>
      <c r="AQ92" s="21"/>
      <c r="AR92" s="21"/>
      <c r="AS92" s="21"/>
      <c r="AT92" s="21"/>
      <c r="AU92" s="21"/>
      <c r="AV92" s="21"/>
      <c r="AW92" s="21"/>
      <c r="AX92" s="21"/>
      <c r="AY92" s="21"/>
      <c r="AZ92" s="21"/>
      <c r="BA92" s="21"/>
      <c r="BB92" s="21"/>
      <c r="BC92" s="21"/>
    </row>
    <row r="93" spans="2:61" ht="16">
      <c r="B93" s="32"/>
      <c r="C93" s="101" t="s">
        <v>215</v>
      </c>
      <c r="D93" s="42"/>
      <c r="E93" s="42"/>
      <c r="F93" s="101"/>
      <c r="G93" s="101"/>
      <c r="H93" s="101"/>
      <c r="I93" s="101"/>
      <c r="J93" s="101"/>
      <c r="K93" s="101"/>
      <c r="L93" s="101"/>
      <c r="M93" s="101"/>
      <c r="N93" s="101"/>
      <c r="O93" s="101"/>
      <c r="P93" s="13"/>
      <c r="Q93" s="13"/>
      <c r="R93" s="13"/>
      <c r="S93" s="13"/>
      <c r="T93" s="13"/>
      <c r="U93" s="13"/>
      <c r="V93" s="13"/>
      <c r="W93" s="42"/>
      <c r="X93" s="21"/>
      <c r="Y93" s="21"/>
      <c r="Z93" s="21"/>
      <c r="AA93" s="21"/>
      <c r="AB93" s="21"/>
      <c r="AC93" s="21"/>
      <c r="AD93" s="21"/>
      <c r="AE93" s="21"/>
      <c r="AF93" s="21"/>
      <c r="AG93" s="21"/>
      <c r="AH93" s="71"/>
      <c r="AI93" s="21"/>
      <c r="AJ93" s="21"/>
      <c r="AK93" s="21"/>
      <c r="AL93" s="21"/>
      <c r="AM93" s="21"/>
      <c r="AN93" s="21"/>
      <c r="AO93" s="21"/>
      <c r="AP93" s="21"/>
      <c r="AQ93" s="21"/>
      <c r="AR93" s="21"/>
      <c r="AS93" s="21"/>
      <c r="AT93" s="21"/>
      <c r="AU93" s="21"/>
      <c r="AV93" s="21"/>
      <c r="AW93" s="21"/>
      <c r="AX93" s="21"/>
      <c r="AY93" s="21"/>
      <c r="AZ93" s="21"/>
      <c r="BA93" s="21"/>
      <c r="BB93" s="21"/>
      <c r="BC93" s="21"/>
    </row>
    <row r="94" spans="2:61" ht="16">
      <c r="B94" s="32"/>
      <c r="C94" s="101"/>
      <c r="D94" s="42"/>
      <c r="E94" s="42"/>
      <c r="F94" s="101"/>
      <c r="G94" s="101"/>
      <c r="H94" s="101"/>
      <c r="I94" s="101"/>
      <c r="J94" s="101"/>
      <c r="K94" s="101"/>
      <c r="L94" s="101"/>
      <c r="M94" s="101"/>
      <c r="N94" s="101"/>
      <c r="O94" s="101"/>
      <c r="P94" s="13"/>
      <c r="Q94" s="13"/>
      <c r="R94" s="13"/>
      <c r="S94" s="13"/>
      <c r="T94" s="13"/>
      <c r="U94" s="13"/>
      <c r="V94" s="13"/>
      <c r="W94" s="42"/>
      <c r="X94" s="21"/>
      <c r="Y94" s="21"/>
      <c r="Z94" s="21"/>
      <c r="AA94" s="21"/>
      <c r="AB94" s="21"/>
      <c r="AC94" s="21"/>
      <c r="AD94" s="21"/>
      <c r="AE94" s="21"/>
      <c r="AF94" s="21"/>
      <c r="AG94" s="21"/>
      <c r="AH94" s="71"/>
      <c r="AI94" s="21"/>
      <c r="AJ94" s="21"/>
      <c r="AK94" s="21"/>
      <c r="AL94" s="21"/>
      <c r="AM94" s="21"/>
      <c r="AN94" s="21"/>
      <c r="AO94" s="21"/>
      <c r="AP94" s="21"/>
      <c r="AQ94" s="21"/>
      <c r="AR94" s="21"/>
      <c r="AS94" s="21"/>
      <c r="AT94" s="21"/>
      <c r="AU94" s="21"/>
      <c r="AV94" s="21"/>
      <c r="AW94" s="21"/>
      <c r="AX94" s="21"/>
      <c r="AY94" s="21"/>
      <c r="AZ94" s="21"/>
      <c r="BA94" s="21"/>
      <c r="BB94" s="21"/>
      <c r="BC94" s="21"/>
    </row>
    <row r="95" spans="2:61" ht="16">
      <c r="B95" s="32"/>
      <c r="C95" s="101" t="s">
        <v>262</v>
      </c>
      <c r="D95" s="101"/>
      <c r="E95" s="101"/>
      <c r="F95" s="101"/>
      <c r="G95" s="101"/>
      <c r="H95" s="101"/>
      <c r="I95" s="101"/>
      <c r="J95" s="101"/>
      <c r="K95" s="101"/>
      <c r="L95" s="101"/>
      <c r="M95" s="101"/>
      <c r="N95" s="101"/>
      <c r="O95" s="101"/>
      <c r="P95" s="13"/>
      <c r="Q95" s="13"/>
      <c r="R95" s="13"/>
      <c r="S95" s="13"/>
      <c r="T95" s="13"/>
      <c r="U95" s="13"/>
      <c r="V95" s="13"/>
      <c r="W95" s="42"/>
      <c r="X95" s="21"/>
      <c r="Y95" s="21"/>
      <c r="Z95" s="21"/>
      <c r="AA95" s="21"/>
      <c r="AB95" s="21"/>
      <c r="AC95" s="21"/>
      <c r="AD95" s="21"/>
      <c r="AE95" s="21"/>
      <c r="AF95" s="21"/>
      <c r="AG95" s="21"/>
      <c r="AH95" s="71"/>
      <c r="AI95" s="21"/>
      <c r="AJ95" s="21"/>
      <c r="AK95" s="21"/>
      <c r="AL95" s="21"/>
      <c r="AM95" s="21"/>
      <c r="AN95" s="21"/>
      <c r="AO95" s="21"/>
      <c r="AP95" s="21"/>
      <c r="AQ95" s="21"/>
      <c r="AR95" s="21"/>
      <c r="AS95" s="21"/>
      <c r="AT95" s="21"/>
      <c r="AU95" s="21"/>
      <c r="AV95" s="21"/>
      <c r="AW95" s="21"/>
      <c r="AX95" s="21"/>
      <c r="AY95" s="21"/>
      <c r="AZ95" s="21"/>
      <c r="BA95" s="21"/>
      <c r="BB95" s="21"/>
      <c r="BC95" s="21"/>
    </row>
    <row r="96" spans="2:61" ht="16">
      <c r="B96" s="32"/>
      <c r="C96" s="101" t="s">
        <v>211</v>
      </c>
      <c r="D96" s="101"/>
      <c r="E96" s="101"/>
      <c r="F96" s="101"/>
      <c r="G96" s="101"/>
      <c r="H96" s="101"/>
      <c r="I96" s="101"/>
      <c r="J96" s="101"/>
      <c r="K96" s="101"/>
      <c r="L96" s="101"/>
      <c r="M96" s="101"/>
      <c r="N96" s="101"/>
      <c r="O96" s="101"/>
      <c r="P96" s="13"/>
      <c r="Q96" s="13"/>
      <c r="R96" s="13" t="s">
        <v>212</v>
      </c>
      <c r="S96" s="13"/>
      <c r="T96" s="13"/>
      <c r="U96" s="13"/>
      <c r="V96" s="13"/>
      <c r="W96" s="42"/>
      <c r="X96" s="21"/>
      <c r="Y96" s="13" t="s">
        <v>213</v>
      </c>
      <c r="Z96" s="21"/>
      <c r="AA96" s="21"/>
      <c r="AB96" s="21"/>
      <c r="AC96" s="21"/>
      <c r="AD96" s="21"/>
      <c r="AE96" s="21"/>
      <c r="AF96" s="21"/>
      <c r="AG96" s="21"/>
      <c r="AH96" s="71"/>
      <c r="AI96" s="21"/>
      <c r="AJ96" s="21"/>
      <c r="AK96" s="21"/>
      <c r="AL96" s="21"/>
      <c r="AM96" s="21"/>
      <c r="AN96" s="21"/>
      <c r="AO96" s="21"/>
      <c r="AP96" s="21"/>
      <c r="AQ96" s="21"/>
      <c r="AR96" s="21"/>
      <c r="AS96" s="21"/>
      <c r="AT96" s="21"/>
      <c r="AU96" s="21"/>
      <c r="AV96" s="21"/>
      <c r="AW96" s="21"/>
      <c r="AX96" s="21"/>
      <c r="AY96" s="21"/>
      <c r="AZ96" s="21"/>
      <c r="BA96" s="21"/>
      <c r="BB96" s="21"/>
      <c r="BC96" s="21"/>
    </row>
    <row r="97" spans="2:61" ht="16">
      <c r="B97" s="32"/>
      <c r="C97" s="101"/>
      <c r="D97" s="101"/>
      <c r="E97" s="101"/>
      <c r="F97" s="101"/>
      <c r="G97" s="101"/>
      <c r="H97" s="101"/>
      <c r="I97" s="101"/>
      <c r="J97" s="101"/>
      <c r="K97" s="101"/>
      <c r="L97" s="101"/>
      <c r="M97" s="101"/>
      <c r="N97" s="101"/>
      <c r="O97" s="101"/>
      <c r="P97" s="13"/>
      <c r="Q97" s="13"/>
      <c r="R97" s="13"/>
      <c r="S97" s="13"/>
      <c r="T97" s="13"/>
      <c r="U97" s="13"/>
      <c r="V97" s="13"/>
      <c r="W97" s="42"/>
      <c r="X97" s="21"/>
      <c r="Y97" s="21"/>
      <c r="Z97" s="21"/>
      <c r="AA97" s="21"/>
      <c r="AB97" s="21"/>
      <c r="AC97" s="21"/>
      <c r="AD97" s="21"/>
      <c r="AE97" s="21"/>
      <c r="AF97" s="21"/>
      <c r="AG97" s="21"/>
      <c r="AH97" s="71"/>
      <c r="AI97" s="21"/>
      <c r="AJ97" s="21"/>
      <c r="AK97" s="21"/>
      <c r="AL97" s="21"/>
      <c r="AM97" s="21"/>
      <c r="AN97" s="21"/>
      <c r="AO97" s="21"/>
      <c r="AP97" s="21"/>
      <c r="AQ97" s="21"/>
      <c r="AR97" s="21"/>
      <c r="AS97" s="21"/>
      <c r="AT97" s="21"/>
      <c r="AU97" s="21"/>
      <c r="AV97" s="21"/>
      <c r="AW97" s="21"/>
      <c r="AX97" s="21"/>
      <c r="AY97" s="21"/>
      <c r="AZ97" s="21"/>
      <c r="BA97" s="21"/>
      <c r="BB97" s="21"/>
      <c r="BC97" s="21"/>
    </row>
    <row r="98" spans="2:61" ht="16">
      <c r="B98" s="32"/>
      <c r="C98" s="101" t="s">
        <v>203</v>
      </c>
      <c r="D98" s="101"/>
      <c r="E98" s="101"/>
      <c r="F98" s="101"/>
      <c r="G98" s="101"/>
      <c r="H98" s="101"/>
      <c r="I98" s="101"/>
      <c r="J98" s="101"/>
      <c r="K98" s="101"/>
      <c r="L98" s="101"/>
      <c r="M98" s="101"/>
      <c r="N98" s="101"/>
      <c r="O98" s="101"/>
      <c r="P98" s="13"/>
      <c r="Q98" s="13"/>
      <c r="R98" s="13"/>
      <c r="S98" s="13"/>
      <c r="T98" s="13"/>
      <c r="U98" s="13"/>
      <c r="V98" s="13"/>
      <c r="W98" s="42"/>
      <c r="X98" s="21"/>
      <c r="Y98" s="21"/>
      <c r="Z98" s="21"/>
      <c r="AA98" s="21"/>
      <c r="AB98" s="21"/>
      <c r="AC98" s="21"/>
      <c r="AD98" s="21"/>
      <c r="AE98" s="21"/>
      <c r="AF98" s="21"/>
      <c r="AG98" s="21"/>
      <c r="AH98" s="71"/>
      <c r="AI98" s="21"/>
      <c r="AJ98" s="21"/>
      <c r="AK98" s="21"/>
      <c r="AL98" s="21"/>
      <c r="AM98" s="21"/>
      <c r="AN98" s="21"/>
      <c r="AO98" s="21"/>
      <c r="AP98" s="21"/>
      <c r="AQ98" s="21"/>
      <c r="AR98" s="21"/>
      <c r="AS98" s="21"/>
      <c r="AT98" s="21"/>
      <c r="AU98" s="21"/>
      <c r="AV98" s="21"/>
      <c r="AW98" s="21"/>
      <c r="AX98" s="21"/>
      <c r="AY98" s="21"/>
      <c r="AZ98" s="21"/>
      <c r="BA98" s="21"/>
      <c r="BB98" s="21"/>
      <c r="BC98" s="21"/>
    </row>
    <row r="99" spans="2:61" ht="16">
      <c r="B99" s="32"/>
      <c r="C99" s="101" t="s">
        <v>206</v>
      </c>
      <c r="D99" s="42"/>
      <c r="E99" s="42"/>
      <c r="F99" s="101"/>
      <c r="G99" s="101"/>
      <c r="H99" s="101"/>
      <c r="I99" s="101"/>
      <c r="J99" s="101"/>
      <c r="K99" s="101"/>
      <c r="L99" s="101"/>
      <c r="M99" s="101"/>
      <c r="N99" s="101"/>
      <c r="O99" s="101"/>
      <c r="P99" s="13"/>
      <c r="Q99" s="13"/>
      <c r="R99" s="13"/>
      <c r="S99" s="13"/>
      <c r="T99" s="13"/>
      <c r="U99" s="13"/>
      <c r="V99" s="13"/>
      <c r="W99" s="42"/>
      <c r="X99" s="21"/>
      <c r="Y99" s="21"/>
      <c r="Z99" s="21"/>
      <c r="AA99" s="21"/>
      <c r="AB99" s="21"/>
      <c r="AC99" s="21"/>
      <c r="AD99" s="21"/>
      <c r="AE99" s="21"/>
      <c r="AF99" s="21"/>
      <c r="AG99" s="21"/>
      <c r="AH99" s="71"/>
      <c r="AI99" s="21"/>
      <c r="AJ99" s="21"/>
      <c r="AK99" s="21"/>
      <c r="AL99" s="21"/>
      <c r="AM99" s="21"/>
      <c r="AN99" s="21"/>
      <c r="AO99" s="21"/>
      <c r="AP99" s="21"/>
      <c r="AQ99" s="21"/>
      <c r="AR99" s="21"/>
      <c r="AS99" s="21"/>
      <c r="AT99" s="21"/>
      <c r="AU99" s="21"/>
      <c r="AV99" s="21"/>
      <c r="AW99" s="21"/>
      <c r="AX99" s="21"/>
      <c r="AY99" s="21"/>
      <c r="AZ99" s="21"/>
      <c r="BA99" s="21"/>
      <c r="BB99" s="21"/>
      <c r="BC99" s="21"/>
    </row>
    <row r="100" spans="2:61" ht="16">
      <c r="B100" s="32"/>
      <c r="C100" s="101" t="s">
        <v>216</v>
      </c>
      <c r="D100" s="42"/>
      <c r="E100" s="42"/>
      <c r="F100" s="101"/>
      <c r="G100" s="101"/>
      <c r="H100" s="101"/>
      <c r="I100" s="101"/>
      <c r="J100" s="101"/>
      <c r="K100" s="101"/>
      <c r="L100" s="101"/>
      <c r="M100" s="101"/>
      <c r="N100" s="101"/>
      <c r="O100" s="101"/>
      <c r="P100" s="13"/>
      <c r="Q100" s="13"/>
      <c r="R100" s="13"/>
      <c r="S100" s="13"/>
      <c r="T100" s="13"/>
      <c r="U100" s="13"/>
      <c r="V100" s="13"/>
      <c r="W100" s="42"/>
      <c r="X100" s="21"/>
      <c r="Y100" s="21"/>
      <c r="Z100" s="21"/>
      <c r="AA100" s="21"/>
      <c r="AB100" s="21"/>
      <c r="AC100" s="21"/>
      <c r="AD100" s="21"/>
      <c r="AE100" s="21"/>
      <c r="AF100" s="21"/>
      <c r="AG100" s="21"/>
      <c r="AH100" s="71"/>
      <c r="AI100" s="21"/>
      <c r="AJ100" s="21"/>
      <c r="AK100" s="21"/>
      <c r="AL100" s="21"/>
      <c r="AM100" s="21"/>
      <c r="AN100" s="21"/>
      <c r="AO100" s="21"/>
      <c r="AP100" s="21"/>
      <c r="AQ100" s="21"/>
      <c r="AR100" s="21"/>
      <c r="AS100" s="21"/>
      <c r="AT100" s="21"/>
      <c r="AU100" s="21"/>
      <c r="AV100" s="21"/>
      <c r="AW100" s="21"/>
      <c r="AX100" s="21"/>
      <c r="AY100" s="21"/>
      <c r="AZ100" s="21"/>
      <c r="BA100" s="21"/>
      <c r="BB100" s="21"/>
      <c r="BC100" s="21"/>
    </row>
    <row r="101" spans="2:61" ht="16">
      <c r="B101" s="32"/>
      <c r="C101" s="101"/>
      <c r="D101" s="42"/>
      <c r="E101" s="42"/>
      <c r="F101" s="101"/>
      <c r="G101" s="101"/>
      <c r="H101" s="101"/>
      <c r="I101" s="101"/>
      <c r="J101" s="101"/>
      <c r="K101" s="101"/>
      <c r="L101" s="101"/>
      <c r="M101" s="101"/>
      <c r="N101" s="101"/>
      <c r="O101" s="101"/>
      <c r="S101" s="13"/>
      <c r="T101" s="13"/>
      <c r="U101" s="13"/>
      <c r="V101" s="13"/>
      <c r="W101" s="42"/>
      <c r="X101" s="21"/>
      <c r="Y101" s="21"/>
      <c r="Z101" s="21"/>
      <c r="AA101" s="21"/>
      <c r="AB101" s="21"/>
      <c r="AC101" s="21"/>
      <c r="AD101" s="21"/>
      <c r="AE101" s="21"/>
      <c r="AF101" s="21"/>
      <c r="AG101" s="21"/>
      <c r="AH101" s="71"/>
      <c r="AI101" s="21"/>
      <c r="AJ101" s="21"/>
      <c r="AK101" s="21"/>
      <c r="AL101" s="21"/>
      <c r="AM101" s="21"/>
      <c r="AN101" s="21"/>
      <c r="AO101" s="21"/>
      <c r="AP101" s="21"/>
      <c r="AQ101" s="21"/>
      <c r="AR101" s="21"/>
      <c r="AS101" s="21"/>
      <c r="AT101" s="21"/>
      <c r="AU101" s="21"/>
      <c r="AV101" s="21"/>
      <c r="AW101" s="21"/>
      <c r="AX101" s="21"/>
      <c r="AY101" s="21"/>
      <c r="AZ101" s="21"/>
      <c r="BA101" s="21"/>
      <c r="BB101" s="21"/>
      <c r="BC101" s="21"/>
    </row>
    <row r="102" spans="2:61" ht="17" customHeight="1">
      <c r="B102" s="32"/>
      <c r="C102" s="101" t="s">
        <v>204</v>
      </c>
      <c r="D102" s="101"/>
      <c r="E102" s="101"/>
      <c r="F102" s="101"/>
      <c r="G102" s="101"/>
      <c r="H102" s="101"/>
      <c r="I102" s="101"/>
      <c r="J102" s="101"/>
      <c r="K102" s="101"/>
      <c r="L102" s="101"/>
      <c r="M102" s="101"/>
      <c r="N102" s="101"/>
      <c r="O102" s="101"/>
      <c r="X102" s="21"/>
      <c r="Y102" s="21"/>
      <c r="Z102" s="21"/>
      <c r="AA102" s="21"/>
      <c r="AB102" s="21"/>
      <c r="AC102" s="21"/>
      <c r="AD102" s="21"/>
      <c r="AE102" s="21"/>
      <c r="AF102" s="21"/>
      <c r="AG102" s="21"/>
      <c r="AH102" s="71"/>
      <c r="AI102" s="21"/>
      <c r="AJ102" s="21"/>
      <c r="AK102" s="21"/>
      <c r="AL102" s="21"/>
      <c r="AM102" s="21"/>
      <c r="AN102" s="21"/>
      <c r="AO102" s="21"/>
      <c r="AP102" s="21"/>
      <c r="AQ102" s="21"/>
      <c r="AR102" s="21"/>
      <c r="AS102" s="21"/>
      <c r="AT102" s="21"/>
      <c r="AU102" s="21"/>
      <c r="AV102" s="21"/>
      <c r="AW102" s="21"/>
      <c r="AX102" s="21"/>
      <c r="AY102" s="21"/>
      <c r="AZ102" s="21"/>
      <c r="BA102" s="21"/>
      <c r="BB102" s="21"/>
      <c r="BC102" s="21"/>
    </row>
    <row r="103" spans="2:61" ht="16">
      <c r="B103" s="32"/>
      <c r="C103" s="101" t="s">
        <v>217</v>
      </c>
      <c r="D103" s="101"/>
      <c r="E103" s="101"/>
      <c r="F103" s="101"/>
      <c r="G103" s="101"/>
      <c r="H103" s="101"/>
      <c r="I103" s="101"/>
      <c r="J103" s="101"/>
      <c r="K103" s="101"/>
      <c r="L103" s="101"/>
      <c r="M103" s="101"/>
      <c r="N103" s="42"/>
      <c r="O103" s="42"/>
      <c r="P103" s="13"/>
      <c r="Q103" s="13"/>
      <c r="R103" s="13"/>
      <c r="S103" s="13"/>
      <c r="T103" s="13"/>
      <c r="U103" s="13"/>
      <c r="V103" s="13"/>
      <c r="W103" s="42"/>
      <c r="X103" s="21"/>
      <c r="Y103" s="21"/>
      <c r="Z103" s="21"/>
      <c r="AA103" s="21"/>
      <c r="AB103" s="21"/>
      <c r="AC103" s="21"/>
      <c r="AD103" s="21"/>
      <c r="AE103" s="21"/>
      <c r="AF103" s="21"/>
      <c r="AG103" s="21"/>
      <c r="AH103" s="71"/>
      <c r="AI103" s="21"/>
      <c r="AJ103" s="21"/>
      <c r="AK103" s="21"/>
      <c r="AL103" s="21"/>
      <c r="AM103" s="21"/>
      <c r="AN103" s="21"/>
      <c r="AO103" s="21"/>
      <c r="AP103" s="21"/>
      <c r="AQ103" s="21"/>
      <c r="AR103" s="21"/>
      <c r="AS103" s="21"/>
      <c r="AT103" s="21"/>
      <c r="AU103" s="21"/>
      <c r="AV103" s="21"/>
      <c r="AW103" s="21"/>
      <c r="AX103" s="21"/>
      <c r="AY103" s="21"/>
      <c r="AZ103" s="21"/>
      <c r="BA103" s="21"/>
      <c r="BB103" s="21"/>
      <c r="BC103" s="21"/>
    </row>
    <row r="104" spans="2:61" ht="16">
      <c r="B104" s="32"/>
      <c r="C104" s="42"/>
      <c r="D104" s="42"/>
      <c r="E104" s="42"/>
      <c r="F104" s="101"/>
      <c r="G104" s="101"/>
      <c r="H104" s="101"/>
      <c r="I104" s="101"/>
      <c r="J104" s="101"/>
      <c r="K104" s="101"/>
      <c r="L104" s="42"/>
      <c r="M104" s="42"/>
      <c r="N104" s="42"/>
      <c r="O104" s="42"/>
      <c r="P104" s="13"/>
      <c r="Q104" s="13"/>
      <c r="R104" s="13"/>
      <c r="S104" s="13"/>
      <c r="T104" s="13"/>
      <c r="U104" s="13"/>
      <c r="V104" s="13"/>
      <c r="W104" s="42"/>
      <c r="X104" s="21"/>
      <c r="Y104" s="21"/>
      <c r="Z104" s="21"/>
      <c r="AA104" s="21"/>
      <c r="AB104" s="21"/>
      <c r="AC104" s="21"/>
      <c r="AD104" s="21"/>
      <c r="AE104" s="21"/>
      <c r="AF104" s="21"/>
      <c r="AG104" s="21"/>
      <c r="AH104" s="71"/>
      <c r="AI104" s="21"/>
      <c r="AJ104" s="21"/>
      <c r="AK104" s="21"/>
      <c r="AL104" s="21"/>
      <c r="AM104" s="21"/>
      <c r="AN104" s="21"/>
      <c r="AO104" s="21"/>
      <c r="AP104" s="21"/>
      <c r="AQ104" s="21"/>
      <c r="AR104" s="21"/>
      <c r="AS104" s="21"/>
      <c r="AT104" s="21"/>
      <c r="AU104" s="21"/>
      <c r="AV104" s="21"/>
      <c r="AW104" s="21"/>
      <c r="AX104" s="21"/>
      <c r="AY104" s="21"/>
      <c r="AZ104" s="21"/>
      <c r="BA104" s="21"/>
      <c r="BB104" s="21"/>
      <c r="BC104" s="21"/>
    </row>
    <row r="105" spans="2:61" ht="16">
      <c r="B105" s="32"/>
      <c r="C105" s="101" t="s">
        <v>205</v>
      </c>
      <c r="D105" s="101"/>
      <c r="E105" s="101"/>
      <c r="F105" s="101"/>
      <c r="G105" s="101"/>
      <c r="H105" s="101"/>
      <c r="I105" s="101"/>
      <c r="J105" s="101"/>
      <c r="K105" s="101"/>
      <c r="L105" s="101"/>
      <c r="M105" s="101"/>
      <c r="N105" s="101"/>
      <c r="O105" s="101"/>
      <c r="V105" s="13"/>
      <c r="W105" s="42"/>
      <c r="X105" s="21"/>
      <c r="Y105" s="21"/>
      <c r="Z105" s="21"/>
      <c r="AA105" s="21"/>
      <c r="AB105" s="21"/>
      <c r="AC105" s="21"/>
      <c r="AD105" s="21"/>
      <c r="AE105" s="21"/>
      <c r="AF105" s="21"/>
      <c r="AG105" s="21"/>
      <c r="AH105" s="71"/>
      <c r="AI105" s="21"/>
      <c r="AJ105" s="21"/>
      <c r="AK105" s="21"/>
      <c r="AL105" s="21"/>
      <c r="AM105" s="21"/>
      <c r="AN105" s="21"/>
      <c r="AO105" s="21"/>
      <c r="AP105" s="21"/>
      <c r="AQ105" s="21"/>
      <c r="AR105" s="21"/>
      <c r="AS105" s="21"/>
      <c r="AT105" s="21"/>
      <c r="AU105" s="21"/>
      <c r="AV105" s="21"/>
      <c r="AW105" s="21"/>
      <c r="AX105" s="21"/>
      <c r="AY105" s="21"/>
      <c r="AZ105" s="21"/>
      <c r="BA105" s="21"/>
      <c r="BB105" s="21"/>
      <c r="BC105" s="21"/>
    </row>
    <row r="106" spans="2:61" ht="16">
      <c r="B106" s="32"/>
      <c r="C106" s="101" t="s">
        <v>207</v>
      </c>
      <c r="D106" s="111"/>
      <c r="E106" s="101"/>
      <c r="F106" s="101"/>
      <c r="G106" s="101"/>
      <c r="H106" s="101"/>
      <c r="I106" s="101"/>
      <c r="J106" s="101"/>
      <c r="K106" s="101"/>
      <c r="L106" s="101"/>
      <c r="M106" s="101"/>
      <c r="N106" s="101"/>
      <c r="O106" s="101"/>
      <c r="V106" s="13"/>
      <c r="W106" s="42"/>
      <c r="X106" s="21"/>
      <c r="Y106" s="21"/>
      <c r="Z106" s="21"/>
      <c r="AA106" s="21"/>
      <c r="AB106" s="21"/>
      <c r="AC106" s="21"/>
      <c r="AD106" s="21"/>
      <c r="AE106" s="21"/>
      <c r="AF106" s="21"/>
      <c r="AG106" s="21"/>
      <c r="AH106" s="71"/>
      <c r="AI106" s="21"/>
      <c r="AJ106" s="21"/>
      <c r="AK106" s="21"/>
      <c r="AL106" s="21"/>
      <c r="AM106" s="21"/>
      <c r="AN106" s="21"/>
      <c r="AO106" s="21"/>
      <c r="AP106" s="21"/>
      <c r="AQ106" s="21"/>
      <c r="AR106" s="21"/>
      <c r="AS106" s="21"/>
      <c r="AT106" s="21"/>
      <c r="AU106" s="21"/>
      <c r="AV106" s="21"/>
      <c r="AW106" s="21"/>
      <c r="AX106" s="21"/>
      <c r="AY106" s="21"/>
      <c r="AZ106" s="21"/>
      <c r="BA106" s="21"/>
      <c r="BB106" s="21"/>
      <c r="BC106" s="21"/>
    </row>
    <row r="107" spans="2:61" ht="16">
      <c r="B107" s="32"/>
      <c r="C107" s="101" t="s">
        <v>218</v>
      </c>
      <c r="D107" s="42"/>
      <c r="E107" s="42"/>
      <c r="F107" s="101"/>
      <c r="G107" s="101"/>
      <c r="H107" s="101"/>
      <c r="I107" s="101"/>
      <c r="J107" s="101"/>
      <c r="K107" s="101"/>
      <c r="L107" s="42"/>
      <c r="M107" s="42"/>
      <c r="N107" s="42"/>
      <c r="O107" s="42"/>
      <c r="V107" s="13"/>
      <c r="W107" s="42"/>
      <c r="X107" s="21"/>
      <c r="Y107" s="21"/>
      <c r="Z107" s="21"/>
      <c r="AA107" s="21"/>
      <c r="AB107" s="21"/>
      <c r="AC107" s="21"/>
      <c r="AD107" s="21"/>
      <c r="AE107" s="21"/>
      <c r="AF107" s="21"/>
      <c r="AG107" s="21"/>
      <c r="AH107" s="71"/>
      <c r="AI107" s="21"/>
      <c r="AJ107" s="21"/>
      <c r="AK107" s="21"/>
      <c r="AL107" s="21"/>
      <c r="AM107" s="21"/>
      <c r="AN107" s="21"/>
      <c r="AO107" s="21"/>
      <c r="AP107" s="21"/>
      <c r="AQ107" s="21"/>
      <c r="AR107" s="21"/>
      <c r="AS107" s="21"/>
      <c r="AT107" s="21"/>
      <c r="AU107" s="21"/>
      <c r="AV107" s="21"/>
      <c r="AW107" s="21"/>
      <c r="AX107" s="21"/>
      <c r="AY107" s="21"/>
      <c r="AZ107" s="21"/>
      <c r="BA107" s="21"/>
      <c r="BB107" s="21"/>
      <c r="BC107" s="21"/>
    </row>
    <row r="108" spans="2:61" ht="25">
      <c r="B108" s="32"/>
      <c r="C108" s="78"/>
      <c r="F108" s="13"/>
      <c r="G108" s="112"/>
      <c r="H108" s="13"/>
      <c r="I108" s="13"/>
      <c r="J108" s="13"/>
      <c r="K108" s="13"/>
      <c r="P108" s="13"/>
      <c r="Q108" s="13"/>
      <c r="R108" s="13"/>
      <c r="S108" s="13"/>
      <c r="T108" s="13"/>
      <c r="U108" s="13"/>
      <c r="V108" s="13"/>
      <c r="W108" s="42"/>
      <c r="X108" s="21"/>
      <c r="Y108" s="21"/>
      <c r="Z108" s="21"/>
      <c r="AA108" s="21"/>
      <c r="AB108" s="21"/>
      <c r="AC108" s="21"/>
      <c r="AD108" s="21"/>
      <c r="AE108" s="21"/>
      <c r="AF108" s="21"/>
      <c r="AG108" s="21"/>
      <c r="AH108" s="71"/>
      <c r="AI108" s="21"/>
      <c r="AJ108" s="21"/>
      <c r="AK108" s="21"/>
      <c r="AL108" s="21"/>
      <c r="AM108" s="21"/>
      <c r="AN108" s="21"/>
      <c r="AO108" s="21"/>
      <c r="AP108" s="21"/>
      <c r="AQ108" s="21"/>
      <c r="AR108" s="21"/>
      <c r="AS108" s="21"/>
      <c r="AT108" s="21"/>
      <c r="AU108" s="21"/>
      <c r="AV108" s="21"/>
      <c r="AW108" s="21"/>
      <c r="AX108" s="21"/>
      <c r="AY108" s="21"/>
      <c r="AZ108" s="21"/>
      <c r="BA108" s="21"/>
      <c r="BB108" s="21"/>
      <c r="BC108" s="21"/>
    </row>
    <row r="109" spans="2:61" ht="16">
      <c r="B109" s="5"/>
      <c r="F109" s="13"/>
      <c r="G109" s="13"/>
      <c r="H109" s="13"/>
      <c r="Z109" s="13"/>
      <c r="AA109" s="13"/>
      <c r="AB109" s="13"/>
      <c r="AC109" s="42"/>
      <c r="AD109" s="21"/>
      <c r="AE109" s="21"/>
      <c r="AF109" s="21"/>
      <c r="AG109" s="21"/>
      <c r="AH109" s="71"/>
      <c r="AI109" s="21"/>
      <c r="AJ109" s="21"/>
      <c r="AK109" s="21"/>
      <c r="AL109" s="21"/>
      <c r="AM109" s="21"/>
      <c r="AN109" s="21"/>
      <c r="AO109" s="21"/>
      <c r="AP109" s="21"/>
      <c r="AQ109" s="21"/>
      <c r="AR109" s="21"/>
      <c r="AS109" s="21"/>
      <c r="AT109" s="21"/>
      <c r="AU109" s="21"/>
      <c r="AV109" s="21"/>
      <c r="AW109" s="21"/>
      <c r="AX109" s="21"/>
      <c r="AY109" s="21"/>
      <c r="AZ109" s="21"/>
      <c r="BA109" s="21"/>
      <c r="BB109" s="21"/>
      <c r="BC109" s="21"/>
      <c r="BD109" s="21"/>
      <c r="BE109" s="21"/>
      <c r="BF109" s="21"/>
      <c r="BG109" s="21"/>
      <c r="BH109" s="21"/>
      <c r="BI109" s="21"/>
    </row>
    <row r="110" spans="2:61" ht="16">
      <c r="B110" s="5"/>
      <c r="F110" s="13"/>
      <c r="G110" s="13"/>
      <c r="H110" s="13"/>
      <c r="I110" s="13"/>
      <c r="J110" s="13"/>
      <c r="K110" s="13"/>
      <c r="L110" s="13"/>
      <c r="N110" s="13"/>
      <c r="O110" s="13"/>
      <c r="Z110" s="13"/>
      <c r="AA110" s="13"/>
      <c r="AB110" s="13"/>
      <c r="AC110" s="42"/>
      <c r="AD110" s="21"/>
      <c r="AE110" s="21"/>
      <c r="AF110" s="21"/>
      <c r="AG110" s="21"/>
      <c r="AH110" s="71"/>
      <c r="AI110" s="21"/>
      <c r="AJ110" s="21"/>
      <c r="AK110" s="21"/>
      <c r="AL110" s="21"/>
      <c r="AM110" s="21"/>
      <c r="AN110" s="21"/>
      <c r="AO110" s="21"/>
      <c r="AP110" s="21"/>
      <c r="AQ110" s="21"/>
      <c r="AR110" s="21"/>
      <c r="AS110" s="21"/>
      <c r="AT110" s="21"/>
      <c r="AU110" s="21"/>
      <c r="AV110" s="21"/>
      <c r="AW110" s="21"/>
      <c r="AX110" s="21"/>
      <c r="AY110" s="21"/>
      <c r="AZ110" s="21"/>
      <c r="BA110" s="21"/>
      <c r="BB110" s="21"/>
      <c r="BC110" s="21"/>
      <c r="BD110" s="21"/>
      <c r="BE110" s="21"/>
      <c r="BF110" s="21"/>
      <c r="BG110" s="21"/>
      <c r="BH110" s="21"/>
      <c r="BI110" s="21"/>
    </row>
    <row r="111" spans="2:61" ht="16">
      <c r="B111" s="5"/>
      <c r="C111" s="45" t="s">
        <v>222</v>
      </c>
      <c r="Z111" s="13"/>
      <c r="AA111" s="13"/>
      <c r="AB111" s="13"/>
      <c r="AC111" s="42"/>
      <c r="AD111" s="21"/>
      <c r="AE111" s="21"/>
      <c r="AF111" s="21"/>
      <c r="AG111" s="21"/>
      <c r="AH111" s="71"/>
      <c r="AI111" s="21"/>
      <c r="AJ111" s="21"/>
      <c r="AK111" s="21"/>
      <c r="AL111" s="21"/>
      <c r="AM111" s="21"/>
      <c r="AN111" s="21"/>
      <c r="AO111" s="21"/>
      <c r="AP111" s="21"/>
      <c r="AQ111" s="21"/>
      <c r="AR111" s="21"/>
      <c r="AS111" s="21"/>
      <c r="AT111" s="21"/>
      <c r="AU111" s="21"/>
      <c r="AV111" s="21"/>
      <c r="AW111" s="21"/>
      <c r="AX111" s="21"/>
      <c r="AY111" s="21"/>
      <c r="AZ111" s="21"/>
      <c r="BA111" s="21"/>
      <c r="BB111" s="21"/>
      <c r="BC111" s="21"/>
      <c r="BD111" s="21"/>
      <c r="BE111" s="21"/>
      <c r="BF111" s="21"/>
      <c r="BG111" s="21"/>
      <c r="BH111" s="21"/>
      <c r="BI111" s="21"/>
    </row>
    <row r="112" spans="2:61" ht="16">
      <c r="B112" s="5"/>
      <c r="C112" s="45" t="s">
        <v>263</v>
      </c>
      <c r="Z112" s="13"/>
      <c r="AA112" s="13"/>
      <c r="AB112" s="13"/>
      <c r="AC112" s="42"/>
      <c r="AD112" s="21"/>
      <c r="AE112" s="21"/>
      <c r="AF112" s="21"/>
      <c r="AG112" s="21"/>
      <c r="AH112" s="71"/>
      <c r="AI112" s="21"/>
      <c r="AJ112" s="21"/>
      <c r="AK112" s="21"/>
      <c r="AL112" s="21"/>
      <c r="AM112" s="21"/>
      <c r="AN112" s="21"/>
      <c r="AO112" s="21"/>
      <c r="AP112" s="21"/>
      <c r="AQ112" s="21"/>
      <c r="AR112" s="21"/>
      <c r="AS112" s="21"/>
      <c r="AT112" s="21"/>
      <c r="AU112" s="21"/>
      <c r="AV112" s="21"/>
      <c r="AW112" s="21"/>
      <c r="AX112" s="21"/>
      <c r="AY112" s="21"/>
      <c r="AZ112" s="21"/>
      <c r="BA112" s="21"/>
      <c r="BB112" s="21"/>
      <c r="BC112" s="21"/>
      <c r="BD112" s="21"/>
      <c r="BE112" s="21"/>
      <c r="BF112" s="21"/>
      <c r="BG112" s="21"/>
      <c r="BH112" s="21"/>
      <c r="BI112" s="21"/>
    </row>
    <row r="113" spans="2:61" ht="16">
      <c r="B113" s="5"/>
      <c r="C113" s="13" t="s">
        <v>223</v>
      </c>
      <c r="D113" s="13"/>
      <c r="E113" s="13"/>
      <c r="F113" s="13"/>
      <c r="G113" s="13"/>
      <c r="H113" s="13"/>
      <c r="I113" s="13"/>
      <c r="J113" s="13"/>
      <c r="K113" s="13"/>
      <c r="L113" s="13"/>
      <c r="M113" s="13"/>
      <c r="Z113" s="13"/>
      <c r="AA113" s="13"/>
      <c r="AB113" s="13"/>
      <c r="AC113" s="42"/>
      <c r="AD113" s="21"/>
      <c r="AE113" s="21"/>
      <c r="AF113" s="21"/>
      <c r="AG113" s="21"/>
      <c r="AH113" s="71"/>
      <c r="AI113" s="21"/>
      <c r="AJ113" s="21"/>
      <c r="AK113" s="21"/>
      <c r="AL113" s="21"/>
      <c r="AM113" s="21"/>
      <c r="AN113" s="21"/>
      <c r="AO113" s="21"/>
      <c r="AP113" s="21"/>
      <c r="AQ113" s="21"/>
      <c r="AR113" s="21"/>
      <c r="AS113" s="21"/>
      <c r="AT113" s="21"/>
      <c r="AU113" s="21"/>
      <c r="AV113" s="21"/>
      <c r="AW113" s="21"/>
      <c r="AX113" s="21"/>
      <c r="AY113" s="21"/>
      <c r="AZ113" s="21"/>
      <c r="BA113" s="21"/>
      <c r="BB113" s="21"/>
      <c r="BC113" s="21"/>
      <c r="BD113" s="21"/>
      <c r="BE113" s="21"/>
      <c r="BF113" s="21"/>
      <c r="BG113" s="21"/>
      <c r="BH113" s="21"/>
      <c r="BI113" s="21"/>
    </row>
    <row r="114" spans="2:61" ht="16">
      <c r="B114" s="5"/>
      <c r="C114" s="101" t="s">
        <v>224</v>
      </c>
      <c r="D114" s="101"/>
      <c r="E114" s="101"/>
      <c r="F114" s="101"/>
      <c r="Z114" s="13"/>
      <c r="AA114" s="13"/>
      <c r="AB114" s="13"/>
      <c r="AC114" s="42"/>
      <c r="AD114" s="21"/>
      <c r="AE114" s="21"/>
      <c r="AF114" s="21"/>
      <c r="AG114" s="21"/>
      <c r="AH114" s="71"/>
      <c r="AI114" s="21"/>
      <c r="AJ114" s="21"/>
      <c r="AK114" s="21"/>
      <c r="AL114" s="21"/>
      <c r="AM114" s="21"/>
      <c r="AN114" s="21"/>
      <c r="AO114" s="21"/>
      <c r="AP114" s="21"/>
      <c r="AQ114" s="21"/>
      <c r="AR114" s="21"/>
      <c r="AS114" s="21"/>
      <c r="AT114" s="21"/>
      <c r="AU114" s="21"/>
      <c r="AV114" s="21"/>
      <c r="AW114" s="21"/>
      <c r="AX114" s="21"/>
      <c r="AY114" s="21"/>
      <c r="AZ114" s="21"/>
      <c r="BA114" s="21"/>
      <c r="BB114" s="21"/>
      <c r="BC114" s="21"/>
      <c r="BD114" s="21"/>
      <c r="BE114" s="21"/>
      <c r="BF114" s="21"/>
      <c r="BG114" s="21"/>
      <c r="BH114" s="21"/>
      <c r="BI114" s="21"/>
    </row>
    <row r="115" spans="2:61" ht="16">
      <c r="B115" s="5"/>
      <c r="C115" s="101" t="s">
        <v>225</v>
      </c>
      <c r="D115" s="101"/>
      <c r="E115" s="101"/>
      <c r="F115" s="101"/>
      <c r="Z115" s="13"/>
      <c r="AA115" s="13"/>
      <c r="AB115" s="13"/>
      <c r="AC115" s="42"/>
      <c r="AD115" s="21"/>
      <c r="AE115" s="21"/>
      <c r="AF115" s="21"/>
      <c r="AG115" s="21"/>
      <c r="AH115" s="71"/>
      <c r="AI115" s="21"/>
      <c r="AJ115" s="21"/>
      <c r="AK115" s="21"/>
      <c r="AL115" s="21"/>
      <c r="AM115" s="21"/>
      <c r="AN115" s="21"/>
      <c r="AO115" s="21"/>
      <c r="AP115" s="21"/>
      <c r="AQ115" s="21"/>
      <c r="AR115" s="21"/>
      <c r="AS115" s="21"/>
      <c r="AT115" s="21"/>
      <c r="AU115" s="21"/>
      <c r="AV115" s="21"/>
      <c r="AW115" s="21"/>
      <c r="AX115" s="21"/>
      <c r="AY115" s="21"/>
      <c r="AZ115" s="21"/>
      <c r="BA115" s="21"/>
      <c r="BB115" s="21"/>
      <c r="BC115" s="21"/>
      <c r="BD115" s="21"/>
      <c r="BE115" s="21"/>
      <c r="BF115" s="21"/>
      <c r="BG115" s="21"/>
      <c r="BH115" s="21"/>
      <c r="BI115" s="21"/>
    </row>
    <row r="116" spans="2:61" ht="16">
      <c r="B116" s="5"/>
      <c r="C116" s="101" t="s">
        <v>226</v>
      </c>
      <c r="D116" s="101"/>
      <c r="E116" s="101"/>
      <c r="F116" s="101"/>
      <c r="Z116" s="13"/>
      <c r="AA116" s="13"/>
      <c r="AB116" s="13"/>
      <c r="AC116" s="42"/>
      <c r="AD116" s="21"/>
      <c r="AE116" s="21"/>
      <c r="AF116" s="21"/>
      <c r="AG116" s="21"/>
      <c r="AH116" s="71"/>
      <c r="AI116" s="21"/>
      <c r="AJ116" s="21"/>
      <c r="AK116" s="21"/>
      <c r="AL116" s="21"/>
      <c r="AM116" s="21"/>
      <c r="AN116" s="21"/>
      <c r="AO116" s="21"/>
      <c r="AP116" s="21"/>
      <c r="AQ116" s="21"/>
      <c r="AR116" s="21"/>
      <c r="AS116" s="21"/>
      <c r="AT116" s="21"/>
      <c r="AU116" s="21"/>
      <c r="AV116" s="21"/>
      <c r="AW116" s="21"/>
      <c r="AX116" s="21"/>
      <c r="AY116" s="21"/>
      <c r="AZ116" s="21"/>
      <c r="BA116" s="21"/>
      <c r="BB116" s="21"/>
      <c r="BC116" s="21"/>
      <c r="BD116" s="21"/>
      <c r="BE116" s="21"/>
      <c r="BF116" s="21"/>
      <c r="BG116" s="21"/>
      <c r="BH116" s="21"/>
      <c r="BI116" s="21"/>
    </row>
    <row r="117" spans="2:61" ht="16">
      <c r="B117" s="5"/>
      <c r="C117" s="101" t="s">
        <v>244</v>
      </c>
      <c r="D117" s="101"/>
      <c r="E117" s="101"/>
      <c r="F117" s="101"/>
      <c r="Z117" s="13"/>
      <c r="AA117" s="13"/>
      <c r="AB117" s="13"/>
      <c r="AC117" s="42"/>
      <c r="AD117" s="21"/>
      <c r="AE117" s="21"/>
      <c r="AF117" s="21"/>
      <c r="AG117" s="21"/>
      <c r="AH117" s="71"/>
      <c r="AI117" s="21"/>
      <c r="AJ117" s="21"/>
      <c r="AK117" s="21"/>
      <c r="AL117" s="21"/>
      <c r="AM117" s="21"/>
      <c r="AN117" s="21"/>
      <c r="AO117" s="21"/>
      <c r="AP117" s="21"/>
      <c r="AQ117" s="21"/>
      <c r="AR117" s="21"/>
      <c r="AS117" s="21"/>
      <c r="AT117" s="21"/>
      <c r="AU117" s="21"/>
      <c r="AV117" s="21"/>
      <c r="AW117" s="21"/>
      <c r="AX117" s="21"/>
      <c r="AY117" s="21"/>
      <c r="AZ117" s="21"/>
      <c r="BA117" s="21"/>
      <c r="BB117" s="21"/>
      <c r="BC117" s="21"/>
      <c r="BD117" s="21"/>
      <c r="BE117" s="21"/>
      <c r="BF117" s="21"/>
      <c r="BG117" s="21"/>
      <c r="BH117" s="21"/>
      <c r="BI117" s="21"/>
    </row>
    <row r="118" spans="2:61" ht="16">
      <c r="B118" s="5"/>
      <c r="C118" s="101"/>
      <c r="D118" s="101"/>
      <c r="E118" s="101"/>
      <c r="F118" s="101"/>
      <c r="Z118" s="13"/>
      <c r="AA118" s="13"/>
      <c r="AB118" s="13"/>
      <c r="AH118" s="71"/>
      <c r="AI118" s="21"/>
      <c r="AJ118" s="21"/>
      <c r="AK118" s="21"/>
      <c r="AL118" s="21"/>
      <c r="AM118" s="21"/>
      <c r="AN118" s="21"/>
      <c r="AO118" s="21"/>
      <c r="AP118" s="21"/>
      <c r="AQ118" s="21"/>
      <c r="AR118" s="21"/>
      <c r="AS118" s="21"/>
      <c r="AT118" s="21"/>
      <c r="AU118" s="21"/>
      <c r="AV118" s="21"/>
      <c r="AW118" s="21"/>
      <c r="AX118" s="21"/>
      <c r="AY118" s="21"/>
      <c r="AZ118" s="21"/>
      <c r="BA118" s="21"/>
      <c r="BB118" s="21"/>
      <c r="BC118" s="21"/>
      <c r="BD118" s="21"/>
      <c r="BE118" s="21"/>
      <c r="BF118" s="21"/>
      <c r="BG118" s="21"/>
      <c r="BH118" s="21"/>
    </row>
    <row r="119" spans="2:61" ht="16">
      <c r="B119" s="5"/>
      <c r="C119" s="101" t="s">
        <v>257</v>
      </c>
      <c r="D119" s="101"/>
      <c r="E119" s="101"/>
      <c r="F119" s="101"/>
      <c r="Z119" s="13"/>
      <c r="AA119" s="13"/>
      <c r="AB119" s="13"/>
      <c r="AH119" s="71"/>
      <c r="AI119" s="21"/>
      <c r="AJ119" s="21"/>
      <c r="AK119" s="21"/>
      <c r="AL119" s="21"/>
      <c r="AM119" s="21"/>
      <c r="AN119" s="21"/>
      <c r="AO119" s="21"/>
      <c r="AP119" s="21"/>
      <c r="AQ119" s="21"/>
      <c r="AR119" s="21"/>
      <c r="AS119" s="21"/>
      <c r="AT119" s="21"/>
      <c r="AU119" s="21"/>
      <c r="AV119" s="21"/>
      <c r="AW119" s="21"/>
      <c r="AX119" s="21"/>
      <c r="AY119" s="21"/>
      <c r="AZ119" s="21"/>
      <c r="BA119" s="21"/>
      <c r="BB119" s="21"/>
      <c r="BC119" s="21"/>
      <c r="BD119" s="21"/>
      <c r="BE119" s="21"/>
      <c r="BF119" s="21"/>
      <c r="BG119" s="21"/>
      <c r="BH119" s="21"/>
    </row>
    <row r="120" spans="2:61" ht="16">
      <c r="B120" s="5"/>
      <c r="C120" s="10"/>
      <c r="O120" s="13"/>
      <c r="P120" s="13"/>
      <c r="Q120" s="13"/>
      <c r="Z120" s="13"/>
      <c r="AA120" s="13"/>
      <c r="AB120" s="13"/>
      <c r="AH120" s="71"/>
      <c r="AI120" s="21"/>
      <c r="AJ120" s="21"/>
      <c r="AK120" s="21"/>
      <c r="AL120" s="21"/>
      <c r="AM120" s="21"/>
      <c r="AN120" s="21"/>
      <c r="AO120" s="21"/>
      <c r="AP120" s="21"/>
      <c r="AQ120" s="21"/>
      <c r="AR120" s="21"/>
      <c r="AS120" s="21"/>
      <c r="AT120" s="21"/>
      <c r="AU120" s="21"/>
      <c r="AV120" s="21"/>
      <c r="AW120" s="21"/>
      <c r="AX120" s="21"/>
      <c r="AY120" s="21"/>
      <c r="AZ120" s="21"/>
      <c r="BA120" s="21"/>
      <c r="BB120" s="21"/>
      <c r="BC120" s="21"/>
      <c r="BD120" s="21"/>
      <c r="BE120" s="21"/>
      <c r="BF120" s="21"/>
      <c r="BG120" s="21"/>
      <c r="BH120" s="21"/>
    </row>
    <row r="121" spans="2:61" ht="16">
      <c r="B121" s="5"/>
      <c r="D121" s="104" t="s">
        <v>227</v>
      </c>
      <c r="E121" s="104"/>
      <c r="F121" s="104"/>
      <c r="G121" s="105"/>
      <c r="H121" s="104" t="s">
        <v>234</v>
      </c>
      <c r="I121" s="104"/>
      <c r="J121" s="104"/>
      <c r="K121" s="105"/>
      <c r="L121" s="104" t="s">
        <v>242</v>
      </c>
      <c r="M121" s="104"/>
      <c r="N121" s="104"/>
      <c r="O121" s="105"/>
      <c r="P121" s="104" t="s">
        <v>250</v>
      </c>
      <c r="Q121" s="106"/>
      <c r="R121" s="106"/>
      <c r="S121" s="104"/>
      <c r="T121" s="104"/>
      <c r="U121" s="42"/>
      <c r="Z121" s="13"/>
      <c r="AA121" s="13"/>
      <c r="AB121" s="13"/>
      <c r="AH121" s="71"/>
      <c r="AI121" s="21"/>
      <c r="AJ121" s="21"/>
      <c r="AK121" s="21"/>
      <c r="AL121" s="21"/>
      <c r="AM121" s="21"/>
      <c r="AN121" s="21"/>
      <c r="AO121" s="21"/>
      <c r="AP121" s="21"/>
      <c r="AQ121" s="21"/>
      <c r="AR121" s="21"/>
      <c r="AS121" s="21"/>
      <c r="AT121" s="21"/>
      <c r="AU121" s="21"/>
      <c r="AV121" s="21"/>
      <c r="AW121" s="21"/>
      <c r="AX121" s="21"/>
      <c r="AY121" s="21"/>
      <c r="AZ121" s="21"/>
      <c r="BA121" s="21"/>
      <c r="BB121" s="21"/>
      <c r="BC121" s="21"/>
      <c r="BD121" s="21"/>
      <c r="BE121" s="21"/>
      <c r="BF121" s="21"/>
      <c r="BG121" s="21"/>
      <c r="BH121" s="21"/>
    </row>
    <row r="122" spans="2:61" ht="16">
      <c r="B122" s="5"/>
      <c r="D122" s="42" t="s">
        <v>228</v>
      </c>
      <c r="E122" s="42"/>
      <c r="F122" s="42"/>
      <c r="G122" s="46"/>
      <c r="H122" s="42" t="s">
        <v>235</v>
      </c>
      <c r="I122" s="42"/>
      <c r="J122" s="42"/>
      <c r="K122" s="46"/>
      <c r="L122" s="42" t="s">
        <v>245</v>
      </c>
      <c r="M122" s="42"/>
      <c r="N122" s="42"/>
      <c r="O122" s="46"/>
      <c r="P122" s="42" t="s">
        <v>260</v>
      </c>
      <c r="Q122" s="42"/>
      <c r="R122" s="42"/>
      <c r="S122" s="42"/>
      <c r="T122" s="42"/>
      <c r="U122" s="42"/>
      <c r="Z122" s="13"/>
      <c r="AA122" s="13"/>
      <c r="AB122" s="13"/>
      <c r="AH122" s="71"/>
      <c r="AI122" s="21"/>
      <c r="AJ122" s="21"/>
      <c r="AK122" s="21"/>
      <c r="AL122" s="21"/>
      <c r="AM122" s="21"/>
      <c r="AN122" s="21"/>
      <c r="AO122" s="21"/>
      <c r="AP122" s="21"/>
      <c r="AQ122" s="21"/>
      <c r="AR122" s="21"/>
      <c r="AS122" s="21"/>
      <c r="AT122" s="21"/>
      <c r="AU122" s="21"/>
      <c r="AV122" s="21"/>
      <c r="AW122" s="21"/>
      <c r="AX122" s="21"/>
      <c r="AY122" s="21"/>
      <c r="AZ122" s="21"/>
      <c r="BA122" s="21"/>
      <c r="BB122" s="21"/>
      <c r="BC122" s="21"/>
      <c r="BD122" s="21"/>
      <c r="BE122" s="21"/>
      <c r="BF122" s="21"/>
      <c r="BG122" s="21"/>
      <c r="BH122" s="21"/>
      <c r="BI122" s="21"/>
    </row>
    <row r="123" spans="2:61" ht="16">
      <c r="B123" s="5"/>
      <c r="D123" s="42" t="s">
        <v>259</v>
      </c>
      <c r="E123" s="42"/>
      <c r="F123" s="42"/>
      <c r="G123" s="46"/>
      <c r="H123" s="42"/>
      <c r="I123" s="42"/>
      <c r="J123" s="42"/>
      <c r="K123" s="46"/>
      <c r="L123" s="42" t="s">
        <v>246</v>
      </c>
      <c r="M123" s="42"/>
      <c r="N123" s="42"/>
      <c r="O123" s="46"/>
      <c r="P123" s="42" t="s">
        <v>251</v>
      </c>
      <c r="Q123" s="42"/>
      <c r="R123" s="42"/>
      <c r="S123" s="42"/>
      <c r="T123" s="42"/>
      <c r="U123" s="42"/>
      <c r="Z123" s="13"/>
      <c r="AA123" s="13"/>
      <c r="AB123" s="13"/>
      <c r="AH123" s="71"/>
      <c r="AI123" s="21"/>
      <c r="AJ123" s="21"/>
      <c r="AK123" s="21"/>
      <c r="AL123" s="21"/>
      <c r="AM123" s="21"/>
      <c r="AN123" s="21"/>
      <c r="AO123" s="21"/>
      <c r="AP123" s="21"/>
      <c r="AQ123" s="21"/>
      <c r="AR123" s="21"/>
      <c r="AS123" s="21"/>
      <c r="AT123" s="21"/>
      <c r="AU123" s="21"/>
      <c r="AV123" s="21"/>
      <c r="AW123" s="21"/>
      <c r="AX123" s="21"/>
      <c r="AY123" s="21"/>
      <c r="AZ123" s="21"/>
      <c r="BA123" s="21"/>
      <c r="BB123" s="21"/>
      <c r="BC123" s="21"/>
      <c r="BD123" s="21"/>
      <c r="BE123" s="21"/>
      <c r="BF123" s="21"/>
      <c r="BG123" s="21"/>
      <c r="BH123" s="21"/>
      <c r="BI123" s="21"/>
    </row>
    <row r="124" spans="2:61">
      <c r="B124" s="5"/>
      <c r="D124" s="42"/>
      <c r="E124" s="42"/>
      <c r="F124" s="42"/>
      <c r="G124" s="46"/>
      <c r="H124" s="42" t="s">
        <v>236</v>
      </c>
      <c r="I124" s="42"/>
      <c r="J124" s="42"/>
      <c r="K124" s="46"/>
      <c r="L124" s="42" t="s">
        <v>247</v>
      </c>
      <c r="M124" s="42"/>
      <c r="N124" s="42"/>
      <c r="O124" s="46"/>
      <c r="P124" s="42"/>
      <c r="Q124" s="42"/>
      <c r="R124" s="42"/>
      <c r="S124" s="42"/>
      <c r="T124" s="42"/>
      <c r="U124" s="42"/>
      <c r="AH124" s="71"/>
      <c r="AI124" s="21"/>
      <c r="AJ124" s="21"/>
      <c r="AK124" s="21"/>
      <c r="AL124" s="21"/>
      <c r="AM124" s="21"/>
      <c r="AN124" s="21"/>
      <c r="AO124" s="21"/>
      <c r="AP124" s="21"/>
      <c r="AQ124" s="21"/>
      <c r="AR124" s="21"/>
      <c r="AS124" s="21"/>
      <c r="AT124" s="21"/>
      <c r="AU124" s="21"/>
      <c r="AV124" s="21"/>
      <c r="AW124" s="21"/>
      <c r="AX124" s="21"/>
      <c r="AY124" s="21"/>
      <c r="AZ124" s="21"/>
      <c r="BA124" s="21"/>
      <c r="BB124" s="21"/>
      <c r="BC124" s="21"/>
      <c r="BD124" s="21"/>
      <c r="BE124" s="21"/>
      <c r="BF124" s="21"/>
      <c r="BG124" s="21"/>
      <c r="BH124" s="21"/>
      <c r="BI124" s="21"/>
    </row>
    <row r="125" spans="2:61">
      <c r="B125" s="5"/>
      <c r="D125" s="42" t="s">
        <v>229</v>
      </c>
      <c r="E125" s="42"/>
      <c r="F125" s="42"/>
      <c r="G125" s="46"/>
      <c r="H125" s="42" t="s">
        <v>237</v>
      </c>
      <c r="I125" s="42"/>
      <c r="J125" s="42"/>
      <c r="K125" s="46"/>
      <c r="L125" s="42"/>
      <c r="M125" s="42"/>
      <c r="N125" s="42"/>
      <c r="O125" s="46"/>
      <c r="P125" s="42" t="s">
        <v>252</v>
      </c>
      <c r="Q125" s="42"/>
      <c r="R125" s="42"/>
      <c r="S125" s="42"/>
      <c r="T125" s="42"/>
      <c r="U125" s="42"/>
      <c r="AH125" s="71"/>
      <c r="AI125" s="21"/>
      <c r="AJ125" s="21"/>
      <c r="AK125" s="21"/>
      <c r="AL125" s="21"/>
      <c r="AM125" s="21"/>
      <c r="AN125" s="21"/>
      <c r="AO125" s="21"/>
      <c r="AP125" s="21"/>
      <c r="AQ125" s="21"/>
      <c r="AR125" s="21"/>
      <c r="AS125" s="21"/>
      <c r="AT125" s="21"/>
      <c r="AU125" s="21"/>
      <c r="AV125" s="21"/>
      <c r="AW125" s="21"/>
      <c r="AX125" s="21"/>
      <c r="AY125" s="21"/>
      <c r="AZ125" s="21"/>
      <c r="BA125" s="21"/>
      <c r="BB125" s="21"/>
      <c r="BC125" s="21"/>
      <c r="BD125" s="21"/>
      <c r="BE125" s="21"/>
      <c r="BF125" s="21"/>
      <c r="BG125" s="21"/>
      <c r="BH125" s="21"/>
      <c r="BI125" s="21"/>
    </row>
    <row r="126" spans="2:61">
      <c r="B126" s="5"/>
      <c r="D126" s="42" t="s">
        <v>230</v>
      </c>
      <c r="E126" s="42"/>
      <c r="F126" s="42"/>
      <c r="G126" s="46"/>
      <c r="H126" s="42"/>
      <c r="I126" s="42"/>
      <c r="J126" s="42"/>
      <c r="K126" s="46"/>
      <c r="L126" s="42" t="s">
        <v>243</v>
      </c>
      <c r="M126" s="42"/>
      <c r="N126" s="42"/>
      <c r="O126" s="46"/>
      <c r="P126" s="42" t="s">
        <v>253</v>
      </c>
      <c r="Q126" s="42"/>
      <c r="R126" s="42"/>
      <c r="S126" s="42"/>
      <c r="T126" s="42"/>
      <c r="U126" s="42"/>
      <c r="AH126" s="71"/>
      <c r="AI126" s="21"/>
      <c r="AJ126" s="21"/>
      <c r="AK126" s="21"/>
      <c r="AL126" s="21"/>
      <c r="AM126" s="21"/>
      <c r="AN126" s="21"/>
      <c r="AO126" s="21"/>
      <c r="AP126" s="21"/>
      <c r="AQ126" s="21"/>
      <c r="AR126" s="21"/>
      <c r="AS126" s="21"/>
      <c r="AT126" s="21"/>
      <c r="AU126" s="21"/>
      <c r="AV126" s="21"/>
      <c r="AW126" s="21"/>
      <c r="AX126" s="21"/>
      <c r="AY126" s="21"/>
      <c r="AZ126" s="21"/>
      <c r="BA126" s="21"/>
      <c r="BB126" s="21"/>
      <c r="BC126" s="21"/>
      <c r="BD126" s="21"/>
      <c r="BE126" s="21"/>
      <c r="BF126" s="21"/>
      <c r="BG126" s="21"/>
      <c r="BH126" s="21"/>
      <c r="BI126" s="21"/>
    </row>
    <row r="127" spans="2:61">
      <c r="B127" s="5"/>
      <c r="D127" s="42"/>
      <c r="E127" s="42"/>
      <c r="F127" s="42"/>
      <c r="G127" s="46"/>
      <c r="H127" s="42" t="s">
        <v>238</v>
      </c>
      <c r="I127" s="42"/>
      <c r="J127" s="42"/>
      <c r="K127" s="46"/>
      <c r="L127" s="42"/>
      <c r="M127" s="42"/>
      <c r="N127" s="42"/>
      <c r="O127" s="46"/>
      <c r="P127" s="42"/>
      <c r="Q127" s="42"/>
      <c r="R127" s="42"/>
      <c r="S127" s="42"/>
      <c r="T127" s="42"/>
      <c r="U127" s="42"/>
      <c r="AH127" s="71"/>
      <c r="AI127" s="21"/>
      <c r="AJ127" s="21"/>
      <c r="AK127" s="21"/>
      <c r="AL127" s="21"/>
      <c r="AM127" s="21"/>
      <c r="AN127" s="21"/>
      <c r="AO127" s="21"/>
      <c r="AP127" s="21"/>
      <c r="AQ127" s="21"/>
      <c r="AR127" s="21"/>
      <c r="AS127" s="21"/>
      <c r="AT127" s="21"/>
      <c r="AU127" s="21"/>
      <c r="AV127" s="21"/>
      <c r="AW127" s="21"/>
      <c r="AX127" s="21"/>
      <c r="AY127" s="21"/>
      <c r="AZ127" s="21"/>
      <c r="BA127" s="21"/>
      <c r="BB127" s="21"/>
      <c r="BC127" s="21"/>
      <c r="BD127" s="21"/>
      <c r="BE127" s="21"/>
      <c r="BF127" s="21"/>
      <c r="BG127" s="21"/>
      <c r="BH127" s="21"/>
      <c r="BI127" s="21"/>
    </row>
    <row r="128" spans="2:61" ht="16">
      <c r="B128" s="5"/>
      <c r="D128" s="42" t="s">
        <v>232</v>
      </c>
      <c r="E128" s="101"/>
      <c r="F128" s="42"/>
      <c r="G128" s="46"/>
      <c r="H128" s="42" t="s">
        <v>258</v>
      </c>
      <c r="I128" s="42"/>
      <c r="J128" s="42"/>
      <c r="K128" s="46"/>
      <c r="L128" s="42"/>
      <c r="M128" s="42"/>
      <c r="N128" s="42"/>
      <c r="O128" s="46"/>
      <c r="P128" s="42" t="s">
        <v>254</v>
      </c>
      <c r="Q128" s="42"/>
      <c r="R128" s="42"/>
      <c r="S128" s="42"/>
      <c r="T128" s="42"/>
      <c r="U128" s="42"/>
      <c r="AA128" s="42"/>
      <c r="AB128" s="42"/>
      <c r="AC128" s="42"/>
      <c r="AD128" s="21"/>
      <c r="AE128" s="21"/>
      <c r="AF128" s="21"/>
      <c r="AG128" s="21"/>
      <c r="AH128" s="71"/>
      <c r="AI128" s="21"/>
      <c r="AJ128" s="21"/>
      <c r="AK128" s="21"/>
      <c r="AL128" s="21"/>
      <c r="AM128" s="21"/>
      <c r="AN128" s="21"/>
      <c r="AO128" s="21"/>
      <c r="AP128" s="21"/>
      <c r="AQ128" s="21"/>
      <c r="AR128" s="21"/>
      <c r="AS128" s="21"/>
      <c r="AT128" s="21"/>
      <c r="AU128" s="21"/>
      <c r="AV128" s="21"/>
      <c r="AW128" s="21"/>
      <c r="AX128" s="21"/>
      <c r="AY128" s="21"/>
      <c r="AZ128" s="21"/>
      <c r="BA128" s="21"/>
      <c r="BB128" s="21"/>
      <c r="BC128" s="21"/>
      <c r="BD128" s="21"/>
      <c r="BE128" s="21"/>
      <c r="BF128" s="21"/>
      <c r="BG128" s="21"/>
      <c r="BH128" s="21"/>
      <c r="BI128" s="21"/>
    </row>
    <row r="129" spans="2:61" ht="16">
      <c r="B129" s="5"/>
      <c r="D129" s="42" t="s">
        <v>231</v>
      </c>
      <c r="E129" s="101"/>
      <c r="F129" s="42"/>
      <c r="G129" s="46"/>
      <c r="H129" s="42"/>
      <c r="I129" s="42"/>
      <c r="J129" s="42"/>
      <c r="K129" s="46"/>
      <c r="L129" s="42" t="s">
        <v>248</v>
      </c>
      <c r="M129" s="42"/>
      <c r="N129" s="42"/>
      <c r="O129" s="46"/>
      <c r="P129" s="42" t="s">
        <v>255</v>
      </c>
      <c r="Q129" s="42"/>
      <c r="R129" s="42"/>
      <c r="S129" s="42"/>
      <c r="T129" s="42"/>
      <c r="U129" s="42"/>
      <c r="AA129" s="42"/>
      <c r="AB129" s="42"/>
      <c r="AC129" s="42"/>
      <c r="AD129" s="21"/>
      <c r="AE129" s="21"/>
      <c r="AF129" s="21"/>
      <c r="AG129" s="21"/>
      <c r="AH129" s="71"/>
      <c r="AI129" s="21"/>
      <c r="AJ129" s="21"/>
      <c r="AK129" s="21"/>
      <c r="AL129" s="21"/>
      <c r="AM129" s="21"/>
      <c r="AN129" s="21"/>
      <c r="AO129" s="21"/>
      <c r="AP129" s="21"/>
      <c r="AQ129" s="21"/>
      <c r="AR129" s="21"/>
      <c r="AS129" s="21"/>
      <c r="AT129" s="21"/>
      <c r="AU129" s="21"/>
      <c r="AV129" s="21"/>
      <c r="AW129" s="21"/>
      <c r="AX129" s="21"/>
      <c r="AY129" s="21"/>
      <c r="AZ129" s="21"/>
      <c r="BA129" s="21"/>
      <c r="BB129" s="21"/>
      <c r="BC129" s="21"/>
      <c r="BD129" s="21"/>
      <c r="BE129" s="21"/>
      <c r="BF129" s="21"/>
      <c r="BG129" s="21"/>
      <c r="BH129" s="21"/>
      <c r="BI129" s="21"/>
    </row>
    <row r="130" spans="2:61" ht="16">
      <c r="B130" s="5"/>
      <c r="D130" s="101"/>
      <c r="E130" s="101"/>
      <c r="F130" s="42"/>
      <c r="G130" s="107"/>
      <c r="H130" s="42" t="s">
        <v>239</v>
      </c>
      <c r="I130" s="42"/>
      <c r="J130" s="46"/>
      <c r="K130" s="46"/>
      <c r="L130" s="42" t="s">
        <v>249</v>
      </c>
      <c r="M130" s="42"/>
      <c r="N130" s="42"/>
      <c r="O130" s="46"/>
      <c r="P130" s="42"/>
      <c r="Q130" s="42"/>
      <c r="R130" s="42"/>
      <c r="S130" s="42"/>
      <c r="T130" s="42"/>
      <c r="U130" s="42"/>
      <c r="AA130" s="42"/>
      <c r="AB130" s="42"/>
      <c r="AC130" s="42"/>
      <c r="AD130" s="21"/>
      <c r="AE130" s="21"/>
      <c r="AF130" s="21"/>
      <c r="AG130" s="21"/>
      <c r="AH130" s="71"/>
      <c r="AI130" s="21"/>
      <c r="AJ130" s="21"/>
      <c r="AK130" s="21"/>
      <c r="AL130" s="21"/>
      <c r="AM130" s="21"/>
      <c r="AN130" s="21"/>
      <c r="AO130" s="21"/>
      <c r="AP130" s="21"/>
      <c r="AQ130" s="21"/>
      <c r="AR130" s="21"/>
      <c r="AS130" s="21"/>
      <c r="AT130" s="21"/>
      <c r="AU130" s="21"/>
      <c r="AV130" s="21"/>
      <c r="AW130" s="21"/>
      <c r="AX130" s="21"/>
      <c r="AY130" s="21"/>
      <c r="AZ130" s="21"/>
      <c r="BA130" s="21"/>
      <c r="BB130" s="21"/>
      <c r="BC130" s="21"/>
      <c r="BD130" s="21"/>
      <c r="BE130" s="21"/>
      <c r="BF130" s="21"/>
      <c r="BG130" s="21"/>
      <c r="BH130" s="21"/>
      <c r="BI130" s="21"/>
    </row>
    <row r="131" spans="2:61" ht="16">
      <c r="B131" s="5"/>
      <c r="D131" s="42" t="s">
        <v>233</v>
      </c>
      <c r="E131" s="101"/>
      <c r="F131" s="42"/>
      <c r="G131" s="107"/>
      <c r="H131" s="42" t="s">
        <v>240</v>
      </c>
      <c r="I131" s="42"/>
      <c r="J131" s="46"/>
      <c r="K131" s="46"/>
      <c r="L131" s="42"/>
      <c r="M131" s="42"/>
      <c r="N131" s="42"/>
      <c r="O131" s="46"/>
      <c r="P131" s="42" t="s">
        <v>264</v>
      </c>
      <c r="Q131" s="42"/>
      <c r="R131" s="42"/>
      <c r="S131" s="42"/>
      <c r="T131" s="42"/>
      <c r="U131" s="42"/>
      <c r="AA131" s="42"/>
      <c r="AB131" s="42"/>
      <c r="AC131" s="42"/>
      <c r="AD131" s="21"/>
      <c r="AE131" s="21"/>
      <c r="AF131" s="21"/>
      <c r="AG131" s="21"/>
      <c r="AH131" s="71"/>
      <c r="AI131" s="21"/>
      <c r="AJ131" s="21"/>
      <c r="AK131" s="21"/>
      <c r="AL131" s="21"/>
      <c r="AM131" s="21"/>
      <c r="AN131" s="21"/>
      <c r="AO131" s="21"/>
      <c r="AP131" s="21"/>
      <c r="AQ131" s="21"/>
      <c r="AR131" s="21"/>
      <c r="AS131" s="21"/>
      <c r="AT131" s="21"/>
      <c r="AU131" s="21"/>
      <c r="AV131" s="21"/>
      <c r="AW131" s="21"/>
      <c r="AX131" s="21"/>
      <c r="AY131" s="21"/>
      <c r="AZ131" s="21"/>
      <c r="BA131" s="21"/>
      <c r="BB131" s="21"/>
      <c r="BC131" s="21"/>
      <c r="BD131" s="21"/>
      <c r="BE131" s="21"/>
      <c r="BF131" s="21"/>
      <c r="BG131" s="21"/>
      <c r="BH131" s="21"/>
      <c r="BI131" s="21"/>
    </row>
    <row r="132" spans="2:61">
      <c r="B132" s="5"/>
      <c r="D132" s="42"/>
      <c r="E132" s="42"/>
      <c r="F132" s="42"/>
      <c r="G132" s="46"/>
      <c r="H132" s="42" t="s">
        <v>241</v>
      </c>
      <c r="I132" s="42"/>
      <c r="J132" s="42"/>
      <c r="K132" s="46"/>
      <c r="L132" s="42"/>
      <c r="M132" s="42"/>
      <c r="N132" s="42"/>
      <c r="O132" s="46"/>
      <c r="P132" s="42" t="s">
        <v>256</v>
      </c>
      <c r="Q132" s="42"/>
      <c r="R132" s="42"/>
      <c r="S132" s="42"/>
      <c r="T132" s="42"/>
      <c r="U132" s="42"/>
      <c r="AA132" s="42"/>
      <c r="AB132" s="42"/>
      <c r="AC132" s="42"/>
      <c r="AD132" s="21"/>
      <c r="AE132" s="21"/>
      <c r="AF132" s="21"/>
      <c r="AG132" s="21"/>
      <c r="AH132" s="71"/>
      <c r="AI132" s="21"/>
      <c r="AJ132" s="21"/>
      <c r="AK132" s="21"/>
      <c r="AL132" s="21"/>
      <c r="AM132" s="21"/>
      <c r="AN132" s="21"/>
      <c r="AO132" s="21"/>
      <c r="AP132" s="21"/>
      <c r="AQ132" s="21"/>
      <c r="AR132" s="21"/>
      <c r="AS132" s="21"/>
      <c r="AT132" s="21"/>
      <c r="AU132" s="21"/>
      <c r="AV132" s="21"/>
      <c r="AW132" s="21"/>
      <c r="AX132" s="21"/>
      <c r="AY132" s="21"/>
      <c r="AZ132" s="21"/>
      <c r="BA132" s="21"/>
      <c r="BB132" s="21"/>
      <c r="BC132" s="21"/>
      <c r="BD132" s="21"/>
      <c r="BE132" s="21"/>
      <c r="BF132" s="21"/>
      <c r="BG132" s="21"/>
      <c r="BH132" s="21"/>
      <c r="BI132" s="21"/>
    </row>
    <row r="133" spans="2:61">
      <c r="B133" s="5"/>
      <c r="D133" s="42"/>
      <c r="E133" s="42"/>
      <c r="F133" s="42"/>
      <c r="G133" s="42"/>
      <c r="H133" s="42"/>
      <c r="I133" s="42"/>
      <c r="J133" s="42"/>
      <c r="K133" s="42"/>
      <c r="L133" s="42"/>
      <c r="M133" s="42"/>
      <c r="N133" s="42"/>
      <c r="O133" s="42"/>
      <c r="P133" s="42"/>
      <c r="Q133" s="42"/>
      <c r="R133" s="42"/>
      <c r="S133" s="42"/>
      <c r="T133" s="42"/>
      <c r="U133" s="42"/>
      <c r="AA133" s="42"/>
      <c r="AB133" s="42"/>
      <c r="AC133" s="42"/>
      <c r="AD133" s="21"/>
      <c r="AE133" s="21"/>
      <c r="AF133" s="21"/>
      <c r="AG133" s="21"/>
      <c r="AH133" s="71"/>
      <c r="AI133" s="21"/>
      <c r="AJ133" s="21"/>
      <c r="AK133" s="21"/>
      <c r="AL133" s="21"/>
      <c r="AM133" s="21"/>
      <c r="AN133" s="21"/>
      <c r="AO133" s="21"/>
      <c r="AP133" s="21"/>
      <c r="AQ133" s="21"/>
      <c r="AR133" s="21"/>
      <c r="AS133" s="21"/>
      <c r="AT133" s="21"/>
      <c r="AU133" s="21"/>
      <c r="AV133" s="21"/>
      <c r="AW133" s="21"/>
      <c r="AX133" s="21"/>
      <c r="AY133" s="21"/>
      <c r="AZ133" s="21"/>
      <c r="BA133" s="21"/>
      <c r="BB133" s="21"/>
      <c r="BC133" s="21"/>
      <c r="BD133" s="21"/>
      <c r="BE133" s="21"/>
      <c r="BF133" s="21"/>
      <c r="BG133" s="21"/>
      <c r="BH133" s="21"/>
      <c r="BI133" s="21"/>
    </row>
    <row r="134" spans="2:61">
      <c r="B134" s="25"/>
      <c r="AA134" s="42"/>
      <c r="AB134" s="42"/>
      <c r="AC134" s="42"/>
      <c r="AD134" s="21"/>
      <c r="AE134" s="21"/>
      <c r="AF134" s="21"/>
      <c r="AG134" s="21"/>
      <c r="AH134" s="71"/>
      <c r="AI134" s="21"/>
      <c r="AJ134" s="21"/>
      <c r="AK134" s="21"/>
      <c r="AL134" s="21"/>
      <c r="AM134" s="21"/>
      <c r="AN134" s="21"/>
      <c r="AO134" s="21"/>
      <c r="AP134" s="21"/>
      <c r="AQ134" s="21"/>
      <c r="AR134" s="21"/>
      <c r="AS134" s="21"/>
      <c r="AT134" s="21"/>
      <c r="AU134" s="21"/>
      <c r="AV134" s="21"/>
      <c r="AW134" s="21"/>
      <c r="AX134" s="21"/>
      <c r="AY134" s="21"/>
      <c r="AZ134" s="21"/>
      <c r="BA134" s="21"/>
      <c r="BB134" s="21"/>
      <c r="BC134" s="21"/>
      <c r="BD134" s="21"/>
      <c r="BE134" s="21"/>
      <c r="BF134" s="21"/>
      <c r="BG134" s="21"/>
      <c r="BH134" s="21"/>
      <c r="BI134" s="21"/>
    </row>
    <row r="135" spans="2:61">
      <c r="B135" s="25"/>
      <c r="AA135" s="42"/>
      <c r="AB135" s="42"/>
      <c r="AC135" s="42"/>
      <c r="AD135" s="21"/>
      <c r="AE135" s="21"/>
      <c r="AF135" s="21"/>
      <c r="AG135" s="21"/>
      <c r="AH135" s="71"/>
      <c r="AI135" s="21"/>
      <c r="AJ135" s="21"/>
      <c r="AK135" s="21"/>
      <c r="AL135" s="21"/>
      <c r="AM135" s="21"/>
      <c r="AN135" s="21"/>
      <c r="AO135" s="21"/>
      <c r="AP135" s="21"/>
      <c r="AQ135" s="21"/>
      <c r="AR135" s="21"/>
      <c r="AS135" s="21"/>
      <c r="AT135" s="21"/>
      <c r="AU135" s="21"/>
      <c r="AV135" s="21"/>
      <c r="AW135" s="21"/>
      <c r="AX135" s="21"/>
      <c r="AY135" s="21"/>
      <c r="AZ135" s="21"/>
      <c r="BA135" s="21"/>
      <c r="BB135" s="21"/>
      <c r="BC135" s="21"/>
      <c r="BD135" s="21"/>
      <c r="BE135" s="21"/>
      <c r="BF135" s="21"/>
      <c r="BG135" s="21"/>
      <c r="BH135" s="21"/>
      <c r="BI135" s="21"/>
    </row>
    <row r="136" spans="2:61">
      <c r="B136" s="25"/>
      <c r="AA136" s="42"/>
      <c r="AB136" s="42"/>
      <c r="AC136" s="42"/>
      <c r="AD136" s="21"/>
      <c r="AE136" s="21"/>
      <c r="AF136" s="21"/>
      <c r="AG136" s="21"/>
      <c r="AH136" s="71"/>
      <c r="AI136" s="21"/>
      <c r="AJ136" s="21"/>
      <c r="AK136" s="21"/>
      <c r="AL136" s="21"/>
      <c r="AM136" s="21"/>
      <c r="AN136" s="21"/>
      <c r="AO136" s="21"/>
      <c r="AP136" s="21"/>
      <c r="AQ136" s="21"/>
      <c r="AR136" s="21"/>
      <c r="AS136" s="21"/>
      <c r="AT136" s="21"/>
      <c r="AU136" s="21"/>
      <c r="AV136" s="21"/>
      <c r="AW136" s="21"/>
      <c r="AX136" s="21"/>
      <c r="AY136" s="21"/>
      <c r="AZ136" s="21"/>
      <c r="BA136" s="21"/>
      <c r="BB136" s="21"/>
      <c r="BC136" s="21"/>
      <c r="BD136" s="21"/>
      <c r="BE136" s="21"/>
      <c r="BF136" s="21"/>
      <c r="BG136" s="21"/>
      <c r="BH136" s="21"/>
      <c r="BI136" s="21"/>
    </row>
    <row r="137" spans="2:61">
      <c r="B137" s="25"/>
      <c r="T137" s="42"/>
      <c r="U137" s="42"/>
      <c r="V137" s="42"/>
      <c r="W137" s="42"/>
      <c r="X137" s="42"/>
      <c r="Y137" s="42"/>
      <c r="Z137" s="42"/>
      <c r="AA137" s="42"/>
      <c r="AB137" s="42"/>
      <c r="AC137" s="42"/>
      <c r="AD137" s="21"/>
      <c r="AE137" s="21"/>
      <c r="AF137" s="21"/>
      <c r="AG137" s="21"/>
      <c r="AH137" s="71"/>
      <c r="AI137" s="21"/>
      <c r="AJ137" s="21"/>
      <c r="AK137" s="21"/>
      <c r="AL137" s="21"/>
      <c r="AM137" s="21"/>
      <c r="AN137" s="21"/>
      <c r="AO137" s="21"/>
      <c r="AP137" s="21"/>
      <c r="AQ137" s="21"/>
      <c r="AR137" s="21"/>
      <c r="AS137" s="21"/>
      <c r="AT137" s="21"/>
      <c r="AU137" s="21"/>
      <c r="AV137" s="21"/>
      <c r="AW137" s="21"/>
      <c r="AX137" s="21"/>
      <c r="AY137" s="21"/>
      <c r="AZ137" s="21"/>
      <c r="BA137" s="21"/>
      <c r="BB137" s="21"/>
      <c r="BC137" s="21"/>
      <c r="BD137" s="21"/>
      <c r="BE137" s="21"/>
      <c r="BF137" s="21"/>
      <c r="BG137" s="21"/>
      <c r="BH137" s="21"/>
      <c r="BI137" s="21"/>
    </row>
    <row r="138" spans="2:61">
      <c r="B138" s="25"/>
      <c r="T138" s="42"/>
      <c r="U138" s="42"/>
      <c r="V138" s="42"/>
      <c r="W138" s="42"/>
      <c r="X138" s="42"/>
      <c r="Y138" s="42"/>
      <c r="Z138" s="42"/>
      <c r="AA138" s="42"/>
      <c r="AB138" s="42"/>
      <c r="AC138" s="42"/>
      <c r="AD138" s="21"/>
      <c r="AE138" s="21"/>
      <c r="AF138" s="21"/>
      <c r="AG138" s="21"/>
      <c r="AH138" s="71"/>
      <c r="AI138" s="21"/>
      <c r="AJ138" s="21"/>
      <c r="AK138" s="21"/>
      <c r="AL138" s="21"/>
      <c r="AM138" s="21"/>
      <c r="AN138" s="21"/>
      <c r="AO138" s="21"/>
      <c r="AP138" s="21"/>
      <c r="AQ138" s="21"/>
      <c r="AR138" s="21"/>
      <c r="AS138" s="21"/>
      <c r="AT138" s="21"/>
      <c r="AU138" s="21"/>
      <c r="AV138" s="21"/>
      <c r="AW138" s="21"/>
      <c r="AX138" s="21"/>
      <c r="AY138" s="21"/>
      <c r="AZ138" s="21"/>
      <c r="BA138" s="21"/>
      <c r="BB138" s="21"/>
      <c r="BC138" s="21"/>
      <c r="BD138" s="21"/>
      <c r="BE138" s="21"/>
      <c r="BF138" s="21"/>
      <c r="BG138" s="21"/>
      <c r="BH138" s="21"/>
      <c r="BI138" s="21"/>
    </row>
    <row r="139" spans="2:61" ht="16">
      <c r="B139" s="5"/>
      <c r="C139" s="13"/>
      <c r="D139" s="13"/>
      <c r="R139" s="42"/>
      <c r="S139" s="42"/>
      <c r="T139" s="42"/>
      <c r="U139" s="42"/>
      <c r="V139" s="42"/>
      <c r="W139" s="42"/>
      <c r="X139" s="42"/>
      <c r="Y139" s="42"/>
      <c r="Z139" s="42"/>
      <c r="AA139" s="42"/>
      <c r="AB139" s="42"/>
      <c r="AC139" s="42"/>
      <c r="AD139" s="21"/>
      <c r="AE139" s="21"/>
      <c r="AF139" s="21"/>
      <c r="AG139" s="21"/>
      <c r="AH139" s="71"/>
      <c r="AI139" s="21"/>
      <c r="AJ139" s="21"/>
      <c r="AK139" s="21"/>
      <c r="AL139" s="21"/>
      <c r="AM139" s="21"/>
      <c r="AN139" s="21"/>
      <c r="AO139" s="21"/>
      <c r="AP139" s="21"/>
      <c r="AQ139" s="21"/>
      <c r="AR139" s="21"/>
      <c r="AS139" s="21"/>
      <c r="AT139" s="21"/>
      <c r="AU139" s="21"/>
      <c r="AV139" s="21"/>
      <c r="AW139" s="21"/>
      <c r="AX139" s="21"/>
      <c r="AY139" s="21"/>
      <c r="AZ139" s="21"/>
      <c r="BA139" s="21"/>
      <c r="BB139" s="21"/>
      <c r="BC139" s="21"/>
      <c r="BD139" s="21"/>
      <c r="BE139" s="21"/>
      <c r="BF139" s="21"/>
      <c r="BG139" s="21"/>
      <c r="BH139" s="21"/>
      <c r="BI139" s="21"/>
    </row>
    <row r="140" spans="2:61" ht="16">
      <c r="B140" s="5"/>
      <c r="C140" s="13"/>
      <c r="D140" s="13"/>
      <c r="F140" s="103"/>
      <c r="R140" s="42"/>
      <c r="S140" s="42"/>
      <c r="T140" s="42"/>
      <c r="U140" s="42"/>
      <c r="V140" s="42"/>
      <c r="W140" s="42"/>
      <c r="X140" s="42"/>
      <c r="Y140" s="42"/>
      <c r="Z140" s="42"/>
      <c r="AA140" s="42"/>
      <c r="AB140" s="42"/>
      <c r="AC140" s="42"/>
      <c r="AD140" s="21"/>
      <c r="AE140" s="21"/>
      <c r="AF140" s="21"/>
      <c r="AG140" s="21"/>
      <c r="AH140" s="71"/>
      <c r="AI140" s="21"/>
      <c r="AJ140" s="21"/>
      <c r="AK140" s="21"/>
      <c r="AL140" s="21"/>
      <c r="AM140" s="21"/>
      <c r="AN140" s="21"/>
      <c r="AO140" s="21"/>
      <c r="AP140" s="21"/>
      <c r="AQ140" s="21"/>
      <c r="AR140" s="21"/>
      <c r="AS140" s="21"/>
      <c r="AT140" s="21"/>
      <c r="AU140" s="21"/>
      <c r="AV140" s="21"/>
      <c r="AW140" s="21"/>
      <c r="AX140" s="21"/>
      <c r="AY140" s="21"/>
      <c r="AZ140" s="21"/>
      <c r="BA140" s="21"/>
      <c r="BB140" s="21"/>
      <c r="BC140" s="21"/>
      <c r="BD140" s="21"/>
      <c r="BE140" s="21"/>
      <c r="BF140" s="21"/>
      <c r="BG140" s="21"/>
      <c r="BH140" s="21"/>
      <c r="BI140" s="21"/>
    </row>
    <row r="141" spans="2:61" ht="23">
      <c r="B141" s="5"/>
      <c r="C141" s="113"/>
      <c r="D141" s="13"/>
      <c r="R141" s="42"/>
      <c r="S141" s="42"/>
      <c r="T141" s="42"/>
      <c r="U141" s="42"/>
      <c r="V141" s="42"/>
      <c r="W141" s="42"/>
      <c r="X141" s="42"/>
      <c r="Y141" s="42"/>
      <c r="Z141" s="42"/>
      <c r="AA141" s="42"/>
      <c r="AB141" s="42"/>
      <c r="AC141" s="42"/>
      <c r="AD141" s="21"/>
      <c r="AE141" s="21"/>
      <c r="AF141" s="21"/>
      <c r="AG141" s="21"/>
      <c r="AH141" s="71"/>
      <c r="AI141" s="21"/>
      <c r="AJ141" s="21"/>
      <c r="AK141" s="21"/>
      <c r="AL141" s="21"/>
      <c r="AM141" s="21"/>
      <c r="AN141" s="21"/>
      <c r="AO141" s="21"/>
      <c r="AP141" s="21"/>
      <c r="AQ141" s="21"/>
      <c r="AR141" s="21"/>
      <c r="AS141" s="21"/>
      <c r="AT141" s="21"/>
      <c r="AU141" s="21"/>
      <c r="AV141" s="21"/>
      <c r="AW141" s="21"/>
      <c r="AX141" s="21"/>
      <c r="AY141" s="21"/>
      <c r="AZ141" s="21"/>
      <c r="BA141" s="21"/>
      <c r="BB141" s="21"/>
      <c r="BC141" s="21"/>
      <c r="BD141" s="21"/>
      <c r="BE141" s="21"/>
      <c r="BF141" s="21"/>
      <c r="BG141" s="21"/>
      <c r="BH141" s="21"/>
      <c r="BI141" s="21"/>
    </row>
    <row r="142" spans="2:61" ht="19">
      <c r="B142" s="5"/>
      <c r="O142" s="123" t="s">
        <v>261</v>
      </c>
      <c r="W142" s="42"/>
      <c r="X142" s="42"/>
      <c r="Y142" s="42"/>
      <c r="Z142" s="42"/>
      <c r="AA142" s="42"/>
      <c r="AB142" s="42"/>
      <c r="AC142" s="42"/>
      <c r="AD142" s="21"/>
      <c r="AE142" s="21"/>
      <c r="AF142" s="21"/>
      <c r="AG142" s="21"/>
      <c r="AH142" s="71"/>
      <c r="AI142" s="21"/>
      <c r="AJ142" s="21"/>
      <c r="AK142" s="21"/>
      <c r="AL142" s="21"/>
      <c r="AM142" s="21"/>
      <c r="AN142" s="21"/>
      <c r="AO142" s="21"/>
      <c r="AP142" s="21"/>
      <c r="AQ142" s="21"/>
      <c r="AR142" s="21"/>
      <c r="AS142" s="21"/>
      <c r="AT142" s="21"/>
      <c r="AU142" s="21"/>
      <c r="AV142" s="21"/>
      <c r="AW142" s="21"/>
      <c r="AX142" s="21"/>
      <c r="AY142" s="21"/>
      <c r="AZ142" s="21"/>
      <c r="BA142" s="21"/>
      <c r="BB142" s="21"/>
      <c r="BC142" s="21"/>
      <c r="BD142" s="21"/>
      <c r="BE142" s="21"/>
      <c r="BF142" s="21"/>
      <c r="BG142" s="21"/>
      <c r="BH142" s="21"/>
      <c r="BI142" s="21"/>
    </row>
    <row r="143" spans="2:61">
      <c r="B143" s="7"/>
      <c r="C143" s="8"/>
      <c r="D143" s="8"/>
      <c r="E143" s="8"/>
      <c r="F143" s="8"/>
      <c r="G143" s="8"/>
      <c r="H143" s="8"/>
      <c r="I143" s="8"/>
      <c r="J143" s="8"/>
      <c r="K143" s="8"/>
      <c r="L143" s="8"/>
      <c r="M143" s="8"/>
      <c r="N143" s="8"/>
      <c r="O143" s="8"/>
      <c r="P143" s="8"/>
      <c r="Q143" s="8"/>
      <c r="R143" s="8"/>
      <c r="S143" s="8"/>
      <c r="T143" s="8"/>
      <c r="U143" s="8"/>
      <c r="V143" s="8"/>
      <c r="W143" s="117"/>
      <c r="X143" s="117"/>
      <c r="Y143" s="117"/>
      <c r="Z143" s="117"/>
      <c r="AA143" s="117"/>
      <c r="AB143" s="117"/>
      <c r="AC143" s="117"/>
      <c r="AD143" s="118"/>
      <c r="AE143" s="118"/>
      <c r="AF143" s="118"/>
      <c r="AG143" s="118"/>
      <c r="AH143" s="119"/>
      <c r="AI143" s="21"/>
      <c r="AJ143" s="21"/>
      <c r="AK143" s="21"/>
      <c r="AL143" s="21"/>
      <c r="AM143" s="21"/>
      <c r="AN143" s="21"/>
      <c r="AO143" s="21"/>
      <c r="AP143" s="21"/>
      <c r="AQ143" s="21"/>
      <c r="AR143" s="21"/>
      <c r="AS143" s="21"/>
      <c r="AT143" s="21"/>
      <c r="AU143" s="21"/>
      <c r="AV143" s="21"/>
      <c r="AW143" s="21"/>
      <c r="AX143" s="21"/>
      <c r="AY143" s="21"/>
      <c r="AZ143" s="21"/>
      <c r="BA143" s="21"/>
      <c r="BB143" s="21"/>
      <c r="BC143" s="21"/>
      <c r="BD143" s="21"/>
      <c r="BE143" s="21"/>
      <c r="BF143" s="21"/>
      <c r="BG143" s="21"/>
      <c r="BH143" s="21"/>
      <c r="BI143" s="21"/>
    </row>
    <row r="144" spans="2:61">
      <c r="B144" s="5"/>
      <c r="W144" s="42"/>
      <c r="X144" s="42"/>
      <c r="Y144" s="42"/>
      <c r="Z144" s="42"/>
      <c r="AA144" s="42"/>
      <c r="AB144" s="42"/>
      <c r="AC144" s="42"/>
      <c r="AD144" s="21"/>
      <c r="AE144" s="21"/>
      <c r="AF144" s="21"/>
      <c r="AG144" s="21"/>
      <c r="AH144" s="71"/>
      <c r="AI144" s="21"/>
      <c r="AJ144" s="21"/>
      <c r="AK144" s="21"/>
      <c r="AL144" s="21"/>
      <c r="AM144" s="21"/>
      <c r="AN144" s="21"/>
      <c r="AO144" s="21"/>
      <c r="AP144" s="21"/>
      <c r="AQ144" s="21"/>
      <c r="AR144" s="21"/>
      <c r="AS144" s="21"/>
      <c r="AT144" s="21"/>
      <c r="AU144" s="21"/>
      <c r="AV144" s="21"/>
      <c r="AW144" s="21"/>
      <c r="AX144" s="21"/>
      <c r="AY144" s="21"/>
      <c r="AZ144" s="21"/>
      <c r="BA144" s="21"/>
      <c r="BB144" s="21"/>
      <c r="BC144" s="21"/>
      <c r="BD144" s="21"/>
      <c r="BE144" s="21"/>
      <c r="BF144" s="21"/>
      <c r="BG144" s="21"/>
      <c r="BH144" s="21"/>
      <c r="BI144" s="21"/>
    </row>
    <row r="145" spans="3:61">
      <c r="W145" s="42"/>
      <c r="X145" s="42"/>
      <c r="Y145" s="42"/>
      <c r="Z145" s="42"/>
      <c r="AA145" s="42"/>
      <c r="AB145" s="42"/>
      <c r="AC145" s="42"/>
      <c r="AD145" s="21"/>
      <c r="AE145" s="21"/>
      <c r="AF145" s="21"/>
      <c r="AG145" s="21"/>
      <c r="AH145" s="21"/>
      <c r="AI145" s="21"/>
      <c r="AJ145" s="21"/>
      <c r="AK145" s="21"/>
      <c r="AL145" s="21"/>
      <c r="AM145" s="21"/>
      <c r="AN145" s="21"/>
      <c r="AO145" s="21"/>
      <c r="AP145" s="21"/>
      <c r="AQ145" s="21"/>
      <c r="AR145" s="21"/>
      <c r="AS145" s="21"/>
      <c r="AT145" s="21"/>
      <c r="AU145" s="21"/>
      <c r="AV145" s="21"/>
      <c r="AW145" s="21"/>
      <c r="AX145" s="21"/>
      <c r="AY145" s="21"/>
      <c r="AZ145" s="21"/>
      <c r="BA145" s="21"/>
      <c r="BB145" s="21"/>
      <c r="BC145" s="21"/>
      <c r="BD145" s="21"/>
      <c r="BE145" s="21"/>
      <c r="BF145" s="21"/>
      <c r="BG145" s="21"/>
      <c r="BH145" s="21"/>
      <c r="BI145" s="21"/>
    </row>
    <row r="146" spans="3:61">
      <c r="W146" s="42"/>
      <c r="X146" s="42"/>
      <c r="Y146" s="42"/>
      <c r="Z146" s="42"/>
      <c r="AA146" s="42"/>
      <c r="AB146" s="42"/>
      <c r="AC146" s="42"/>
      <c r="AD146" s="21"/>
      <c r="AE146" s="21"/>
      <c r="AF146" s="21"/>
      <c r="AG146" s="21"/>
      <c r="AH146" s="21"/>
      <c r="AI146" s="21"/>
      <c r="AJ146" s="21"/>
      <c r="AK146" s="21"/>
      <c r="AL146" s="21"/>
      <c r="AM146" s="21"/>
      <c r="AN146" s="21"/>
      <c r="AO146" s="21"/>
      <c r="AP146" s="21"/>
      <c r="AQ146" s="21"/>
      <c r="AR146" s="21"/>
      <c r="AS146" s="21"/>
      <c r="AT146" s="21"/>
      <c r="AU146" s="21"/>
      <c r="AV146" s="21"/>
      <c r="AW146" s="21"/>
      <c r="AX146" s="21"/>
      <c r="AY146" s="21"/>
      <c r="AZ146" s="21"/>
      <c r="BA146" s="21"/>
      <c r="BB146" s="21"/>
      <c r="BC146" s="21"/>
      <c r="BD146" s="21"/>
      <c r="BE146" s="21"/>
      <c r="BF146" s="21"/>
      <c r="BG146" s="21"/>
      <c r="BH146" s="21"/>
      <c r="BI146" s="21"/>
    </row>
    <row r="147" spans="3:61">
      <c r="W147" s="42"/>
      <c r="X147" s="42"/>
      <c r="Y147" s="42"/>
      <c r="Z147" s="42"/>
      <c r="AA147" s="42"/>
      <c r="AB147" s="42"/>
      <c r="AC147" s="42"/>
      <c r="AD147" s="21"/>
      <c r="AE147" s="21"/>
      <c r="AF147" s="21"/>
      <c r="AG147" s="21"/>
      <c r="AH147" s="21"/>
      <c r="AI147" s="21"/>
      <c r="AJ147" s="21"/>
      <c r="AK147" s="21"/>
      <c r="AL147" s="21"/>
      <c r="AM147" s="21"/>
      <c r="AN147" s="21"/>
      <c r="AO147" s="21"/>
      <c r="AP147" s="21"/>
      <c r="AQ147" s="21"/>
      <c r="AR147" s="21"/>
      <c r="AS147" s="21"/>
      <c r="AT147" s="21"/>
      <c r="AU147" s="21"/>
      <c r="AV147" s="21"/>
      <c r="AW147" s="21"/>
      <c r="AX147" s="21"/>
      <c r="AY147" s="21"/>
      <c r="AZ147" s="21"/>
      <c r="BA147" s="21"/>
      <c r="BB147" s="21"/>
      <c r="BC147" s="21"/>
      <c r="BD147" s="21"/>
      <c r="BE147" s="21"/>
      <c r="BF147" s="21"/>
      <c r="BG147" s="21"/>
      <c r="BH147" s="21"/>
      <c r="BI147" s="21"/>
    </row>
    <row r="148" spans="3:61">
      <c r="W148" s="42"/>
      <c r="X148" s="42"/>
      <c r="Y148" s="42"/>
      <c r="Z148" s="42"/>
      <c r="AA148" s="42"/>
      <c r="AB148" s="42"/>
      <c r="AC148" s="42"/>
      <c r="AD148" s="21"/>
      <c r="AE148" s="21"/>
      <c r="AF148" s="21"/>
      <c r="AG148" s="21"/>
      <c r="AH148" s="21"/>
      <c r="AI148" s="21"/>
      <c r="AJ148" s="21"/>
      <c r="AK148" s="21"/>
      <c r="AL148" s="21"/>
      <c r="AM148" s="21"/>
      <c r="AN148" s="21"/>
      <c r="AO148" s="21"/>
      <c r="AP148" s="21"/>
      <c r="AQ148" s="21"/>
      <c r="AR148" s="21"/>
      <c r="AS148" s="21"/>
      <c r="AT148" s="21"/>
      <c r="AU148" s="21"/>
      <c r="AV148" s="21"/>
      <c r="AW148" s="21"/>
      <c r="AX148" s="21"/>
      <c r="AY148" s="21"/>
      <c r="AZ148" s="21"/>
      <c r="BA148" s="21"/>
      <c r="BB148" s="21"/>
      <c r="BC148" s="21"/>
      <c r="BD148" s="21"/>
      <c r="BE148" s="21"/>
      <c r="BF148" s="21"/>
      <c r="BG148" s="21"/>
      <c r="BH148" s="21"/>
      <c r="BI148" s="21"/>
    </row>
    <row r="149" spans="3:61">
      <c r="W149" s="42"/>
      <c r="X149" s="42"/>
      <c r="Y149" s="42"/>
      <c r="Z149" s="42"/>
      <c r="AA149" s="42"/>
      <c r="AB149" s="42"/>
      <c r="AC149" s="42"/>
      <c r="AD149" s="21"/>
      <c r="AE149" s="21"/>
      <c r="AF149" s="21"/>
      <c r="AG149" s="21"/>
      <c r="AH149" s="21"/>
      <c r="AI149" s="21"/>
      <c r="AJ149" s="21"/>
      <c r="AK149" s="21"/>
      <c r="AL149" s="21"/>
      <c r="AM149" s="21"/>
      <c r="AN149" s="21"/>
      <c r="AO149" s="21"/>
      <c r="AP149" s="21"/>
      <c r="AQ149" s="21"/>
      <c r="AR149" s="21"/>
      <c r="AS149" s="21"/>
      <c r="AT149" s="21"/>
      <c r="AU149" s="21"/>
      <c r="AV149" s="21"/>
      <c r="AW149" s="21"/>
      <c r="AX149" s="21"/>
      <c r="AY149" s="21"/>
      <c r="AZ149" s="21"/>
      <c r="BA149" s="21"/>
      <c r="BB149" s="21"/>
      <c r="BC149" s="21"/>
      <c r="BD149" s="21"/>
      <c r="BE149" s="21"/>
      <c r="BF149" s="21"/>
      <c r="BG149" s="21"/>
      <c r="BH149" s="21"/>
      <c r="BI149" s="21"/>
    </row>
    <row r="150" spans="3:61">
      <c r="AD150" s="21"/>
      <c r="AE150" s="21"/>
      <c r="AF150" s="21"/>
      <c r="AG150" s="21"/>
      <c r="AH150" s="21"/>
      <c r="AI150" s="21"/>
      <c r="AJ150" s="21"/>
      <c r="AK150" s="21"/>
      <c r="AL150" s="21"/>
      <c r="AM150" s="21"/>
      <c r="AN150" s="21"/>
      <c r="AO150" s="21"/>
      <c r="AP150" s="21"/>
      <c r="AQ150" s="21"/>
      <c r="AR150" s="21"/>
      <c r="AS150" s="21"/>
      <c r="AT150" s="21"/>
      <c r="AU150" s="21"/>
      <c r="AV150" s="21"/>
      <c r="AW150" s="21"/>
      <c r="AX150" s="21"/>
      <c r="AY150" s="21"/>
      <c r="AZ150" s="21"/>
      <c r="BA150" s="21"/>
      <c r="BB150" s="21"/>
      <c r="BC150" s="21"/>
      <c r="BD150" s="21"/>
      <c r="BE150" s="21"/>
      <c r="BF150" s="21"/>
      <c r="BG150" s="21"/>
      <c r="BH150" s="21"/>
      <c r="BI150" s="21"/>
    </row>
    <row r="151" spans="3:61">
      <c r="AD151" s="21"/>
      <c r="AE151" s="21"/>
      <c r="AF151" s="21"/>
      <c r="AG151" s="21"/>
      <c r="AH151" s="21"/>
      <c r="AI151" s="21"/>
      <c r="AJ151" s="21"/>
      <c r="AK151" s="21"/>
      <c r="AL151" s="21"/>
      <c r="AM151" s="21"/>
      <c r="AN151" s="21"/>
      <c r="AO151" s="21"/>
      <c r="AP151" s="21"/>
      <c r="AQ151" s="21"/>
      <c r="AR151" s="21"/>
      <c r="AS151" s="21"/>
      <c r="AT151" s="21"/>
      <c r="AU151" s="21"/>
      <c r="AV151" s="21"/>
      <c r="AW151" s="21"/>
      <c r="AX151" s="21"/>
      <c r="AY151" s="21"/>
      <c r="AZ151" s="21"/>
      <c r="BA151" s="21"/>
      <c r="BB151" s="21"/>
      <c r="BC151" s="21"/>
      <c r="BD151" s="21"/>
      <c r="BE151" s="21"/>
      <c r="BF151" s="21"/>
      <c r="BG151" s="21"/>
      <c r="BH151" s="21"/>
      <c r="BI151" s="21"/>
    </row>
    <row r="155" spans="3:61" ht="16">
      <c r="C155" s="21"/>
      <c r="D155" s="20"/>
      <c r="E155" s="21"/>
      <c r="F155" s="21"/>
      <c r="G155" s="21"/>
      <c r="H155" s="21"/>
      <c r="I155" s="21"/>
      <c r="J155" s="21"/>
      <c r="K155" s="21"/>
      <c r="L155" s="21"/>
      <c r="M155" s="21"/>
      <c r="N155" s="21"/>
      <c r="O155" s="21"/>
      <c r="P155" s="21"/>
      <c r="Q155" s="21"/>
      <c r="R155" s="21"/>
      <c r="S155" s="21"/>
      <c r="T155" s="21"/>
    </row>
    <row r="156" spans="3:61">
      <c r="C156" s="21"/>
      <c r="D156" s="21"/>
      <c r="E156" s="21"/>
      <c r="F156" s="21"/>
      <c r="G156" s="21"/>
      <c r="H156" s="21"/>
      <c r="I156" s="21"/>
      <c r="J156" s="21"/>
      <c r="K156" s="21"/>
      <c r="L156" s="21"/>
      <c r="M156" s="21"/>
      <c r="N156" s="21"/>
      <c r="O156" s="21"/>
      <c r="P156" s="21"/>
      <c r="Q156" s="21"/>
      <c r="R156" s="21"/>
      <c r="S156" s="21"/>
      <c r="T156" s="21"/>
    </row>
    <row r="157" spans="3:61">
      <c r="F157" s="21"/>
      <c r="G157" s="21"/>
      <c r="H157" s="21"/>
      <c r="I157" s="21"/>
      <c r="J157" s="21"/>
      <c r="K157" s="21"/>
      <c r="L157" s="21"/>
      <c r="M157" s="21"/>
      <c r="N157" s="21"/>
      <c r="O157" s="21"/>
      <c r="P157" s="21"/>
      <c r="Q157" s="21"/>
      <c r="R157" s="21"/>
      <c r="S157" s="21"/>
      <c r="T157" s="21"/>
    </row>
    <row r="158" spans="3:61">
      <c r="F158" s="21"/>
      <c r="G158" s="21"/>
      <c r="H158" s="21"/>
      <c r="I158" s="21"/>
      <c r="J158" s="21"/>
      <c r="K158" s="21"/>
      <c r="L158" s="21"/>
      <c r="M158" s="21"/>
      <c r="N158" s="21"/>
      <c r="O158" s="21"/>
      <c r="P158" s="21"/>
      <c r="Q158" s="21"/>
      <c r="R158" s="21"/>
      <c r="S158" s="21"/>
      <c r="T158" s="21"/>
    </row>
    <row r="839" spans="29:45" ht="16">
      <c r="AC839" s="26"/>
      <c r="AD839" s="27" t="s">
        <v>86</v>
      </c>
      <c r="AE839" s="30">
        <v>12.9</v>
      </c>
      <c r="AF839" s="26">
        <v>13</v>
      </c>
      <c r="AG839" s="38"/>
    </row>
    <row r="840" spans="29:45" ht="16">
      <c r="AC840" s="26"/>
      <c r="AD840" s="27" t="s">
        <v>87</v>
      </c>
      <c r="AE840" s="30">
        <v>12.8</v>
      </c>
      <c r="AF840" s="26">
        <v>13</v>
      </c>
      <c r="AG840" s="38"/>
    </row>
    <row r="841" spans="29:45">
      <c r="AC841" s="26"/>
      <c r="AD841" s="26"/>
      <c r="AE841" s="26"/>
      <c r="AF841" s="26"/>
      <c r="AG841" s="38"/>
    </row>
    <row r="842" spans="29:45" ht="16">
      <c r="AC842" s="26"/>
      <c r="AD842" s="28" t="s">
        <v>75</v>
      </c>
      <c r="AE842" s="28">
        <v>2018</v>
      </c>
      <c r="AF842" s="26" t="s">
        <v>96</v>
      </c>
      <c r="AG842" s="39" t="s">
        <v>107</v>
      </c>
    </row>
    <row r="843" spans="29:45" ht="16">
      <c r="AC843" s="26"/>
      <c r="AD843" s="27" t="s">
        <v>76</v>
      </c>
      <c r="AE843" s="27">
        <v>12.7</v>
      </c>
      <c r="AF843" s="26">
        <v>15</v>
      </c>
      <c r="AG843" s="38"/>
    </row>
    <row r="844" spans="29:45" ht="25">
      <c r="AC844" s="26"/>
      <c r="AD844" s="27" t="s">
        <v>77</v>
      </c>
      <c r="AE844" s="42"/>
      <c r="AF844" s="43"/>
      <c r="AG844" s="44">
        <v>2017</v>
      </c>
      <c r="AH844" s="20" t="s">
        <v>95</v>
      </c>
      <c r="AI844" s="42"/>
      <c r="AJ844" s="42"/>
      <c r="AK844" s="42"/>
      <c r="AL844" s="42"/>
      <c r="AM844" s="21"/>
      <c r="AN844" s="21"/>
      <c r="AO844" s="21"/>
      <c r="AP844" s="21"/>
      <c r="AQ844" s="21"/>
      <c r="AR844" s="21"/>
      <c r="AS844" s="21"/>
    </row>
    <row r="845" spans="29:45" ht="16">
      <c r="AC845" s="26"/>
      <c r="AD845" s="27" t="s">
        <v>78</v>
      </c>
      <c r="AE845" s="21"/>
      <c r="AF845" s="20" t="s">
        <v>76</v>
      </c>
      <c r="AG845" s="40">
        <v>11</v>
      </c>
      <c r="AH845" s="21">
        <v>13</v>
      </c>
      <c r="AI845" s="41" t="s">
        <v>101</v>
      </c>
      <c r="AJ845" s="42"/>
      <c r="AK845" s="42"/>
      <c r="AL845" s="42"/>
      <c r="AM845" s="21"/>
      <c r="AN845" s="20" t="s">
        <v>76</v>
      </c>
      <c r="AO845" s="40">
        <v>11</v>
      </c>
      <c r="AP845" s="21">
        <v>13</v>
      </c>
      <c r="AQ845" s="41" t="s">
        <v>101</v>
      </c>
      <c r="AR845" s="21"/>
      <c r="AS845" s="21"/>
    </row>
    <row r="846" spans="29:45" ht="16">
      <c r="AC846" s="26"/>
      <c r="AD846" s="27" t="s">
        <v>79</v>
      </c>
      <c r="AE846" s="21"/>
      <c r="AF846" s="20" t="s">
        <v>77</v>
      </c>
      <c r="AG846" s="40">
        <v>11.1</v>
      </c>
      <c r="AH846" s="21">
        <v>13</v>
      </c>
      <c r="AI846" s="42"/>
      <c r="AJ846" s="42"/>
      <c r="AK846" s="42"/>
      <c r="AL846" s="42"/>
      <c r="AM846" s="21"/>
      <c r="AN846" s="20" t="s">
        <v>77</v>
      </c>
      <c r="AO846" s="40">
        <v>11.1</v>
      </c>
      <c r="AP846" s="21">
        <v>13</v>
      </c>
      <c r="AQ846" s="21"/>
      <c r="AR846" s="21"/>
      <c r="AS846" s="21"/>
    </row>
    <row r="847" spans="29:45" ht="16">
      <c r="AC847" s="26"/>
      <c r="AD847" s="27" t="s">
        <v>80</v>
      </c>
      <c r="AE847" s="21"/>
      <c r="AF847" s="20" t="s">
        <v>78</v>
      </c>
      <c r="AG847" s="40">
        <v>11.2</v>
      </c>
      <c r="AH847" s="21">
        <v>13</v>
      </c>
      <c r="AI847" s="42"/>
      <c r="AJ847" s="42"/>
      <c r="AK847" s="42"/>
      <c r="AL847" s="42"/>
      <c r="AM847" s="21"/>
      <c r="AN847" s="20" t="s">
        <v>78</v>
      </c>
      <c r="AO847" s="40">
        <v>11.2</v>
      </c>
      <c r="AP847" s="21">
        <v>13</v>
      </c>
      <c r="AQ847" s="21"/>
      <c r="AR847" s="21"/>
      <c r="AS847" s="21"/>
    </row>
    <row r="848" spans="29:45" ht="16">
      <c r="AC848" s="26"/>
      <c r="AD848" s="27" t="s">
        <v>81</v>
      </c>
      <c r="AE848" s="21"/>
      <c r="AF848" s="20" t="s">
        <v>79</v>
      </c>
      <c r="AG848" s="40">
        <v>11.2</v>
      </c>
      <c r="AH848" s="21">
        <v>13</v>
      </c>
      <c r="AI848" s="42"/>
      <c r="AJ848" s="42"/>
      <c r="AK848" s="42"/>
      <c r="AL848" s="42"/>
      <c r="AM848" s="21"/>
      <c r="AN848" s="20" t="s">
        <v>79</v>
      </c>
      <c r="AO848" s="40">
        <v>11.2</v>
      </c>
      <c r="AP848" s="21">
        <v>13</v>
      </c>
      <c r="AQ848" s="21"/>
      <c r="AR848" s="21"/>
      <c r="AS848" s="21"/>
    </row>
    <row r="849" spans="29:46" ht="16">
      <c r="AC849" s="26"/>
      <c r="AD849" s="27" t="s">
        <v>82</v>
      </c>
      <c r="AE849" s="21"/>
      <c r="AF849" s="20" t="s">
        <v>80</v>
      </c>
      <c r="AG849" s="40">
        <v>11.4</v>
      </c>
      <c r="AH849" s="21">
        <v>13</v>
      </c>
      <c r="AI849" s="42"/>
      <c r="AJ849" s="42"/>
      <c r="AK849" s="42"/>
      <c r="AL849" s="42"/>
      <c r="AM849" s="21"/>
      <c r="AN849" s="20" t="s">
        <v>80</v>
      </c>
      <c r="AO849" s="40">
        <v>11.4</v>
      </c>
      <c r="AP849" s="21">
        <v>13</v>
      </c>
      <c r="AQ849" s="21"/>
      <c r="AR849" s="21"/>
      <c r="AS849" s="21"/>
    </row>
    <row r="850" spans="29:46" ht="16">
      <c r="AC850" s="26"/>
      <c r="AD850" s="27" t="s">
        <v>83</v>
      </c>
      <c r="AE850" s="21"/>
      <c r="AF850" s="20" t="s">
        <v>81</v>
      </c>
      <c r="AG850" s="40">
        <v>11.5</v>
      </c>
      <c r="AH850" s="21">
        <v>13</v>
      </c>
      <c r="AI850" s="42"/>
      <c r="AJ850" s="42"/>
      <c r="AK850" s="42"/>
      <c r="AL850" s="42"/>
      <c r="AM850" s="21"/>
      <c r="AN850" s="20" t="s">
        <v>81</v>
      </c>
      <c r="AO850" s="40">
        <v>11.5</v>
      </c>
      <c r="AP850" s="21">
        <v>13</v>
      </c>
      <c r="AQ850" s="21"/>
      <c r="AR850" s="21"/>
      <c r="AS850" s="21"/>
    </row>
    <row r="851" spans="29:46" ht="16">
      <c r="AC851" s="26"/>
      <c r="AD851" s="27" t="s">
        <v>84</v>
      </c>
      <c r="AE851" s="21"/>
      <c r="AF851" s="20" t="s">
        <v>82</v>
      </c>
      <c r="AG851" s="40">
        <v>11.6</v>
      </c>
      <c r="AH851" s="21">
        <v>13</v>
      </c>
      <c r="AI851" s="42"/>
      <c r="AJ851" s="42"/>
      <c r="AK851" s="42"/>
      <c r="AL851" s="42"/>
      <c r="AM851" s="21"/>
      <c r="AN851" s="20" t="s">
        <v>82</v>
      </c>
      <c r="AO851" s="40">
        <v>11.6</v>
      </c>
      <c r="AP851" s="21">
        <v>13</v>
      </c>
      <c r="AQ851" s="21"/>
      <c r="AR851" s="21"/>
      <c r="AS851" s="21"/>
    </row>
    <row r="852" spans="29:46" ht="16">
      <c r="AC852" s="26"/>
      <c r="AD852" s="27" t="s">
        <v>85</v>
      </c>
      <c r="AE852" s="21"/>
      <c r="AF852" s="20" t="s">
        <v>83</v>
      </c>
      <c r="AG852" s="40">
        <v>12.1</v>
      </c>
      <c r="AH852" s="21">
        <v>13</v>
      </c>
      <c r="AI852" s="42"/>
      <c r="AJ852" s="42"/>
      <c r="AK852" s="42"/>
      <c r="AL852" s="42"/>
      <c r="AM852" s="21"/>
      <c r="AN852" s="20" t="s">
        <v>83</v>
      </c>
      <c r="AO852" s="40">
        <v>12.1</v>
      </c>
      <c r="AP852" s="21">
        <v>13</v>
      </c>
      <c r="AQ852" s="21"/>
      <c r="AR852" s="21"/>
      <c r="AS852" s="21"/>
    </row>
    <row r="853" spans="29:46" ht="16">
      <c r="AC853" s="26"/>
      <c r="AD853" s="27" t="s">
        <v>86</v>
      </c>
      <c r="AE853" s="21"/>
      <c r="AF853" s="20" t="s">
        <v>84</v>
      </c>
      <c r="AG853" s="40">
        <v>12.5</v>
      </c>
      <c r="AH853" s="21">
        <v>13</v>
      </c>
      <c r="AI853" s="42"/>
      <c r="AJ853" s="42"/>
      <c r="AK853" s="42"/>
      <c r="AL853" s="42"/>
      <c r="AM853" s="21"/>
      <c r="AN853" s="20" t="s">
        <v>84</v>
      </c>
      <c r="AO853" s="40">
        <v>12.5</v>
      </c>
      <c r="AP853" s="21">
        <v>13</v>
      </c>
      <c r="AQ853" s="21"/>
      <c r="AR853" s="21"/>
      <c r="AS853" s="21"/>
    </row>
    <row r="854" spans="29:46" ht="16">
      <c r="AC854" s="26"/>
      <c r="AD854" s="27" t="s">
        <v>87</v>
      </c>
      <c r="AE854" s="21"/>
      <c r="AF854" s="20" t="s">
        <v>85</v>
      </c>
      <c r="AG854" s="40">
        <v>12.8</v>
      </c>
      <c r="AH854" s="21">
        <v>13</v>
      </c>
      <c r="AI854" s="42"/>
      <c r="AJ854" s="42"/>
      <c r="AK854" s="42"/>
      <c r="AL854" s="42"/>
      <c r="AM854" s="21"/>
      <c r="AN854" s="20" t="s">
        <v>85</v>
      </c>
      <c r="AO854" s="40">
        <v>12.8</v>
      </c>
      <c r="AP854" s="21">
        <v>13</v>
      </c>
      <c r="AQ854" s="21"/>
      <c r="AR854" s="21"/>
      <c r="AS854" s="21"/>
    </row>
    <row r="855" spans="29:46" ht="16">
      <c r="AC855" s="26"/>
      <c r="AD855" s="29"/>
      <c r="AE855" s="21"/>
      <c r="AF855" s="20" t="s">
        <v>86</v>
      </c>
      <c r="AG855" s="40">
        <v>12.9</v>
      </c>
      <c r="AH855" s="21">
        <v>13</v>
      </c>
      <c r="AI855" s="42"/>
      <c r="AJ855" s="42"/>
      <c r="AK855" s="42"/>
      <c r="AL855" s="42"/>
      <c r="AM855" s="21"/>
      <c r="AN855" s="21"/>
      <c r="AO855" s="21"/>
      <c r="AP855" s="21"/>
      <c r="AQ855" s="21"/>
      <c r="AR855" s="21"/>
      <c r="AS855" s="21"/>
    </row>
    <row r="856" spans="29:46" ht="16">
      <c r="AC856" s="26"/>
      <c r="AD856" s="26"/>
      <c r="AE856" s="21"/>
      <c r="AF856" s="20" t="s">
        <v>87</v>
      </c>
      <c r="AG856" s="40">
        <v>12.8</v>
      </c>
      <c r="AH856" s="21">
        <v>13</v>
      </c>
      <c r="AI856" s="42"/>
      <c r="AJ856" s="42"/>
      <c r="AK856" s="42"/>
      <c r="AL856" s="42"/>
      <c r="AM856" s="21"/>
      <c r="AN856" s="21"/>
      <c r="AO856" s="21"/>
      <c r="AP856" s="21"/>
      <c r="AQ856" s="21"/>
      <c r="AR856" s="21"/>
      <c r="AS856" s="21"/>
    </row>
    <row r="857" spans="29:46" ht="16">
      <c r="AC857" s="26"/>
      <c r="AD857" s="28" t="s">
        <v>75</v>
      </c>
      <c r="AE857" s="21"/>
      <c r="AF857" s="20"/>
      <c r="AG857" s="40"/>
      <c r="AH857" s="21"/>
      <c r="AI857" s="42"/>
      <c r="AJ857" s="42"/>
      <c r="AK857" s="42"/>
      <c r="AL857" s="42"/>
      <c r="AM857" s="21"/>
      <c r="AN857" s="44">
        <v>2018</v>
      </c>
      <c r="AO857" s="21" t="s">
        <v>96</v>
      </c>
      <c r="AP857" s="21"/>
      <c r="AQ857" s="21"/>
      <c r="AR857" s="21"/>
      <c r="AS857" s="21"/>
      <c r="AT857" s="21"/>
    </row>
    <row r="858" spans="29:46" ht="16">
      <c r="AC858" s="26"/>
      <c r="AD858" s="27" t="s">
        <v>76</v>
      </c>
      <c r="AE858" s="21"/>
      <c r="AI858" s="42"/>
      <c r="AJ858" s="42"/>
      <c r="AK858" s="42"/>
      <c r="AL858" s="42"/>
      <c r="AM858" s="21"/>
      <c r="AN858" s="20">
        <v>12.7</v>
      </c>
      <c r="AO858" s="20">
        <v>12.7</v>
      </c>
      <c r="AP858" s="21"/>
      <c r="AQ858" s="21"/>
      <c r="AR858" s="21"/>
      <c r="AS858" s="21"/>
      <c r="AT858" s="21"/>
    </row>
    <row r="859" spans="29:46" ht="16">
      <c r="AC859" s="26"/>
      <c r="AD859" s="27" t="s">
        <v>77</v>
      </c>
      <c r="AE859" s="21"/>
      <c r="AF859" s="21"/>
      <c r="AG859" s="21"/>
      <c r="AH859" s="21"/>
      <c r="AI859" s="42"/>
      <c r="AJ859" s="42"/>
      <c r="AK859" s="42"/>
      <c r="AL859" s="42"/>
      <c r="AM859" s="21"/>
      <c r="AN859" s="20">
        <v>12.8</v>
      </c>
      <c r="AO859" s="20">
        <v>12.8</v>
      </c>
      <c r="AP859" s="21"/>
      <c r="AQ859" s="21"/>
      <c r="AR859" s="21"/>
      <c r="AS859" s="21"/>
      <c r="AT859" s="21"/>
    </row>
    <row r="860" spans="29:46" ht="16">
      <c r="AC860" s="26"/>
      <c r="AD860" s="27" t="s">
        <v>78</v>
      </c>
      <c r="AE860" s="21"/>
      <c r="AF860" s="44" t="s">
        <v>75</v>
      </c>
      <c r="AG860" s="44">
        <v>2018</v>
      </c>
      <c r="AH860" s="21" t="s">
        <v>96</v>
      </c>
      <c r="AI860" s="41" t="s">
        <v>107</v>
      </c>
      <c r="AJ860" s="42"/>
      <c r="AK860" s="42"/>
      <c r="AL860" s="42"/>
      <c r="AM860" s="21"/>
      <c r="AN860" s="20">
        <v>12.7</v>
      </c>
      <c r="AO860" s="20">
        <v>12.7</v>
      </c>
      <c r="AP860" s="21"/>
      <c r="AQ860" s="21"/>
      <c r="AR860" s="21"/>
      <c r="AS860" s="21"/>
      <c r="AT860" s="21"/>
    </row>
    <row r="861" spans="29:46" ht="16">
      <c r="AC861" s="26"/>
      <c r="AD861" s="27" t="s">
        <v>79</v>
      </c>
      <c r="AE861" s="21"/>
      <c r="AF861" s="20" t="s">
        <v>76</v>
      </c>
      <c r="AG861" s="20">
        <v>12.7</v>
      </c>
      <c r="AH861" s="21">
        <v>15</v>
      </c>
      <c r="AI861" s="42"/>
      <c r="AJ861" s="42"/>
      <c r="AK861" s="42"/>
      <c r="AL861" s="42"/>
      <c r="AM861" s="21"/>
      <c r="AN861" s="20">
        <v>12.9</v>
      </c>
      <c r="AO861" s="20">
        <v>12.9</v>
      </c>
      <c r="AP861" s="21"/>
      <c r="AQ861" s="21"/>
      <c r="AR861" s="21"/>
      <c r="AS861" s="21"/>
      <c r="AT861" s="21"/>
    </row>
    <row r="862" spans="29:46" ht="16">
      <c r="AC862" s="26"/>
      <c r="AD862" s="27" t="s">
        <v>80</v>
      </c>
      <c r="AE862" s="21"/>
      <c r="AF862" s="20" t="s">
        <v>77</v>
      </c>
      <c r="AG862" s="20">
        <v>12.8</v>
      </c>
      <c r="AH862" s="21">
        <v>15</v>
      </c>
      <c r="AI862" s="42"/>
      <c r="AJ862" s="42"/>
      <c r="AK862" s="42"/>
      <c r="AL862" s="42"/>
      <c r="AM862" s="21"/>
      <c r="AN862" s="20">
        <v>12.8</v>
      </c>
      <c r="AO862" s="20">
        <v>12.8</v>
      </c>
      <c r="AP862" s="21"/>
      <c r="AQ862" s="21"/>
      <c r="AR862" s="21"/>
      <c r="AS862" s="21"/>
      <c r="AT862" s="21"/>
    </row>
    <row r="863" spans="29:46" ht="16">
      <c r="AC863" s="26"/>
      <c r="AD863" s="27" t="s">
        <v>81</v>
      </c>
      <c r="AE863" s="21"/>
      <c r="AF863" s="20" t="s">
        <v>78</v>
      </c>
      <c r="AG863" s="20">
        <v>12.7</v>
      </c>
      <c r="AH863" s="21">
        <v>15</v>
      </c>
      <c r="AI863" s="42"/>
      <c r="AJ863" s="42"/>
      <c r="AK863" s="42"/>
      <c r="AL863" s="42"/>
      <c r="AM863" s="21"/>
      <c r="AN863" s="20">
        <v>12.9</v>
      </c>
      <c r="AO863" s="20">
        <v>12.9</v>
      </c>
      <c r="AP863" s="21"/>
      <c r="AQ863" s="21"/>
      <c r="AR863" s="21"/>
      <c r="AS863" s="21"/>
      <c r="AT863" s="21"/>
    </row>
    <row r="864" spans="29:46" ht="16">
      <c r="AC864" s="26"/>
      <c r="AD864" s="27" t="s">
        <v>82</v>
      </c>
      <c r="AE864" s="21"/>
      <c r="AF864" s="20" t="s">
        <v>79</v>
      </c>
      <c r="AG864" s="20">
        <v>12.9</v>
      </c>
      <c r="AH864" s="21">
        <v>15</v>
      </c>
      <c r="AI864" s="42"/>
      <c r="AJ864" s="42"/>
      <c r="AK864" s="42"/>
      <c r="AL864" s="42"/>
      <c r="AM864" s="21"/>
      <c r="AN864" s="20">
        <v>13.4</v>
      </c>
      <c r="AO864" s="20">
        <v>13.4</v>
      </c>
      <c r="AP864" s="21"/>
      <c r="AQ864" s="21"/>
      <c r="AR864" s="21"/>
      <c r="AS864" s="21"/>
      <c r="AT864" s="21"/>
    </row>
    <row r="865" spans="29:46" ht="16">
      <c r="AC865" s="26"/>
      <c r="AD865" s="27" t="s">
        <v>83</v>
      </c>
      <c r="AE865" s="21"/>
      <c r="AF865" s="20" t="s">
        <v>80</v>
      </c>
      <c r="AG865" s="20">
        <v>12.8</v>
      </c>
      <c r="AH865" s="21">
        <v>15</v>
      </c>
      <c r="AI865" s="42"/>
      <c r="AJ865" s="42"/>
      <c r="AK865" s="42"/>
      <c r="AL865" s="42"/>
      <c r="AM865" s="21"/>
      <c r="AN865" s="20">
        <v>13.3</v>
      </c>
      <c r="AO865" s="20">
        <v>13.3</v>
      </c>
      <c r="AP865" s="21"/>
      <c r="AQ865" s="21"/>
      <c r="AR865" s="21"/>
      <c r="AS865" s="21"/>
      <c r="AT865" s="21"/>
    </row>
    <row r="866" spans="29:46" ht="16">
      <c r="AC866" s="26"/>
      <c r="AD866" s="27" t="s">
        <v>84</v>
      </c>
      <c r="AE866" s="21"/>
      <c r="AF866" s="20" t="s">
        <v>81</v>
      </c>
      <c r="AG866" s="20">
        <v>12.9</v>
      </c>
      <c r="AH866" s="21">
        <v>15</v>
      </c>
      <c r="AI866" s="42"/>
      <c r="AJ866" s="42"/>
      <c r="AK866" s="42"/>
      <c r="AL866" s="42"/>
      <c r="AM866" s="21"/>
      <c r="AN866" s="20"/>
      <c r="AO866" s="21"/>
      <c r="AP866" s="21"/>
      <c r="AQ866" s="21"/>
      <c r="AR866" s="21"/>
      <c r="AS866" s="21"/>
      <c r="AT866" s="21"/>
    </row>
    <row r="867" spans="29:46" ht="16">
      <c r="AC867" s="26"/>
      <c r="AD867" s="27" t="s">
        <v>85</v>
      </c>
      <c r="AE867" s="21"/>
      <c r="AF867" s="20" t="s">
        <v>82</v>
      </c>
      <c r="AG867" s="20">
        <v>13.4</v>
      </c>
      <c r="AH867" s="21">
        <v>15</v>
      </c>
      <c r="AI867" s="42"/>
      <c r="AJ867" s="42"/>
      <c r="AK867" s="42"/>
      <c r="AL867" s="42"/>
      <c r="AM867" s="21"/>
      <c r="AN867" s="20"/>
      <c r="AO867" s="21"/>
      <c r="AP867" s="21"/>
      <c r="AQ867" s="21"/>
      <c r="AR867" s="21"/>
      <c r="AS867" s="21"/>
      <c r="AT867" s="21"/>
    </row>
    <row r="868" spans="29:46" ht="16">
      <c r="AC868" s="26"/>
      <c r="AD868" s="27" t="s">
        <v>86</v>
      </c>
      <c r="AE868" s="21"/>
      <c r="AF868" s="20" t="s">
        <v>83</v>
      </c>
      <c r="AG868" s="20">
        <v>13.3</v>
      </c>
      <c r="AH868" s="21">
        <v>15</v>
      </c>
      <c r="AI868" s="42"/>
      <c r="AJ868" s="42"/>
      <c r="AK868" s="42"/>
      <c r="AL868" s="42"/>
      <c r="AM868" s="21"/>
      <c r="AN868" s="20"/>
      <c r="AO868" s="21"/>
      <c r="AP868" s="21"/>
      <c r="AQ868" s="21"/>
      <c r="AR868" s="21"/>
      <c r="AS868" s="21"/>
      <c r="AT868" s="21"/>
    </row>
    <row r="869" spans="29:46" ht="16">
      <c r="AC869" s="26"/>
      <c r="AD869" s="27" t="s">
        <v>87</v>
      </c>
      <c r="AE869" s="21"/>
      <c r="AF869" s="20" t="s">
        <v>84</v>
      </c>
      <c r="AG869" s="20"/>
      <c r="AH869" s="21"/>
      <c r="AI869" s="42"/>
      <c r="AJ869" s="42"/>
      <c r="AK869" s="42"/>
      <c r="AL869" s="42"/>
      <c r="AM869" s="21"/>
      <c r="AN869" s="20"/>
      <c r="AO869" s="21"/>
      <c r="AP869" s="21"/>
      <c r="AQ869" s="21"/>
      <c r="AR869" s="21"/>
      <c r="AS869" s="21"/>
      <c r="AT869" s="21"/>
    </row>
    <row r="870" spans="29:46" ht="16">
      <c r="AC870" s="26"/>
      <c r="AD870" s="26"/>
      <c r="AE870" s="21"/>
      <c r="AF870" s="20" t="s">
        <v>85</v>
      </c>
      <c r="AG870" s="20"/>
      <c r="AH870" s="21"/>
      <c r="AI870" s="42"/>
      <c r="AJ870" s="42"/>
      <c r="AK870" s="42"/>
      <c r="AL870" s="42"/>
      <c r="AM870" s="21"/>
      <c r="AN870" s="21"/>
      <c r="AO870" s="21"/>
      <c r="AP870" s="21"/>
      <c r="AQ870" s="21"/>
      <c r="AR870" s="21"/>
      <c r="AS870" s="21"/>
      <c r="AT870" s="21"/>
    </row>
    <row r="871" spans="29:46" ht="16">
      <c r="AC871" s="26"/>
      <c r="AD871" s="26"/>
      <c r="AE871" s="21"/>
      <c r="AF871" s="20" t="s">
        <v>86</v>
      </c>
      <c r="AG871" s="20"/>
      <c r="AH871" s="21"/>
      <c r="AI871" s="42"/>
      <c r="AJ871" s="42"/>
      <c r="AK871" s="42"/>
      <c r="AL871" s="42"/>
      <c r="AM871" s="21"/>
      <c r="AN871" s="21"/>
      <c r="AO871" s="21"/>
      <c r="AP871" s="21"/>
      <c r="AQ871" s="21"/>
      <c r="AR871" s="21"/>
      <c r="AS871" s="21"/>
      <c r="AT871" s="21"/>
    </row>
    <row r="872" spans="29:46" ht="16">
      <c r="AC872" s="26"/>
      <c r="AD872" s="26"/>
      <c r="AE872" s="21"/>
      <c r="AF872" s="20" t="s">
        <v>87</v>
      </c>
      <c r="AG872" s="20"/>
      <c r="AH872" s="21"/>
      <c r="AI872" s="42"/>
      <c r="AJ872" s="42"/>
      <c r="AK872" s="42"/>
      <c r="AL872" s="42"/>
      <c r="AM872" s="21"/>
      <c r="AN872" s="21"/>
      <c r="AO872" s="21"/>
      <c r="AP872" s="21"/>
      <c r="AQ872" s="21"/>
      <c r="AR872" s="21"/>
      <c r="AS872" s="21"/>
      <c r="AT872" s="21"/>
    </row>
    <row r="873" spans="29:46" ht="16">
      <c r="AC873" s="26"/>
      <c r="AD873" s="26"/>
      <c r="AE873" s="21"/>
      <c r="AF873" s="45"/>
      <c r="AG873" s="45"/>
      <c r="AH873" s="21"/>
      <c r="AI873" s="42"/>
      <c r="AJ873" s="42"/>
      <c r="AK873" s="42"/>
      <c r="AL873" s="42"/>
      <c r="AM873" s="21"/>
      <c r="AN873" s="21"/>
      <c r="AO873" s="21"/>
      <c r="AP873" s="21"/>
      <c r="AQ873" s="21"/>
      <c r="AR873" s="21"/>
      <c r="AS873" s="21"/>
      <c r="AT873" s="21"/>
    </row>
    <row r="874" spans="29:46">
      <c r="AC874" s="26"/>
      <c r="AD874" s="26"/>
      <c r="AE874" s="21"/>
      <c r="AF874" s="21"/>
      <c r="AG874" s="21"/>
      <c r="AH874" s="21"/>
      <c r="AI874" s="42"/>
      <c r="AJ874" s="42"/>
      <c r="AK874" s="42"/>
      <c r="AL874" s="42"/>
      <c r="AM874" s="21"/>
      <c r="AN874" s="21"/>
      <c r="AO874" s="21"/>
      <c r="AP874" s="21"/>
      <c r="AQ874" s="21"/>
      <c r="AR874" s="21"/>
      <c r="AS874" s="21"/>
      <c r="AT874" s="21"/>
    </row>
    <row r="875" spans="29:46" ht="16">
      <c r="AC875" s="26"/>
      <c r="AD875" s="26"/>
      <c r="AE875" s="21"/>
      <c r="AF875" s="44" t="s">
        <v>75</v>
      </c>
      <c r="AG875" s="44">
        <v>2017</v>
      </c>
      <c r="AH875" s="44">
        <v>2017</v>
      </c>
      <c r="AI875" s="42"/>
      <c r="AJ875" s="42"/>
      <c r="AK875" s="42"/>
      <c r="AL875" s="42"/>
      <c r="AN875" s="21"/>
      <c r="AO875" s="21"/>
      <c r="AP875" s="21"/>
      <c r="AQ875" s="21"/>
      <c r="AR875" s="21"/>
      <c r="AS875" s="21"/>
      <c r="AT875" s="21"/>
    </row>
    <row r="876" spans="29:46" ht="16">
      <c r="AC876" s="26"/>
      <c r="AD876" s="26"/>
      <c r="AE876" s="21"/>
      <c r="AF876" s="20" t="s">
        <v>76</v>
      </c>
      <c r="AG876" s="40">
        <v>11</v>
      </c>
      <c r="AH876" s="40">
        <v>11</v>
      </c>
      <c r="AI876" s="42"/>
      <c r="AJ876" s="42"/>
      <c r="AK876" s="42"/>
      <c r="AL876" s="42"/>
      <c r="AN876" s="21"/>
      <c r="AO876" s="21"/>
      <c r="AP876" s="21"/>
      <c r="AQ876" s="21"/>
      <c r="AR876" s="21"/>
      <c r="AS876" s="21"/>
      <c r="AT876" s="21"/>
    </row>
    <row r="877" spans="29:46" ht="16">
      <c r="AE877" s="21"/>
      <c r="AF877" s="20" t="s">
        <v>77</v>
      </c>
      <c r="AG877" s="40">
        <v>11.1</v>
      </c>
      <c r="AH877" s="40">
        <v>11.1</v>
      </c>
      <c r="AI877" s="42"/>
      <c r="AJ877" s="42"/>
      <c r="AK877" s="42"/>
      <c r="AL877" s="42"/>
      <c r="AN877" s="21"/>
      <c r="AO877" s="21"/>
      <c r="AP877" s="21"/>
      <c r="AQ877" s="21"/>
      <c r="AR877" s="21"/>
      <c r="AS877" s="21"/>
      <c r="AT877" s="21"/>
    </row>
    <row r="878" spans="29:46" ht="16">
      <c r="AE878" s="21"/>
      <c r="AF878" s="20" t="s">
        <v>78</v>
      </c>
      <c r="AG878" s="40">
        <v>11.2</v>
      </c>
      <c r="AH878" s="40">
        <v>11.2</v>
      </c>
      <c r="AI878" s="42"/>
      <c r="AJ878" s="42"/>
      <c r="AK878" s="42"/>
      <c r="AL878" s="42"/>
      <c r="AN878" s="21"/>
      <c r="AO878" s="21"/>
      <c r="AP878" s="21"/>
      <c r="AQ878" s="21"/>
      <c r="AR878" s="21"/>
      <c r="AS878" s="21"/>
      <c r="AT878" s="21"/>
    </row>
    <row r="879" spans="29:46" ht="16">
      <c r="AE879" s="21"/>
      <c r="AF879" s="20" t="s">
        <v>79</v>
      </c>
      <c r="AG879" s="40">
        <v>11.2</v>
      </c>
      <c r="AH879" s="40">
        <v>11.2</v>
      </c>
      <c r="AI879" s="42"/>
      <c r="AJ879" s="42"/>
      <c r="AK879" s="42"/>
      <c r="AL879" s="42"/>
      <c r="AN879" s="21"/>
      <c r="AO879" s="21"/>
      <c r="AP879" s="21"/>
      <c r="AQ879" s="21"/>
      <c r="AR879" s="21"/>
      <c r="AS879" s="21"/>
      <c r="AT879" s="21"/>
    </row>
    <row r="880" spans="29:46" ht="16">
      <c r="AE880" s="21"/>
      <c r="AF880" s="20" t="s">
        <v>80</v>
      </c>
      <c r="AG880" s="40">
        <v>11.4</v>
      </c>
      <c r="AH880" s="40">
        <v>11.4</v>
      </c>
      <c r="AI880" s="42"/>
      <c r="AJ880" s="42"/>
      <c r="AK880" s="42"/>
      <c r="AL880" s="42"/>
      <c r="AN880" s="21"/>
      <c r="AO880" s="21"/>
      <c r="AP880" s="21"/>
      <c r="AQ880" s="21"/>
      <c r="AR880" s="21"/>
      <c r="AS880" s="21"/>
      <c r="AT880" s="21"/>
    </row>
    <row r="881" spans="31:46" ht="16">
      <c r="AE881" s="21"/>
      <c r="AF881" s="20" t="s">
        <v>81</v>
      </c>
      <c r="AG881" s="40">
        <v>11.5</v>
      </c>
      <c r="AH881" s="40">
        <v>11.5</v>
      </c>
      <c r="AI881" s="42"/>
      <c r="AJ881" s="42"/>
      <c r="AK881" s="42"/>
      <c r="AL881" s="42"/>
      <c r="AN881" s="21"/>
      <c r="AO881" s="21"/>
      <c r="AP881" s="21"/>
      <c r="AQ881" s="21"/>
      <c r="AR881" s="21"/>
      <c r="AS881" s="21"/>
      <c r="AT881" s="21"/>
    </row>
    <row r="882" spans="31:46" ht="16">
      <c r="AE882" s="21"/>
      <c r="AF882" s="20" t="s">
        <v>82</v>
      </c>
      <c r="AG882" s="40">
        <v>11.6</v>
      </c>
      <c r="AH882" s="40">
        <v>11.6</v>
      </c>
      <c r="AI882" s="42"/>
      <c r="AJ882" s="42"/>
      <c r="AK882" s="42"/>
      <c r="AL882" s="42"/>
      <c r="AN882" s="21"/>
      <c r="AO882" s="21"/>
      <c r="AP882" s="21"/>
      <c r="AQ882" s="21"/>
      <c r="AR882" s="21"/>
      <c r="AS882" s="21"/>
      <c r="AT882" s="21"/>
    </row>
    <row r="883" spans="31:46" ht="16">
      <c r="AE883" s="21"/>
      <c r="AF883" s="20" t="s">
        <v>83</v>
      </c>
      <c r="AG883" s="40">
        <v>12.1</v>
      </c>
      <c r="AH883" s="40">
        <v>12.1</v>
      </c>
      <c r="AI883" s="42"/>
      <c r="AJ883" s="42"/>
      <c r="AK883" s="42"/>
      <c r="AL883" s="42"/>
      <c r="AN883" s="21"/>
      <c r="AO883" s="21"/>
      <c r="AP883" s="21"/>
      <c r="AQ883" s="21"/>
      <c r="AR883" s="21"/>
      <c r="AS883" s="21"/>
      <c r="AT883" s="21"/>
    </row>
    <row r="884" spans="31:46" ht="16">
      <c r="AE884" s="21"/>
      <c r="AF884" s="20" t="s">
        <v>84</v>
      </c>
      <c r="AG884" s="40">
        <v>12.5</v>
      </c>
      <c r="AH884" s="40">
        <v>12.5</v>
      </c>
      <c r="AI884" s="42"/>
      <c r="AJ884" s="42"/>
      <c r="AK884" s="42"/>
      <c r="AL884" s="42"/>
      <c r="AN884" s="21"/>
      <c r="AO884" s="21"/>
      <c r="AP884" s="21"/>
      <c r="AQ884" s="21"/>
      <c r="AR884" s="21"/>
      <c r="AS884" s="21"/>
      <c r="AT884" s="21"/>
    </row>
    <row r="885" spans="31:46" ht="16">
      <c r="AE885" s="21"/>
      <c r="AF885" s="20" t="s">
        <v>85</v>
      </c>
      <c r="AG885" s="40">
        <v>12.8</v>
      </c>
      <c r="AH885" s="40">
        <v>12.8</v>
      </c>
      <c r="AI885" s="42"/>
      <c r="AJ885" s="42"/>
      <c r="AK885" s="42"/>
      <c r="AL885" s="42"/>
      <c r="AN885" s="21"/>
      <c r="AO885" s="21"/>
      <c r="AP885" s="21"/>
      <c r="AQ885" s="21"/>
      <c r="AR885" s="21"/>
      <c r="AS885" s="21"/>
      <c r="AT885" s="21"/>
    </row>
    <row r="886" spans="31:46" ht="16">
      <c r="AE886" s="21"/>
      <c r="AF886" s="20" t="s">
        <v>86</v>
      </c>
      <c r="AG886" s="40">
        <v>12.9</v>
      </c>
      <c r="AH886" s="40">
        <v>12.9</v>
      </c>
      <c r="AI886" s="42"/>
      <c r="AJ886" s="42"/>
      <c r="AK886" s="42"/>
      <c r="AL886" s="42"/>
    </row>
    <row r="887" spans="31:46" ht="16">
      <c r="AE887" s="21"/>
      <c r="AF887" s="20" t="s">
        <v>87</v>
      </c>
      <c r="AG887" s="40">
        <v>12.8</v>
      </c>
      <c r="AH887" s="40">
        <v>12.9</v>
      </c>
      <c r="AI887" s="42"/>
      <c r="AJ887" s="42"/>
      <c r="AK887" s="42"/>
      <c r="AL887" s="42"/>
    </row>
    <row r="888" spans="31:46">
      <c r="AE888" s="21"/>
      <c r="AF888" s="21"/>
      <c r="AG888" s="21"/>
      <c r="AH888" s="21"/>
      <c r="AI888" s="42"/>
      <c r="AJ888" s="42"/>
      <c r="AK888" s="42"/>
      <c r="AL888" s="42"/>
    </row>
    <row r="889" spans="31:46">
      <c r="AE889" s="21"/>
      <c r="AF889" s="21"/>
      <c r="AG889" s="21"/>
      <c r="AH889" s="21"/>
      <c r="AI889" s="42"/>
      <c r="AJ889" s="42"/>
      <c r="AK889" s="42"/>
      <c r="AL889" s="42"/>
    </row>
    <row r="890" spans="31:46">
      <c r="AE890" s="21"/>
      <c r="AF890" s="21"/>
      <c r="AG890" s="21"/>
      <c r="AH890" s="21"/>
      <c r="AI890" s="42"/>
      <c r="AJ890" s="42"/>
      <c r="AK890" s="42"/>
      <c r="AL890" s="42"/>
    </row>
    <row r="891" spans="31:46">
      <c r="AE891" s="21"/>
      <c r="AF891" s="21"/>
      <c r="AG891" s="21"/>
      <c r="AH891" s="21"/>
      <c r="AI891" s="42"/>
      <c r="AJ891" s="42"/>
      <c r="AK891" s="42"/>
      <c r="AL891" s="42"/>
    </row>
    <row r="892" spans="31:46">
      <c r="AE892" s="21"/>
      <c r="AF892" s="21"/>
      <c r="AG892" s="21"/>
      <c r="AH892" s="21"/>
      <c r="AI892" s="42"/>
      <c r="AJ892" s="42"/>
      <c r="AK892" s="42"/>
      <c r="AL892" s="42"/>
    </row>
    <row r="893" spans="31:46">
      <c r="AE893" s="21"/>
      <c r="AF893" s="21"/>
      <c r="AG893" s="21"/>
      <c r="AH893" s="21"/>
      <c r="AI893" s="42"/>
      <c r="AJ893" s="42"/>
      <c r="AK893" s="42"/>
      <c r="AL893" s="42"/>
    </row>
    <row r="894" spans="31:46">
      <c r="AE894" s="21"/>
      <c r="AF894" s="21"/>
      <c r="AG894" s="21"/>
      <c r="AH894" s="21"/>
      <c r="AI894" s="42"/>
      <c r="AJ894" s="42"/>
      <c r="AK894" s="42"/>
      <c r="AL894" s="42"/>
    </row>
    <row r="895" spans="31:46">
      <c r="AE895" s="42"/>
      <c r="AF895" s="42"/>
      <c r="AG895" s="42"/>
      <c r="AH895" s="42"/>
      <c r="AI895" s="42"/>
      <c r="AJ895" s="42"/>
      <c r="AK895" s="42"/>
      <c r="AL895" s="42"/>
    </row>
    <row r="896" spans="31:46">
      <c r="AE896" s="42"/>
      <c r="AF896" s="42"/>
      <c r="AG896" s="42"/>
      <c r="AH896" s="42"/>
      <c r="AI896" s="42"/>
      <c r="AJ896" s="42"/>
      <c r="AK896" s="42"/>
      <c r="AL896" s="42"/>
    </row>
    <row r="897" spans="31:38">
      <c r="AE897" s="42"/>
      <c r="AF897" s="42"/>
      <c r="AG897" s="42"/>
      <c r="AH897" s="42"/>
      <c r="AI897" s="42"/>
      <c r="AJ897" s="42"/>
      <c r="AK897" s="42"/>
      <c r="AL897" s="42"/>
    </row>
    <row r="898" spans="31:38">
      <c r="AE898" s="42"/>
      <c r="AF898" s="42"/>
      <c r="AG898" s="42"/>
      <c r="AH898" s="42"/>
      <c r="AI898" s="42"/>
      <c r="AJ898" s="42"/>
      <c r="AK898" s="42"/>
      <c r="AL898" s="42"/>
    </row>
    <row r="899" spans="31:38">
      <c r="AE899" s="42"/>
      <c r="AF899" s="42"/>
      <c r="AG899" s="42"/>
      <c r="AH899" s="42"/>
      <c r="AI899" s="42"/>
      <c r="AJ899" s="42"/>
      <c r="AK899" s="42"/>
      <c r="AL899" s="42"/>
    </row>
    <row r="900" spans="31:38">
      <c r="AE900" s="42"/>
      <c r="AF900" s="42"/>
      <c r="AG900" s="42"/>
      <c r="AH900" s="42"/>
      <c r="AI900" s="42"/>
      <c r="AJ900" s="42"/>
      <c r="AK900" s="42"/>
      <c r="AL900" s="42"/>
    </row>
    <row r="901" spans="31:38">
      <c r="AE901" s="42"/>
      <c r="AF901" s="42"/>
      <c r="AG901" s="42"/>
      <c r="AH901" s="42"/>
      <c r="AI901" s="42"/>
      <c r="AJ901" s="42"/>
      <c r="AK901" s="42"/>
      <c r="AL901" s="42"/>
    </row>
    <row r="902" spans="31:38">
      <c r="AE902" s="42"/>
      <c r="AF902" s="42"/>
      <c r="AG902" s="42"/>
      <c r="AH902" s="42"/>
      <c r="AI902" s="42"/>
      <c r="AJ902" s="42"/>
      <c r="AK902" s="42"/>
      <c r="AL902" s="42"/>
    </row>
  </sheetData>
  <sortState xmlns:xlrd2="http://schemas.microsoft.com/office/spreadsheetml/2017/richdata2" ref="C112:E123">
    <sortCondition ref="D112:D123"/>
  </sortState>
  <pageMargins left="0.25" right="0.25" top="0.75" bottom="0.75" header="0.3" footer="0.3"/>
  <pageSetup paperSize="9" scale="23" orientation="portrait" horizontalDpi="0" verticalDpi="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theme="1" tint="0.249977111117893"/>
  </sheetPr>
  <dimension ref="B2:B6"/>
  <sheetViews>
    <sheetView workbookViewId="0">
      <selection activeCell="B7" sqref="B7"/>
    </sheetView>
  </sheetViews>
  <sheetFormatPr baseColWidth="10" defaultColWidth="8.83203125" defaultRowHeight="13"/>
  <cols>
    <col min="1" max="1" width="1.6640625" customWidth="1"/>
  </cols>
  <sheetData>
    <row r="2" spans="2:2">
      <c r="B2" t="s">
        <v>0</v>
      </c>
    </row>
    <row r="4" spans="2:2">
      <c r="B4" s="1" t="e">
        <f>MIN(1,1-B5)</f>
        <v>#REF!</v>
      </c>
    </row>
    <row r="5" spans="2:2">
      <c r="B5" s="1" t="e">
        <f>MIN(TotalMonthlyExpenses/TotalMonthlyIncome,1)</f>
        <v>#REF!</v>
      </c>
    </row>
    <row r="6" spans="2:2">
      <c r="B6" t="e">
        <f>(TotalMonthlyExpenses/TotalMonthlyIncome)&gt;1</f>
        <v>#REF!</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Template>TM10000049</Template>
  <Application>Microsoft Macintosh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Exercise 01</vt:lpstr>
      <vt:lpstr>Exercise O2</vt:lpstr>
      <vt:lpstr>Exercise 03</vt:lpstr>
      <vt:lpstr>Chart Data</vt:lpstr>
      <vt:lpstr>'Exercise O2'!Print_Area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cp:lastPrinted>2023-04-10T09:46:48Z</cp:lastPrinted>
  <dcterms:created xsi:type="dcterms:W3CDTF">2014-09-09T12:15:28Z</dcterms:created>
  <dcterms:modified xsi:type="dcterms:W3CDTF">2023-07-06T15:47:11Z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ssetID">
    <vt:lpwstr>TF10000002</vt:lpwstr>
  </property>
</Properties>
</file>