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firstSheet="1" activeTab="15"/>
  </bookViews>
  <sheets>
    <sheet name="aula1" sheetId="1" r:id="rId1"/>
    <sheet name="aula2" sheetId="2" r:id="rId2"/>
    <sheet name="aula 3" sheetId="3" r:id="rId3"/>
    <sheet name="aula4" sheetId="4" r:id="rId4"/>
    <sheet name="aula 5" sheetId="5" r:id="rId5"/>
    <sheet name="aula6" sheetId="6" r:id="rId6"/>
    <sheet name="AULA7" sheetId="7" r:id="rId7"/>
    <sheet name="aula 8" sheetId="8" r:id="rId8"/>
    <sheet name="AULA 9" sheetId="9" r:id="rId9"/>
    <sheet name="aula 10" sheetId="10" r:id="rId10"/>
    <sheet name="aula11" sheetId="11" r:id="rId11"/>
    <sheet name="Aula 12" sheetId="12" r:id="rId12"/>
    <sheet name="aula" sheetId="13" r:id="rId13"/>
    <sheet name="Aula 14" sheetId="14" r:id="rId14"/>
    <sheet name="Aula 15" sheetId="15" r:id="rId15"/>
    <sheet name="Aula 16" sheetId="16" r:id="rId16"/>
  </sheets>
  <definedNames>
    <definedName name="leh">aula1!$A$1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<sst xmlns="http://schemas.openxmlformats.org/spreadsheetml/2006/main" count="237" uniqueCount="200">
  <si>
    <t xml:space="preserve">Leticia Costa e Silva </t>
  </si>
  <si>
    <t xml:space="preserve">olá,meu nome é </t>
  </si>
  <si>
    <t>nasci em</t>
  </si>
  <si>
    <t>esse ano faço</t>
  </si>
  <si>
    <t>Valor do dólar</t>
  </si>
  <si>
    <t xml:space="preserve">Cotação de produtos </t>
  </si>
  <si>
    <t xml:space="preserve">Item           </t>
  </si>
  <si>
    <t>Quantidade</t>
  </si>
  <si>
    <t>Preço R$</t>
  </si>
  <si>
    <t>Total R$</t>
  </si>
  <si>
    <t>Porca</t>
  </si>
  <si>
    <t>Parafuso</t>
  </si>
  <si>
    <t>Arruela</t>
  </si>
  <si>
    <t>Prego</t>
  </si>
  <si>
    <t>Total</t>
  </si>
  <si>
    <t>Boletim Escolar</t>
  </si>
  <si>
    <t>Nome</t>
  </si>
  <si>
    <t>Série</t>
  </si>
  <si>
    <t>Matéria</t>
  </si>
  <si>
    <t>1º Bim</t>
  </si>
  <si>
    <t>2ºBim</t>
  </si>
  <si>
    <t>3ºBim</t>
  </si>
  <si>
    <t>4ºBim</t>
  </si>
  <si>
    <t>Soma</t>
  </si>
  <si>
    <t>Média</t>
  </si>
  <si>
    <t>Português</t>
  </si>
  <si>
    <t>Geografia</t>
  </si>
  <si>
    <t>Matematica</t>
  </si>
  <si>
    <t xml:space="preserve">História </t>
  </si>
  <si>
    <t>Fórmula Condicioal</t>
  </si>
  <si>
    <t xml:space="preserve">Testes </t>
  </si>
  <si>
    <t>=</t>
  </si>
  <si>
    <t>igual</t>
  </si>
  <si>
    <t>1ºnum</t>
  </si>
  <si>
    <t>Op</t>
  </si>
  <si>
    <t>2ºnum</t>
  </si>
  <si>
    <t>Respostas</t>
  </si>
  <si>
    <t>&lt;&gt;</t>
  </si>
  <si>
    <t>diferente</t>
  </si>
  <si>
    <t>&lt;</t>
  </si>
  <si>
    <t>Maior</t>
  </si>
  <si>
    <t>&gt;</t>
  </si>
  <si>
    <t>Menor</t>
  </si>
  <si>
    <t>&lt;=</t>
  </si>
  <si>
    <t>Maior igual</t>
  </si>
  <si>
    <t>&gt;=</t>
  </si>
  <si>
    <t>Menor igual</t>
  </si>
  <si>
    <t xml:space="preserve">Mensagem Secreta </t>
  </si>
  <si>
    <t>Mensagem</t>
  </si>
  <si>
    <t>Senha</t>
  </si>
  <si>
    <t>letícia12</t>
  </si>
  <si>
    <t xml:space="preserve">BOLETIM 1º BIMESTRE </t>
  </si>
  <si>
    <t xml:space="preserve">NOME </t>
  </si>
  <si>
    <t>Prova 1</t>
  </si>
  <si>
    <t>Prova 2</t>
  </si>
  <si>
    <t>Conceito</t>
  </si>
  <si>
    <t>Situação</t>
  </si>
  <si>
    <t xml:space="preserve">Front end </t>
  </si>
  <si>
    <t>UX</t>
  </si>
  <si>
    <t>UI</t>
  </si>
  <si>
    <t>Back End</t>
  </si>
  <si>
    <t>Dev Web</t>
  </si>
  <si>
    <t>Dev Mobile</t>
  </si>
  <si>
    <t xml:space="preserve">Dev Game </t>
  </si>
  <si>
    <t xml:space="preserve">CATALOGO DE VENDAS </t>
  </si>
  <si>
    <t>PRODUTO</t>
  </si>
  <si>
    <t>Preço</t>
  </si>
  <si>
    <t>parcelas</t>
  </si>
  <si>
    <t>Valor á prazo 15%</t>
  </si>
  <si>
    <t>valor á vista</t>
  </si>
  <si>
    <t>Iphone 15 pro max</t>
  </si>
  <si>
    <t xml:space="preserve">S24 ultra </t>
  </si>
  <si>
    <t>S22ultra</t>
  </si>
  <si>
    <t>Poco X3 pro</t>
  </si>
  <si>
    <t>Rogue Phone 8 pro</t>
  </si>
  <si>
    <t>Pixel 8 Pro</t>
  </si>
  <si>
    <t xml:space="preserve">usos do mouse </t>
  </si>
  <si>
    <t xml:space="preserve">tabuada
                                          </t>
  </si>
  <si>
    <t xml:space="preserve">   </t>
  </si>
  <si>
    <t xml:space="preserve">  </t>
  </si>
  <si>
    <t xml:space="preserve"> </t>
  </si>
  <si>
    <t xml:space="preserve">EMPRESTIMOS DE EQUIPAMENTOS </t>
  </si>
  <si>
    <t>MULTA</t>
  </si>
  <si>
    <t>VALOR DIÁRIA</t>
  </si>
  <si>
    <t>DATA LOCOMOÇÃO</t>
  </si>
  <si>
    <t>DIAS PREVISTOS</t>
  </si>
  <si>
    <t>DATA EMPRESTIMO</t>
  </si>
  <si>
    <t>MULTA?</t>
  </si>
  <si>
    <t>DIAS ATRASADOS</t>
  </si>
  <si>
    <t>TOTAL</t>
  </si>
  <si>
    <t>Betorneira</t>
  </si>
  <si>
    <t>Furadeira</t>
  </si>
  <si>
    <t>Compactor</t>
  </si>
  <si>
    <t>sim</t>
  </si>
  <si>
    <t>Solda</t>
  </si>
  <si>
    <t>Aleatório</t>
  </si>
  <si>
    <t>Aleatório entre</t>
  </si>
  <si>
    <t xml:space="preserve">Cassino do Adrian </t>
  </si>
  <si>
    <r>
      <rPr>
        <sz val="10"/>
        <color theme="7" tint="-0.25"/>
        <rFont val="Calibri"/>
        <charset val="134"/>
        <scheme val="minor"/>
      </rPr>
      <t xml:space="preserve">   🏆</t>
    </r>
    <r>
      <rPr>
        <sz val="10"/>
        <color theme="7" tint="-0.25"/>
        <rFont val="Arial Black"/>
        <charset val="134"/>
      </rPr>
      <t>Prêmio</t>
    </r>
    <r>
      <rPr>
        <sz val="10"/>
        <color theme="7" tint="-0.25"/>
        <rFont val="Calibri"/>
        <charset val="134"/>
        <scheme val="minor"/>
      </rPr>
      <t>🏆</t>
    </r>
  </si>
  <si>
    <t>Valor</t>
  </si>
  <si>
    <t>N1</t>
  </si>
  <si>
    <t>N2</t>
  </si>
  <si>
    <t>N3</t>
  </si>
  <si>
    <t>Gráficos Linhas</t>
  </si>
  <si>
    <t>Variação de produtos</t>
  </si>
  <si>
    <t>Produto</t>
  </si>
  <si>
    <t>jan</t>
  </si>
  <si>
    <t>feb</t>
  </si>
  <si>
    <t>mar</t>
  </si>
  <si>
    <t>apr</t>
  </si>
  <si>
    <t>may</t>
  </si>
  <si>
    <t>%Variação</t>
  </si>
  <si>
    <t>Arroz</t>
  </si>
  <si>
    <t xml:space="preserve">Feijão </t>
  </si>
  <si>
    <t>Trigo</t>
  </si>
  <si>
    <t>Gráficos de coluna</t>
  </si>
  <si>
    <t>Top Maiores notas da Sala</t>
  </si>
  <si>
    <t xml:space="preserve">Nome </t>
  </si>
  <si>
    <t>Aluno1</t>
  </si>
  <si>
    <t>Aluno2</t>
  </si>
  <si>
    <t>Aluno3</t>
  </si>
  <si>
    <t>Aluno4</t>
  </si>
  <si>
    <t>Aluno5</t>
  </si>
  <si>
    <t xml:space="preserve">Meninos </t>
  </si>
  <si>
    <t>Meninas</t>
  </si>
  <si>
    <t>menines</t>
  </si>
  <si>
    <t>Formatação Condicional</t>
  </si>
  <si>
    <t>Celulares 2024</t>
  </si>
  <si>
    <t>Marca</t>
  </si>
  <si>
    <t>mercado livre</t>
  </si>
  <si>
    <t>Maga Lu</t>
  </si>
  <si>
    <t>Shein</t>
  </si>
  <si>
    <t>Shoope</t>
  </si>
  <si>
    <t>Ali Express</t>
  </si>
  <si>
    <t>Bangood</t>
  </si>
  <si>
    <t>Celular 1</t>
  </si>
  <si>
    <t>Celular 2</t>
  </si>
  <si>
    <t>Celular 3</t>
  </si>
  <si>
    <t>Celular 4</t>
  </si>
  <si>
    <t>Celular 5</t>
  </si>
  <si>
    <t>Celular 6</t>
  </si>
  <si>
    <t xml:space="preserve">Formatação condicional ícone </t>
  </si>
  <si>
    <t xml:space="preserve">Formatação Condiocional Barras </t>
  </si>
  <si>
    <t xml:space="preserve">Notas 1º Bimestre </t>
  </si>
  <si>
    <t xml:space="preserve">Saldo Casa de apostas </t>
  </si>
  <si>
    <t xml:space="preserve">Matéria </t>
  </si>
  <si>
    <t>Nota</t>
  </si>
  <si>
    <t xml:space="preserve">Situação </t>
  </si>
  <si>
    <t>1ºdia</t>
  </si>
  <si>
    <t>m1</t>
  </si>
  <si>
    <t>2ºdia</t>
  </si>
  <si>
    <t>m2</t>
  </si>
  <si>
    <t>3ºdia</t>
  </si>
  <si>
    <t>m3</t>
  </si>
  <si>
    <t>4ºdia</t>
  </si>
  <si>
    <t>m4</t>
  </si>
  <si>
    <t>5ºdia</t>
  </si>
  <si>
    <t>m5</t>
  </si>
  <si>
    <t>6ºdia</t>
  </si>
  <si>
    <t>m6</t>
  </si>
  <si>
    <t>7ºdia</t>
  </si>
  <si>
    <t>Procv</t>
  </si>
  <si>
    <t>Tel</t>
  </si>
  <si>
    <t>CPF</t>
  </si>
  <si>
    <t>Cargo</t>
  </si>
  <si>
    <t>Setor</t>
  </si>
  <si>
    <t>Salário</t>
  </si>
  <si>
    <t>Kuririn</t>
  </si>
  <si>
    <t>64 9 9999-0001</t>
  </si>
  <si>
    <t>111.111.111-11</t>
  </si>
  <si>
    <t>Emcarregado</t>
  </si>
  <si>
    <t>RH</t>
  </si>
  <si>
    <t>Napa</t>
  </si>
  <si>
    <t>64 9 9999-0002</t>
  </si>
  <si>
    <t>111.111.111-12</t>
  </si>
  <si>
    <t>Auxiliar</t>
  </si>
  <si>
    <t>Vendas</t>
  </si>
  <si>
    <t>Goku</t>
  </si>
  <si>
    <t>64 9 9999-0003</t>
  </si>
  <si>
    <t>111.111.111-13</t>
  </si>
  <si>
    <t>Buma</t>
  </si>
  <si>
    <t>64 9 9999-0004</t>
  </si>
  <si>
    <t>111.111.111-14</t>
  </si>
  <si>
    <t>Gerente</t>
  </si>
  <si>
    <t>Zoro</t>
  </si>
  <si>
    <t>64 9 9999-0005</t>
  </si>
  <si>
    <t>111.111.111-15</t>
  </si>
  <si>
    <t>Compras</t>
  </si>
  <si>
    <t>Busca</t>
  </si>
  <si>
    <t>napa</t>
  </si>
  <si>
    <t>IMC</t>
  </si>
  <si>
    <t>Letícia</t>
  </si>
  <si>
    <t>Baixo peso</t>
  </si>
  <si>
    <t>Peso</t>
  </si>
  <si>
    <t xml:space="preserve">Peso ideal </t>
  </si>
  <si>
    <t xml:space="preserve">Altura </t>
  </si>
  <si>
    <t>Sobrepeso</t>
  </si>
  <si>
    <t>Obesidade I</t>
  </si>
  <si>
    <t>Obesidade II</t>
  </si>
  <si>
    <t>Obesidade III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</si>
</sst>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_ "/>
  </numFmts>
  <fonts count="35">
    <font>
      <sz val="10"/>
      <color theme="1"/>
      <name val="Calibri"/>
      <charset val="134"/>
      <scheme val="minor"/>
    </font>
    <font>
      <b/>
      <sz val="10"/>
      <color theme="1"/>
      <name val="Baskerville Old Face"/>
      <charset val="134"/>
    </font>
    <font>
      <sz val="10"/>
      <color theme="1"/>
      <name val="Algerian"/>
      <charset val="134"/>
    </font>
    <font>
      <sz val="10"/>
      <color theme="1"/>
      <name val="Arial Rounded MT Bold"/>
      <charset val="134"/>
    </font>
    <font>
      <sz val="14"/>
      <color theme="1"/>
      <name val="Calibri"/>
      <charset val="134"/>
      <scheme val="minor"/>
    </font>
    <font>
      <sz val="16"/>
      <color theme="9" tint="0.4"/>
      <name val="Calibri"/>
      <charset val="134"/>
      <scheme val="minor"/>
    </font>
    <font>
      <sz val="10"/>
      <color theme="1"/>
      <name val="Bodoni MT"/>
      <charset val="134"/>
    </font>
    <font>
      <sz val="10"/>
      <color theme="0"/>
      <name val="Calibri"/>
      <charset val="134"/>
      <scheme val="minor"/>
    </font>
    <font>
      <sz val="10"/>
      <color theme="7" tint="-0.25"/>
      <name val="Calibri"/>
      <charset val="134"/>
      <scheme val="minor"/>
    </font>
    <font>
      <sz val="10"/>
      <color theme="9" tint="-0.5"/>
      <name val="Arial Rounded MT Bold"/>
      <charset val="134"/>
    </font>
    <font>
      <sz val="10"/>
      <color theme="9" tint="-0.5"/>
      <name val="Calibri"/>
      <charset val="134"/>
      <scheme val="minor"/>
    </font>
    <font>
      <sz val="9"/>
      <color theme="1"/>
      <name val="Berlin Sans FB Demi"/>
      <charset val="134"/>
    </font>
    <font>
      <sz val="10"/>
      <color theme="1"/>
      <name val="Berlin Sans FB Demi"/>
      <charset val="134"/>
    </font>
    <font>
      <sz val="10"/>
      <color theme="1"/>
      <name val="Arial Black"/>
      <charset val="134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7" tint="-0.25"/>
      <name val="Arial Blac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78AC0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C2E277"/>
        <bgColor indexed="64"/>
      </patternFill>
    </fill>
    <fill>
      <patternFill patternType="solid">
        <fgColor rgb="FF36894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24" fillId="17" borderId="19" applyNumberFormat="0" applyAlignment="0" applyProtection="0">
      <alignment vertical="center"/>
    </xf>
    <xf numFmtId="0" fontId="25" fillId="17" borderId="18" applyNumberFormat="0" applyAlignment="0" applyProtection="0">
      <alignment vertical="center"/>
    </xf>
    <xf numFmtId="0" fontId="26" fillId="18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4" xfId="0" applyFont="1" applyFill="1" applyBorder="1">
      <alignment vertical="center"/>
    </xf>
    <xf numFmtId="0" fontId="0" fillId="2" borderId="4" xfId="0" applyFill="1" applyBorder="1">
      <alignment vertical="center"/>
    </xf>
    <xf numFmtId="180" fontId="0" fillId="0" borderId="4" xfId="0" applyNumberFormat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0" borderId="0" xfId="1">
      <alignment vertical="center"/>
    </xf>
    <xf numFmtId="177" fontId="0" fillId="0" borderId="4" xfId="0" applyNumberForma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4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3" fillId="5" borderId="4" xfId="0" applyFont="1" applyFill="1" applyBorder="1">
      <alignment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horizontal="center" vertical="center"/>
    </xf>
    <xf numFmtId="177" fontId="5" fillId="0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6" fillId="3" borderId="4" xfId="0" applyFont="1" applyFill="1" applyBorder="1">
      <alignment vertical="center"/>
    </xf>
    <xf numFmtId="0" fontId="6" fillId="0" borderId="4" xfId="0" applyFont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3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7" borderId="4" xfId="0" applyFont="1" applyFill="1" applyBorder="1">
      <alignment vertical="center"/>
    </xf>
    <xf numFmtId="9" fontId="0" fillId="0" borderId="4" xfId="3" applyBorder="1">
      <alignment vertical="center"/>
    </xf>
    <xf numFmtId="0" fontId="7" fillId="8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177" fontId="3" fillId="9" borderId="4" xfId="0" applyNumberFormat="1" applyFont="1" applyFill="1" applyBorder="1" applyAlignment="1">
      <alignment horizontal="center" vertical="center"/>
    </xf>
    <xf numFmtId="0" fontId="0" fillId="5" borderId="4" xfId="0" applyFont="1" applyFill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9" fontId="0" fillId="0" borderId="0" xfId="0" applyNumberFormat="1">
      <alignment vertical="center"/>
    </xf>
    <xf numFmtId="0" fontId="11" fillId="2" borderId="4" xfId="0" applyFont="1" applyFill="1" applyBorder="1" applyAlignment="1">
      <alignment vertical="center" wrapText="1"/>
    </xf>
    <xf numFmtId="58" fontId="0" fillId="0" borderId="4" xfId="0" applyNumberFormat="1" applyBorder="1">
      <alignment vertical="center"/>
    </xf>
    <xf numFmtId="0" fontId="1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1" xfId="0" applyFill="1" applyBorder="1" applyAlignment="1">
      <alignment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4" xfId="0" applyFill="1" applyBorder="1">
      <alignment vertical="center"/>
    </xf>
    <xf numFmtId="4" fontId="0" fillId="0" borderId="4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13" fillId="11" borderId="0" xfId="0" applyFont="1" applyFill="1">
      <alignment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0" fillId="12" borderId="4" xfId="0" applyFill="1" applyBorder="1">
      <alignment vertical="center"/>
    </xf>
    <xf numFmtId="176" fontId="0" fillId="0" borderId="4" xfId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14" fillId="2" borderId="4" xfId="0" applyFont="1" applyFill="1" applyBorder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9">
    <dxf>
      <font>
        <color theme="1"/>
      </font>
      <fill>
        <patternFill patternType="solid">
          <bgColor theme="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CE292F"/>
      <color rgb="00C2E277"/>
      <color rgb="00368940"/>
      <color rgb="0078AC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Variação de janeiro-maio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aula11!$A$4</c:f>
              <c:strCache>
                <c:ptCount val="1"/>
                <c:pt idx="0">
                  <c:v>Arroz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aula11!$B$3:$F$3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aula11!$B$4:$F$4</c:f>
              <c:numCache>
                <c:formatCode>_-"R$"\ * #,##0.00_-;\-"R$"\ * #,##0.00_-;_-"R$"\ * "-"??_-;_-@_-</c:formatCode>
                <c:ptCount val="5"/>
                <c:pt idx="0">
                  <c:v>51.7</c:v>
                </c:pt>
                <c:pt idx="1">
                  <c:v>62</c:v>
                </c:pt>
                <c:pt idx="2">
                  <c:v>66.2</c:v>
                </c:pt>
                <c:pt idx="3">
                  <c:v>72.1</c:v>
                </c:pt>
                <c:pt idx="4">
                  <c:v>74.2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aula11!$A$5</c:f>
              <c:strCache>
                <c:ptCount val="1"/>
                <c:pt idx="0">
                  <c:v>Feijão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aula11!$B$3:$F$3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aula11!$B$5:$F$5</c:f>
              <c:numCache>
                <c:formatCode>_-"R$"\ * #,##0.00_-;\-"R$"\ * #,##0.00_-;_-"R$"\ * "-"??_-;_-@_-</c:formatCode>
                <c:ptCount val="5"/>
                <c:pt idx="0">
                  <c:v>42.8</c:v>
                </c:pt>
                <c:pt idx="1">
                  <c:v>73.7</c:v>
                </c:pt>
                <c:pt idx="2">
                  <c:v>46</c:v>
                </c:pt>
                <c:pt idx="3">
                  <c:v>43.9</c:v>
                </c:pt>
                <c:pt idx="4">
                  <c:v>58.2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aula11!$A$6</c:f>
              <c:strCache>
                <c:ptCount val="1"/>
                <c:pt idx="0">
                  <c:v>Trigo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aula11!$B$3:$F$3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aula11!$B$6:$F$6</c:f>
              <c:numCache>
                <c:formatCode>_-"R$"\ * #,##0.00_-;\-"R$"\ * #,##0.00_-;_-"R$"\ * "-"??_-;_-@_-</c:formatCode>
                <c:ptCount val="5"/>
                <c:pt idx="0">
                  <c:v>48.9</c:v>
                </c:pt>
                <c:pt idx="1">
                  <c:v>43.6</c:v>
                </c:pt>
                <c:pt idx="2">
                  <c:v>55</c:v>
                </c:pt>
                <c:pt idx="3">
                  <c:v>60.2</c:v>
                </c:pt>
                <c:pt idx="4">
                  <c:v>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1020567"/>
        <c:axId val="44664788"/>
      </c:lineChart>
      <c:catAx>
        <c:axId val="971020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4788"/>
        <c:crosses val="autoZero"/>
        <c:auto val="1"/>
        <c:lblAlgn val="ctr"/>
        <c:lblOffset val="100"/>
        <c:noMultiLvlLbl val="0"/>
      </c:catAx>
      <c:valAx>
        <c:axId val="446647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020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549597855228"/>
          <c:y val="0.02609830361026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lgerian" panose="04020705040A02060702" charset="0"/>
              <a:ea typeface="Algerian" panose="04020705040A02060702" charset="0"/>
              <a:cs typeface="Algerian" panose="04020705040A02060702" charset="0"/>
              <a:sym typeface="Algerian" panose="04020705040A02060702" charset="0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6844710249536"/>
          <c:y val="0.158112222705524"/>
          <c:w val="0.862322128273871"/>
          <c:h val="0.751935624184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'Aula 12'!$B$4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78AC0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'Aula 12'!$A$5:$A$9</c:f>
              <c:strCache>
                <c:ptCount val="5"/>
                <c:pt idx="0">
                  <c:v>Aluno1</c:v>
                </c:pt>
                <c:pt idx="1">
                  <c:v>Aluno2</c:v>
                </c:pt>
                <c:pt idx="2">
                  <c:v>Aluno3</c:v>
                </c:pt>
                <c:pt idx="3">
                  <c:v>Aluno4</c:v>
                </c:pt>
                <c:pt idx="4">
                  <c:v>Aluno5</c:v>
                </c:pt>
              </c:strCache>
            </c:strRef>
          </c:cat>
          <c:val>
            <c:numRef>
              <c:f>'Aula 12'!$B$5:$B$9</c:f>
              <c:numCache>
                <c:formatCode>General</c:formatCode>
                <c:ptCount val="5"/>
                <c:pt idx="0">
                  <c:v>7.38</c:v>
                </c:pt>
                <c:pt idx="1">
                  <c:v>6.37</c:v>
                </c:pt>
                <c:pt idx="2">
                  <c:v>6.49</c:v>
                </c:pt>
                <c:pt idx="3">
                  <c:v>8.98</c:v>
                </c:pt>
                <c:pt idx="4">
                  <c:v>7.36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561961"/>
        <c:axId val="665567288"/>
      </c:barChart>
      <c:catAx>
        <c:axId val="1135619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567288"/>
        <c:crosses val="autoZero"/>
        <c:auto val="1"/>
        <c:lblAlgn val="ctr"/>
        <c:lblOffset val="100"/>
        <c:noMultiLvlLbl val="0"/>
      </c:catAx>
      <c:valAx>
        <c:axId val="66556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561961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8777148253069"/>
          <c:y val="0.312421052631579"/>
          <c:w val="0.220727101038716"/>
          <c:h val="0.393684210526316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36894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'Aula 12'!$A$11:$A$13</c:f>
              <c:strCache>
                <c:ptCount val="3"/>
                <c:pt idx="0">
                  <c:v>Meninos </c:v>
                </c:pt>
                <c:pt idx="1">
                  <c:v>Meninas</c:v>
                </c:pt>
                <c:pt idx="2">
                  <c:v>menines</c:v>
                </c:pt>
              </c:strCache>
            </c:strRef>
          </c:cat>
          <c:val>
            <c:numRef>
              <c:f>'Aula 12'!$B$11:$B$13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rgbClr val="9EE256"/>
        </a:gs>
        <a:gs pos="100000">
          <a:srgbClr val="52762D"/>
        </a:gs>
      </a:gsLst>
      <a:lin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6">
          <a:satMod val="175000"/>
          <a:alpha val="40000"/>
        </a:schemeClr>
      </a:glow>
    </a:effectLst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43815</xdr:colOff>
      <xdr:row>6</xdr:row>
      <xdr:rowOff>86995</xdr:rowOff>
    </xdr:from>
    <xdr:to>
      <xdr:col>6</xdr:col>
      <xdr:colOff>575310</xdr:colOff>
      <xdr:row>22</xdr:row>
      <xdr:rowOff>26035</xdr:rowOff>
    </xdr:to>
    <xdr:graphicFrame>
      <xdr:nvGraphicFramePr>
        <xdr:cNvPr id="2" name="Gráfico 1"/>
        <xdr:cNvGraphicFramePr/>
      </xdr:nvGraphicFramePr>
      <xdr:xfrm>
        <a:off x="43815" y="1058545"/>
        <a:ext cx="4462145" cy="25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309880</xdr:colOff>
      <xdr:row>1</xdr:row>
      <xdr:rowOff>5080</xdr:rowOff>
    </xdr:from>
    <xdr:to>
      <xdr:col>9</xdr:col>
      <xdr:colOff>340995</xdr:colOff>
      <xdr:row>17</xdr:row>
      <xdr:rowOff>104140</xdr:rowOff>
    </xdr:to>
    <xdr:graphicFrame>
      <xdr:nvGraphicFramePr>
        <xdr:cNvPr id="2" name="Gráfico 1"/>
        <xdr:cNvGraphicFramePr/>
      </xdr:nvGraphicFramePr>
      <xdr:xfrm>
        <a:off x="3638550" y="167005"/>
        <a:ext cx="2993390" cy="268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</xdr:colOff>
      <xdr:row>14</xdr:row>
      <xdr:rowOff>19050</xdr:rowOff>
    </xdr:from>
    <xdr:to>
      <xdr:col>2</xdr:col>
      <xdr:colOff>585470</xdr:colOff>
      <xdr:row>22</xdr:row>
      <xdr:rowOff>117475</xdr:rowOff>
    </xdr:to>
    <xdr:graphicFrame>
      <xdr:nvGraphicFramePr>
        <xdr:cNvPr id="5" name="Gráfico 4"/>
        <xdr:cNvGraphicFramePr/>
      </xdr:nvGraphicFramePr>
      <xdr:xfrm>
        <a:off x="100965" y="2286000"/>
        <a:ext cx="2628265" cy="139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5"/>
  </sheetPr>
  <dimension ref="A1:F3"/>
  <sheetViews>
    <sheetView zoomScale="175" zoomScaleNormal="175" workbookViewId="0">
      <selection activeCell="F3" sqref="F3"/>
    </sheetView>
  </sheetViews>
  <sheetFormatPr defaultColWidth="9.14285714285714" defaultRowHeight="12.75" outlineLevelRow="2" outlineLevelCol="5"/>
  <cols>
    <col min="1" max="1" width="18.5714285714286" customWidth="1"/>
    <col min="4" max="4" width="14.8571428571429" customWidth="1"/>
    <col min="6" max="6" width="15.1809523809524" customWidth="1"/>
  </cols>
  <sheetData>
    <row r="1" spans="1:6">
      <c r="A1" t="s">
        <v>0</v>
      </c>
      <c r="B1">
        <v>2008</v>
      </c>
      <c r="D1" t="s">
        <v>1</v>
      </c>
      <c r="F1" t="str">
        <f>A1</f>
        <v>Leticia Costa e Silva </v>
      </c>
    </row>
    <row r="2" spans="4:6">
      <c r="D2" t="s">
        <v>2</v>
      </c>
      <c r="F2">
        <f>B1</f>
        <v>2008</v>
      </c>
    </row>
    <row r="3" spans="1:6">
      <c r="A3">
        <f>B3</f>
        <v>16</v>
      </c>
      <c r="B3">
        <f>2024-2008</f>
        <v>16</v>
      </c>
      <c r="D3" t="s">
        <v>3</v>
      </c>
      <c r="F3">
        <f>B3</f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E8"/>
  <sheetViews>
    <sheetView zoomScale="205" zoomScaleNormal="205" workbookViewId="0">
      <selection activeCell="A1" sqref="A1:E8"/>
    </sheetView>
  </sheetViews>
  <sheetFormatPr defaultColWidth="9.14285714285714" defaultRowHeight="12.75" outlineLevelRow="7" outlineLevelCol="4"/>
  <cols>
    <col min="1" max="1" width="18.1142857142857" customWidth="1"/>
    <col min="2" max="2" width="12.8571428571429"/>
    <col min="3" max="3" width="10.8285714285714" customWidth="1"/>
    <col min="4" max="4" width="2.20952380952381" customWidth="1"/>
    <col min="5" max="5" width="19.1142857142857" customWidth="1"/>
  </cols>
  <sheetData>
    <row r="1" spans="1:2">
      <c r="A1" t="s">
        <v>95</v>
      </c>
      <c r="B1">
        <f ca="1">RAND()</f>
        <v>0.419678463817662</v>
      </c>
    </row>
    <row r="2" spans="1:2">
      <c r="A2" t="s">
        <v>96</v>
      </c>
      <c r="B2">
        <f ca="1">RANDBETWEEN(0,100)</f>
        <v>68</v>
      </c>
    </row>
    <row r="4" ht="15" spans="1:5">
      <c r="A4" s="48" t="s">
        <v>97</v>
      </c>
      <c r="B4" s="48"/>
      <c r="C4" s="48"/>
      <c r="E4" s="49" t="s">
        <v>98</v>
      </c>
    </row>
    <row r="5" spans="1:5">
      <c r="A5" s="7" t="s">
        <v>99</v>
      </c>
      <c r="B5" s="50">
        <v>10</v>
      </c>
      <c r="C5" s="51"/>
      <c r="E5" s="52">
        <f>B5*100</f>
        <v>1000</v>
      </c>
    </row>
    <row r="6" spans="1:5">
      <c r="A6" s="5"/>
      <c r="B6" s="5"/>
      <c r="C6" s="5"/>
      <c r="E6" s="52"/>
    </row>
    <row r="7" spans="1:5">
      <c r="A7" s="22" t="s">
        <v>100</v>
      </c>
      <c r="B7" s="22" t="s">
        <v>101</v>
      </c>
      <c r="C7" s="53" t="s">
        <v>102</v>
      </c>
      <c r="E7" s="54" t="str">
        <f ca="1">IF(AND(A8=B8,B8=C8),"ganhou","foi quase")</f>
        <v>foi quase</v>
      </c>
    </row>
    <row r="8" spans="1:5">
      <c r="A8" s="5">
        <f ca="1">RANDBETWEEN(0,$B$5)</f>
        <v>7</v>
      </c>
      <c r="B8" s="5">
        <f ca="1">RANDBETWEEN(0,$B$5)</f>
        <v>9</v>
      </c>
      <c r="C8" s="5">
        <f ca="1">RANDBETWEEN(0,$B$5)</f>
        <v>1</v>
      </c>
      <c r="E8" s="55"/>
    </row>
  </sheetData>
  <mergeCells count="4">
    <mergeCell ref="A4:C4"/>
    <mergeCell ref="B5:C5"/>
    <mergeCell ref="E5:E6"/>
    <mergeCell ref="E7:E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G6"/>
  <sheetViews>
    <sheetView zoomScale="145" zoomScaleNormal="145" topLeftCell="A3" workbookViewId="0">
      <selection activeCell="A9" sqref="A9"/>
    </sheetView>
  </sheetViews>
  <sheetFormatPr defaultColWidth="8.88571428571429" defaultRowHeight="12.75" outlineLevelRow="5" outlineLevelCol="6"/>
  <cols>
    <col min="1" max="1" width="11.7142857142857" customWidth="1"/>
    <col min="2" max="6" width="9.44761904761905"/>
    <col min="7" max="7" width="15.3047619047619" customWidth="1"/>
  </cols>
  <sheetData>
    <row r="1" spans="1:1">
      <c r="A1" t="s">
        <v>103</v>
      </c>
    </row>
    <row r="2" spans="1:7">
      <c r="A2" s="45" t="s">
        <v>104</v>
      </c>
      <c r="B2" s="45"/>
      <c r="C2" s="45"/>
      <c r="D2" s="45"/>
      <c r="E2" s="45"/>
      <c r="F2" s="45"/>
      <c r="G2" s="45"/>
    </row>
    <row r="3" spans="1:7">
      <c r="A3" s="46" t="s">
        <v>105</v>
      </c>
      <c r="B3" s="46" t="s">
        <v>106</v>
      </c>
      <c r="C3" s="46" t="s">
        <v>107</v>
      </c>
      <c r="D3" s="46" t="s">
        <v>108</v>
      </c>
      <c r="E3" s="46" t="s">
        <v>109</v>
      </c>
      <c r="F3" s="46" t="s">
        <v>110</v>
      </c>
      <c r="G3" s="46" t="s">
        <v>111</v>
      </c>
    </row>
    <row r="4" spans="1:7">
      <c r="A4" s="5" t="s">
        <v>112</v>
      </c>
      <c r="B4" s="14">
        <f ca="1">RANDBETWEEN(400,800)/10</f>
        <v>51.7</v>
      </c>
      <c r="C4" s="14">
        <f ca="1">RANDBETWEEN(400,800)/10</f>
        <v>62</v>
      </c>
      <c r="D4" s="14">
        <f ca="1">RANDBETWEEN(400,800)/10</f>
        <v>66.2</v>
      </c>
      <c r="E4" s="14">
        <f ca="1">RANDBETWEEN(400,800)/10</f>
        <v>72.1</v>
      </c>
      <c r="F4" s="14">
        <f ca="1">RANDBETWEEN(400,800)/10</f>
        <v>74.2</v>
      </c>
      <c r="G4" s="47">
        <f ca="1">MAX(B4:F4)/MIN(B4:F4)-1</f>
        <v>0.435203094777563</v>
      </c>
    </row>
    <row r="5" spans="1:7">
      <c r="A5" s="5" t="s">
        <v>113</v>
      </c>
      <c r="B5" s="14">
        <f ca="1">RANDBETWEEN(400,800)/10</f>
        <v>42.8</v>
      </c>
      <c r="C5" s="14">
        <f ca="1">RANDBETWEEN(400,800)/10</f>
        <v>73.7</v>
      </c>
      <c r="D5" s="14">
        <f ca="1">RANDBETWEEN(400,800)/10</f>
        <v>46</v>
      </c>
      <c r="E5" s="14">
        <f ca="1">RANDBETWEEN(400,800)/10</f>
        <v>43.9</v>
      </c>
      <c r="F5" s="14">
        <f ca="1">RANDBETWEEN(400,800)/10</f>
        <v>58.2</v>
      </c>
      <c r="G5" s="47">
        <f ca="1">MAX(B5:F5)/MIN(B5:F5)-1</f>
        <v>0.72196261682243</v>
      </c>
    </row>
    <row r="6" spans="1:7">
      <c r="A6" s="5" t="s">
        <v>114</v>
      </c>
      <c r="B6" s="14">
        <f ca="1">RANDBETWEEN(400,800)/10</f>
        <v>48.9</v>
      </c>
      <c r="C6" s="14">
        <f ca="1">RANDBETWEEN(400,800)/10</f>
        <v>43.6</v>
      </c>
      <c r="D6" s="14">
        <f ca="1">RANDBETWEEN(400,800)/10</f>
        <v>55</v>
      </c>
      <c r="E6" s="14">
        <f ca="1">RANDBETWEEN(400,800)/10</f>
        <v>60.2</v>
      </c>
      <c r="F6" s="14">
        <f ca="1">RANDBETWEEN(400,800)/10</f>
        <v>42.5</v>
      </c>
      <c r="G6" s="47">
        <f ca="1">MAX(B6:F6)/MIN(B6:F6)-1</f>
        <v>0.416470588235294</v>
      </c>
    </row>
  </sheetData>
  <mergeCells count="1">
    <mergeCell ref="A2:G2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B13"/>
  <sheetViews>
    <sheetView zoomScale="160" zoomScaleNormal="160" topLeftCell="A7" workbookViewId="0">
      <selection activeCell="A11" sqref="A11:B13"/>
    </sheetView>
  </sheetViews>
  <sheetFormatPr defaultColWidth="8.88571428571429" defaultRowHeight="12.75" outlineLevelCol="1"/>
  <cols>
    <col min="2" max="2" width="23.2666666666667" customWidth="1"/>
  </cols>
  <sheetData>
    <row r="1" spans="1:1">
      <c r="A1" t="s">
        <v>115</v>
      </c>
    </row>
    <row r="2" spans="1:1">
      <c r="A2" t="s">
        <v>116</v>
      </c>
    </row>
    <row r="4" spans="1:2">
      <c r="A4" s="43" t="s">
        <v>117</v>
      </c>
      <c r="B4" s="22" t="s">
        <v>24</v>
      </c>
    </row>
    <row r="5" spans="1:2">
      <c r="A5" s="5" t="s">
        <v>118</v>
      </c>
      <c r="B5" s="44">
        <f ca="1">RANDBETWEEN(600,1000)/100</f>
        <v>7.38</v>
      </c>
    </row>
    <row r="6" spans="1:2">
      <c r="A6" s="5" t="s">
        <v>119</v>
      </c>
      <c r="B6" s="44">
        <f ca="1">RANDBETWEEN(600,1000)/100</f>
        <v>6.37</v>
      </c>
    </row>
    <row r="7" spans="1:2">
      <c r="A7" s="5" t="s">
        <v>120</v>
      </c>
      <c r="B7" s="44">
        <f ca="1">RANDBETWEEN(600,1000)/100</f>
        <v>6.49</v>
      </c>
    </row>
    <row r="8" spans="1:2">
      <c r="A8" s="5" t="s">
        <v>121</v>
      </c>
      <c r="B8" s="44">
        <f ca="1">RANDBETWEEN(600,1000)/100</f>
        <v>8.98</v>
      </c>
    </row>
    <row r="9" spans="1:2">
      <c r="A9" s="5" t="s">
        <v>122</v>
      </c>
      <c r="B9" s="44">
        <f ca="1">RANDBETWEEN(600,1000)/100</f>
        <v>7.36</v>
      </c>
    </row>
    <row r="11" spans="1:2">
      <c r="A11" t="s">
        <v>123</v>
      </c>
      <c r="B11">
        <f ca="1">RANDBETWEEN(1,10)</f>
        <v>8</v>
      </c>
    </row>
    <row r="12" spans="1:2">
      <c r="A12" t="s">
        <v>124</v>
      </c>
      <c r="B12">
        <f ca="1">RANDBETWEEN(1,10)</f>
        <v>5</v>
      </c>
    </row>
    <row r="13" spans="1:2">
      <c r="A13" t="s">
        <v>125</v>
      </c>
      <c r="B13">
        <f ca="1">RANDBETWEEN(1,10)</f>
        <v>9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9:G32"/>
  <sheetViews>
    <sheetView zoomScale="175" zoomScaleNormal="175" topLeftCell="A19" workbookViewId="0">
      <selection activeCell="J29" sqref="J29"/>
    </sheetView>
  </sheetViews>
  <sheetFormatPr defaultColWidth="8.88571428571429" defaultRowHeight="12.75" outlineLevelCol="6"/>
  <cols>
    <col min="2" max="2" width="10.8380952380952" customWidth="1"/>
    <col min="3" max="7" width="10.552380952381"/>
  </cols>
  <sheetData>
    <row r="19" spans="1:1">
      <c r="A19" t="s">
        <v>126</v>
      </c>
    </row>
    <row r="20" ht="14.25" spans="1:7">
      <c r="A20" s="42" t="s">
        <v>127</v>
      </c>
      <c r="B20" s="42"/>
      <c r="C20" s="42"/>
      <c r="D20" s="42"/>
      <c r="E20" s="42"/>
      <c r="F20" s="42"/>
      <c r="G20" s="42"/>
    </row>
    <row r="21" spans="1:7">
      <c r="A21" s="43" t="s">
        <v>128</v>
      </c>
      <c r="B21" s="43" t="s">
        <v>129</v>
      </c>
      <c r="C21" s="43" t="s">
        <v>130</v>
      </c>
      <c r="D21" s="43" t="s">
        <v>131</v>
      </c>
      <c r="E21" s="43" t="s">
        <v>132</v>
      </c>
      <c r="F21" s="43" t="s">
        <v>133</v>
      </c>
      <c r="G21" s="43" t="s">
        <v>134</v>
      </c>
    </row>
    <row r="22" spans="1:7">
      <c r="A22" s="5" t="s">
        <v>135</v>
      </c>
      <c r="B22" s="14">
        <f ca="1" t="shared" ref="B22:G22" si="0">RANDBETWEEN(100,1000)</f>
        <v>921</v>
      </c>
      <c r="C22" s="14">
        <f ca="1" t="shared" si="0"/>
        <v>248</v>
      </c>
      <c r="D22" s="14">
        <f ca="1" t="shared" si="0"/>
        <v>892</v>
      </c>
      <c r="E22" s="14">
        <f ca="1" t="shared" si="0"/>
        <v>813</v>
      </c>
      <c r="F22" s="14">
        <f ca="1" t="shared" si="0"/>
        <v>967</v>
      </c>
      <c r="G22" s="14">
        <f ca="1" t="shared" si="0"/>
        <v>661</v>
      </c>
    </row>
    <row r="23" spans="1:7">
      <c r="A23" s="5" t="s">
        <v>136</v>
      </c>
      <c r="B23" s="14">
        <f ca="1" t="shared" ref="B23:G23" si="1">RANDBETWEEN(100,1000)</f>
        <v>755</v>
      </c>
      <c r="C23" s="14">
        <f ca="1" t="shared" si="1"/>
        <v>346</v>
      </c>
      <c r="D23" s="14">
        <f ca="1" t="shared" si="1"/>
        <v>666</v>
      </c>
      <c r="E23" s="14">
        <f ca="1" t="shared" si="1"/>
        <v>942</v>
      </c>
      <c r="F23" s="14">
        <f ca="1" t="shared" si="1"/>
        <v>485</v>
      </c>
      <c r="G23" s="14">
        <f ca="1" t="shared" si="1"/>
        <v>771</v>
      </c>
    </row>
    <row r="24" spans="1:7">
      <c r="A24" s="5" t="s">
        <v>137</v>
      </c>
      <c r="B24" s="14">
        <f ca="1" t="shared" ref="B24:G24" si="2">RANDBETWEEN(100,1000)</f>
        <v>955</v>
      </c>
      <c r="C24" s="14">
        <f ca="1" t="shared" si="2"/>
        <v>826</v>
      </c>
      <c r="D24" s="14">
        <f ca="1" t="shared" si="2"/>
        <v>623</v>
      </c>
      <c r="E24" s="14">
        <f ca="1" t="shared" si="2"/>
        <v>587</v>
      </c>
      <c r="F24" s="14">
        <f ca="1" t="shared" si="2"/>
        <v>979</v>
      </c>
      <c r="G24" s="14">
        <f ca="1" t="shared" si="2"/>
        <v>361</v>
      </c>
    </row>
    <row r="25" spans="1:7">
      <c r="A25" s="5" t="s">
        <v>138</v>
      </c>
      <c r="B25" s="14">
        <f ca="1" t="shared" ref="B25:G25" si="3">RANDBETWEEN(100,1000)</f>
        <v>508</v>
      </c>
      <c r="C25" s="14">
        <f ca="1" t="shared" si="3"/>
        <v>722</v>
      </c>
      <c r="D25" s="14">
        <f ca="1" t="shared" si="3"/>
        <v>403</v>
      </c>
      <c r="E25" s="14">
        <f ca="1" t="shared" si="3"/>
        <v>665</v>
      </c>
      <c r="F25" s="14">
        <f ca="1" t="shared" si="3"/>
        <v>887</v>
      </c>
      <c r="G25" s="14">
        <f ca="1" t="shared" si="3"/>
        <v>974</v>
      </c>
    </row>
    <row r="26" spans="1:7">
      <c r="A26" s="5" t="s">
        <v>139</v>
      </c>
      <c r="B26" s="14">
        <f ca="1" t="shared" ref="B26:G26" si="4">RANDBETWEEN(100,1000)</f>
        <v>109</v>
      </c>
      <c r="C26" s="14">
        <f ca="1" t="shared" si="4"/>
        <v>252</v>
      </c>
      <c r="D26" s="14">
        <f ca="1" t="shared" si="4"/>
        <v>299</v>
      </c>
      <c r="E26" s="14">
        <f ca="1" t="shared" si="4"/>
        <v>460</v>
      </c>
      <c r="F26" s="14">
        <f ca="1" t="shared" si="4"/>
        <v>451</v>
      </c>
      <c r="G26" s="14">
        <f ca="1" t="shared" si="4"/>
        <v>873</v>
      </c>
    </row>
    <row r="27" spans="1:7">
      <c r="A27" s="5" t="s">
        <v>140</v>
      </c>
      <c r="B27" s="14">
        <f ca="1" t="shared" ref="B27:G27" si="5">RANDBETWEEN(100,1000)</f>
        <v>289</v>
      </c>
      <c r="C27" s="14">
        <f ca="1" t="shared" si="5"/>
        <v>173</v>
      </c>
      <c r="D27" s="14">
        <f ca="1" t="shared" si="5"/>
        <v>998</v>
      </c>
      <c r="E27" s="14">
        <f ca="1" t="shared" si="5"/>
        <v>450</v>
      </c>
      <c r="F27" s="14">
        <f ca="1" t="shared" si="5"/>
        <v>350</v>
      </c>
      <c r="G27" s="14">
        <f ca="1" t="shared" si="5"/>
        <v>195</v>
      </c>
    </row>
    <row r="32" spans="7:7">
      <c r="G32">
        <v>1</v>
      </c>
    </row>
  </sheetData>
  <mergeCells count="1">
    <mergeCell ref="A20:G20"/>
  </mergeCells>
  <conditionalFormatting sqref="$A1:$XFD1048576">
    <cfRule type="cellIs" dxfId="0" priority="1" operator="equal">
      <formula>1</formula>
    </cfRule>
  </conditionalFormatting>
  <conditionalFormatting sqref="B22:G27">
    <cfRule type="cellIs" dxfId="1" priority="2" operator="lessThan">
      <formula>_xleta.média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9"/>
  <sheetViews>
    <sheetView zoomScale="265" zoomScaleNormal="265" workbookViewId="0">
      <selection activeCell="F3" sqref="F3:F9"/>
    </sheetView>
  </sheetViews>
  <sheetFormatPr defaultColWidth="9.14285714285714" defaultRowHeight="12.75" outlineLevelCol="6"/>
  <cols>
    <col min="5" max="5" width="5.43809523809524" customWidth="1"/>
  </cols>
  <sheetData>
    <row r="1" spans="1:5">
      <c r="A1" t="s">
        <v>141</v>
      </c>
      <c r="E1" t="s">
        <v>142</v>
      </c>
    </row>
    <row r="2" ht="14.25" spans="1:7">
      <c r="A2" s="37" t="s">
        <v>143</v>
      </c>
      <c r="B2" s="37"/>
      <c r="C2" s="37"/>
      <c r="E2" s="38" t="s">
        <v>144</v>
      </c>
      <c r="F2" s="38"/>
      <c r="G2" s="38"/>
    </row>
    <row r="3" ht="13.5" spans="1:6">
      <c r="A3" s="23" t="s">
        <v>145</v>
      </c>
      <c r="B3" s="23" t="s">
        <v>146</v>
      </c>
      <c r="C3" s="23" t="s">
        <v>147</v>
      </c>
      <c r="E3" s="39" t="s">
        <v>148</v>
      </c>
      <c r="F3">
        <f ca="1">RANDBETWEEN(-100,100)</f>
        <v>16</v>
      </c>
    </row>
    <row r="4" ht="13.5" spans="1:6">
      <c r="A4" s="40" t="s">
        <v>149</v>
      </c>
      <c r="B4" s="41">
        <f ca="1" t="shared" ref="B4:B9" si="0">RANDBETWEEN(1,10)</f>
        <v>9</v>
      </c>
      <c r="C4" s="5">
        <f ca="1" t="shared" ref="C4:C9" si="1">B4</f>
        <v>9</v>
      </c>
      <c r="E4" s="39" t="s">
        <v>150</v>
      </c>
      <c r="F4">
        <f ca="1" t="shared" ref="F4:F9" si="2">RANDBETWEEN(-100,100)</f>
        <v>73</v>
      </c>
    </row>
    <row r="5" ht="13.5" spans="1:6">
      <c r="A5" s="40" t="s">
        <v>151</v>
      </c>
      <c r="B5" s="41">
        <f ca="1" t="shared" si="0"/>
        <v>9</v>
      </c>
      <c r="C5" s="5">
        <f ca="1" t="shared" si="1"/>
        <v>9</v>
      </c>
      <c r="E5" s="39" t="s">
        <v>152</v>
      </c>
      <c r="F5">
        <f ca="1" t="shared" si="2"/>
        <v>-96</v>
      </c>
    </row>
    <row r="6" ht="13.5" spans="1:6">
      <c r="A6" s="40" t="s">
        <v>153</v>
      </c>
      <c r="B6" s="41">
        <f ca="1" t="shared" si="0"/>
        <v>8</v>
      </c>
      <c r="C6" s="5">
        <f ca="1" t="shared" si="1"/>
        <v>8</v>
      </c>
      <c r="E6" s="39" t="s">
        <v>154</v>
      </c>
      <c r="F6">
        <f ca="1" t="shared" si="2"/>
        <v>60</v>
      </c>
    </row>
    <row r="7" ht="13.5" spans="1:6">
      <c r="A7" s="40" t="s">
        <v>155</v>
      </c>
      <c r="B7" s="41">
        <f ca="1" t="shared" si="0"/>
        <v>7</v>
      </c>
      <c r="C7" s="5">
        <f ca="1" t="shared" si="1"/>
        <v>7</v>
      </c>
      <c r="E7" s="39" t="s">
        <v>156</v>
      </c>
      <c r="F7">
        <f ca="1" t="shared" si="2"/>
        <v>53</v>
      </c>
    </row>
    <row r="8" ht="13.5" spans="1:6">
      <c r="A8" s="40" t="s">
        <v>157</v>
      </c>
      <c r="B8" s="41">
        <f ca="1" t="shared" si="0"/>
        <v>6</v>
      </c>
      <c r="C8" s="5">
        <f ca="1" t="shared" si="1"/>
        <v>6</v>
      </c>
      <c r="E8" s="39" t="s">
        <v>158</v>
      </c>
      <c r="F8">
        <f ca="1" t="shared" si="2"/>
        <v>19</v>
      </c>
    </row>
    <row r="9" ht="13.5" spans="1:6">
      <c r="A9" s="40" t="s">
        <v>159</v>
      </c>
      <c r="B9" s="41">
        <f ca="1" t="shared" si="0"/>
        <v>8</v>
      </c>
      <c r="C9" s="5">
        <f ca="1" t="shared" si="1"/>
        <v>8</v>
      </c>
      <c r="E9" s="39" t="s">
        <v>160</v>
      </c>
      <c r="F9">
        <f ca="1" t="shared" si="2"/>
        <v>75</v>
      </c>
    </row>
  </sheetData>
  <mergeCells count="2">
    <mergeCell ref="A2:C2"/>
    <mergeCell ref="E2:G2"/>
  </mergeCells>
  <conditionalFormatting sqref="C4:C9">
    <cfRule type="iconSet" priority="2">
      <iconSet iconSet="3Flags" showValue="0">
        <cfvo type="percent" val="0"/>
        <cfvo type="num" val="3"/>
        <cfvo type="num" val="6"/>
      </iconSet>
    </cfRule>
  </conditionalFormatting>
  <conditionalFormatting sqref="F3:F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{dffb64a2-a1f3-41db-a1a3-7262100c945b}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fb64a2-a1f3-41db-a1a3-7262100c9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1"/>
  </sheetPr>
  <dimension ref="A1:F13"/>
  <sheetViews>
    <sheetView zoomScale="220" zoomScaleNormal="220" workbookViewId="0">
      <selection activeCell="C12" sqref="C12:C13"/>
    </sheetView>
  </sheetViews>
  <sheetFormatPr defaultColWidth="9.14285714285714" defaultRowHeight="12.75" outlineLevelCol="5"/>
  <cols>
    <col min="2" max="2" width="14.8" customWidth="1"/>
    <col min="3" max="3" width="12.8571428571429" customWidth="1"/>
    <col min="4" max="4" width="11.5619047619048" customWidth="1"/>
    <col min="6" max="6" width="11.8571428571429"/>
  </cols>
  <sheetData>
    <row r="1" spans="1:1">
      <c r="A1" t="s">
        <v>161</v>
      </c>
    </row>
    <row r="2" spans="1:6">
      <c r="A2" s="5" t="s">
        <v>16</v>
      </c>
      <c r="B2" s="5" t="s">
        <v>162</v>
      </c>
      <c r="C2" s="5" t="s">
        <v>163</v>
      </c>
      <c r="D2" s="5" t="s">
        <v>164</v>
      </c>
      <c r="E2" s="5" t="s">
        <v>165</v>
      </c>
      <c r="F2" s="5" t="s">
        <v>166</v>
      </c>
    </row>
    <row r="3" spans="1:6">
      <c r="A3" s="5" t="s">
        <v>167</v>
      </c>
      <c r="B3" s="5" t="s">
        <v>168</v>
      </c>
      <c r="C3" s="5" t="s">
        <v>169</v>
      </c>
      <c r="D3" s="5" t="s">
        <v>170</v>
      </c>
      <c r="E3" s="5" t="s">
        <v>171</v>
      </c>
      <c r="F3" s="14">
        <v>3500</v>
      </c>
    </row>
    <row r="4" spans="1:6">
      <c r="A4" s="5" t="s">
        <v>172</v>
      </c>
      <c r="B4" s="5" t="s">
        <v>173</v>
      </c>
      <c r="C4" s="5" t="s">
        <v>174</v>
      </c>
      <c r="D4" s="5" t="s">
        <v>175</v>
      </c>
      <c r="E4" s="5" t="s">
        <v>176</v>
      </c>
      <c r="F4" s="14">
        <v>2300</v>
      </c>
    </row>
    <row r="5" spans="1:6">
      <c r="A5" s="5" t="s">
        <v>177</v>
      </c>
      <c r="B5" s="5" t="s">
        <v>178</v>
      </c>
      <c r="C5" s="5" t="s">
        <v>179</v>
      </c>
      <c r="D5" s="5" t="s">
        <v>175</v>
      </c>
      <c r="E5" s="5" t="s">
        <v>176</v>
      </c>
      <c r="F5" s="14">
        <v>2300</v>
      </c>
    </row>
    <row r="6" spans="1:6">
      <c r="A6" s="5" t="s">
        <v>180</v>
      </c>
      <c r="B6" s="5" t="s">
        <v>181</v>
      </c>
      <c r="C6" s="5" t="s">
        <v>182</v>
      </c>
      <c r="D6" s="5" t="s">
        <v>183</v>
      </c>
      <c r="E6" s="5" t="s">
        <v>171</v>
      </c>
      <c r="F6" s="14">
        <v>6500</v>
      </c>
    </row>
    <row r="7" spans="1:6">
      <c r="A7" s="5" t="s">
        <v>184</v>
      </c>
      <c r="B7" s="5" t="s">
        <v>185</v>
      </c>
      <c r="C7" s="5" t="s">
        <v>186</v>
      </c>
      <c r="D7" s="5" t="s">
        <v>175</v>
      </c>
      <c r="E7" s="5" t="s">
        <v>187</v>
      </c>
      <c r="F7" s="14">
        <v>1800</v>
      </c>
    </row>
    <row r="9" ht="14.25" spans="1:6">
      <c r="A9" s="15" t="s">
        <v>188</v>
      </c>
      <c r="B9" s="16"/>
      <c r="C9" s="16"/>
      <c r="D9" s="16"/>
      <c r="E9" s="16"/>
      <c r="F9" s="17"/>
    </row>
    <row r="10" spans="1:6">
      <c r="A10" s="18" t="s">
        <v>117</v>
      </c>
      <c r="B10" s="19" t="s">
        <v>189</v>
      </c>
      <c r="C10" s="20"/>
      <c r="D10" s="20"/>
      <c r="E10" s="20"/>
      <c r="F10" s="21"/>
    </row>
    <row r="11" spans="1:6">
      <c r="A11" s="22"/>
      <c r="B11" s="23" t="s">
        <v>164</v>
      </c>
      <c r="C11" s="23" t="s">
        <v>165</v>
      </c>
      <c r="D11" s="24" t="s">
        <v>166</v>
      </c>
      <c r="E11" s="24"/>
      <c r="F11" s="24"/>
    </row>
    <row r="12" spans="1:6">
      <c r="A12" s="25" t="str">
        <f>VLOOKUP(B10,A3:F7,4,FALSE)</f>
        <v>Auxiliar</v>
      </c>
      <c r="B12" s="26"/>
      <c r="C12" s="27" t="str">
        <f>VLOOKUP(B10,A3:F7,5,FALSE)</f>
        <v>Vendas</v>
      </c>
      <c r="D12" s="28">
        <f>VLOOKUP(B10,A3:F7,6,0)</f>
        <v>2300</v>
      </c>
      <c r="E12" s="29"/>
      <c r="F12" s="30"/>
    </row>
    <row r="13" ht="25" customHeight="1" spans="1:6">
      <c r="A13" s="31"/>
      <c r="B13" s="32"/>
      <c r="C13" s="33"/>
      <c r="D13" s="34"/>
      <c r="E13" s="35"/>
      <c r="F13" s="36"/>
    </row>
  </sheetData>
  <mergeCells count="6">
    <mergeCell ref="A9:F9"/>
    <mergeCell ref="B10:F10"/>
    <mergeCell ref="D11:F11"/>
    <mergeCell ref="C12:C13"/>
    <mergeCell ref="A12:B13"/>
    <mergeCell ref="D12:F1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6"/>
  </sheetPr>
  <dimension ref="A1:F8"/>
  <sheetViews>
    <sheetView tabSelected="1" zoomScale="235" zoomScaleNormal="235" workbookViewId="0">
      <selection activeCell="A6" sqref="A6:B6"/>
    </sheetView>
  </sheetViews>
  <sheetFormatPr defaultColWidth="9.14285714285714" defaultRowHeight="12.75" outlineLevelRow="7" outlineLevelCol="5"/>
  <cols>
    <col min="1" max="1" width="6.8" customWidth="1"/>
    <col min="2" max="2" width="24.3619047619048" customWidth="1"/>
    <col min="3" max="3" width="4.4952380952381" customWidth="1"/>
    <col min="6" max="6" width="12.6380952380952" customWidth="1"/>
  </cols>
  <sheetData>
    <row r="1" spans="1:2">
      <c r="A1" s="1" t="s">
        <v>190</v>
      </c>
      <c r="B1" s="2">
        <f>B3/(B4*B4)</f>
        <v>20.8116545265349</v>
      </c>
    </row>
    <row r="2" spans="1:6">
      <c r="A2" s="3" t="s">
        <v>117</v>
      </c>
      <c r="B2" s="4" t="s">
        <v>191</v>
      </c>
      <c r="D2" s="5"/>
      <c r="E2" s="5">
        <v>18.5</v>
      </c>
      <c r="F2" s="6" t="s">
        <v>192</v>
      </c>
    </row>
    <row r="3" spans="1:6">
      <c r="A3" s="7" t="s">
        <v>193</v>
      </c>
      <c r="B3" s="5">
        <v>50</v>
      </c>
      <c r="D3" s="8">
        <v>18.6</v>
      </c>
      <c r="E3" s="5">
        <v>24.9</v>
      </c>
      <c r="F3" s="6" t="s">
        <v>194</v>
      </c>
    </row>
    <row r="4" spans="1:6">
      <c r="A4" s="7" t="s">
        <v>195</v>
      </c>
      <c r="B4" s="5">
        <v>1.55</v>
      </c>
      <c r="D4" s="8">
        <v>25</v>
      </c>
      <c r="E4" s="5">
        <v>29.9</v>
      </c>
      <c r="F4" s="6" t="s">
        <v>196</v>
      </c>
    </row>
    <row r="5" spans="1:6">
      <c r="A5" s="9" t="s">
        <v>56</v>
      </c>
      <c r="B5" s="10"/>
      <c r="D5" s="8">
        <v>30</v>
      </c>
      <c r="E5" s="5">
        <v>34.9</v>
      </c>
      <c r="F5" s="6" t="s">
        <v>197</v>
      </c>
    </row>
    <row r="6" spans="1:6">
      <c r="A6" s="11" t="str">
        <f>IF(B1&lt;D3,F2,IF(B1&gt;E6,F7,IF(AND(B1&gt;=D3,B1&lt;D4),F3,IF(AND(B1&gt;=D4,B1&lt;D5),F4,IF(AND(B1&gt;=D5,B1&lt;D6),F5,IF(AND(B1&gt;=D6,B1&lt;D7),F6,"erro"))))))</f>
        <v>Peso ideal </v>
      </c>
      <c r="B6" s="12"/>
      <c r="D6" s="8">
        <v>35</v>
      </c>
      <c r="E6" s="5">
        <v>39.9</v>
      </c>
      <c r="F6" s="6" t="s">
        <v>198</v>
      </c>
    </row>
    <row r="7" spans="4:6">
      <c r="D7" s="8">
        <v>40</v>
      </c>
      <c r="E7" s="5"/>
      <c r="F7" s="6" t="s">
        <v>199</v>
      </c>
    </row>
    <row r="8" spans="4:4">
      <c r="D8" s="13"/>
    </row>
  </sheetData>
  <mergeCells count="2">
    <mergeCell ref="A5:B5"/>
    <mergeCell ref="A6:B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E8"/>
  <sheetViews>
    <sheetView zoomScale="385" zoomScaleNormal="385" workbookViewId="0">
      <selection activeCell="E9" sqref="E9"/>
    </sheetView>
  </sheetViews>
  <sheetFormatPr defaultColWidth="9.14285714285714" defaultRowHeight="12.75" outlineLevelRow="7" outlineLevelCol="4"/>
  <cols>
    <col min="1" max="1" width="13.4285714285714" customWidth="1"/>
    <col min="4" max="4" width="13"/>
    <col min="5" max="5" width="11.8571428571429"/>
  </cols>
  <sheetData>
    <row r="1" spans="1:2">
      <c r="A1" t="s">
        <v>4</v>
      </c>
      <c r="B1">
        <v>5.26</v>
      </c>
    </row>
    <row r="2" ht="14.25" spans="1:5">
      <c r="A2" s="91" t="s">
        <v>5</v>
      </c>
      <c r="B2" s="91"/>
      <c r="C2" s="91"/>
      <c r="D2" s="91"/>
      <c r="E2" s="91"/>
    </row>
    <row r="3" spans="1:5">
      <c r="A3" s="7" t="s">
        <v>6</v>
      </c>
      <c r="B3" s="92" t="s">
        <v>7</v>
      </c>
      <c r="C3" s="7" t="s">
        <v>8</v>
      </c>
      <c r="D3" s="7" t="s">
        <v>9</v>
      </c>
      <c r="E3" s="7" t="s">
        <v>9</v>
      </c>
    </row>
    <row r="4" spans="1:5">
      <c r="A4" s="5" t="s">
        <v>10</v>
      </c>
      <c r="B4" s="5">
        <v>7520</v>
      </c>
      <c r="C4" s="14">
        <v>1.13</v>
      </c>
      <c r="D4" s="14">
        <f>B4*C4</f>
        <v>8497.6</v>
      </c>
      <c r="E4" s="14">
        <f>D4/B1</f>
        <v>1615.51330798479</v>
      </c>
    </row>
    <row r="5" spans="1:5">
      <c r="A5" s="5" t="s">
        <v>11</v>
      </c>
      <c r="B5" s="5">
        <v>4690</v>
      </c>
      <c r="C5" s="14">
        <v>2.75</v>
      </c>
      <c r="D5" s="14">
        <f>B5*C5</f>
        <v>12897.5</v>
      </c>
      <c r="E5" s="14">
        <f>D5/B1</f>
        <v>2451.99619771863</v>
      </c>
    </row>
    <row r="6" spans="1:5">
      <c r="A6" s="5" t="s">
        <v>12</v>
      </c>
      <c r="B6" s="5">
        <v>12730</v>
      </c>
      <c r="C6" s="14">
        <v>0.27</v>
      </c>
      <c r="D6" s="14">
        <f>B6*C6</f>
        <v>3437.1</v>
      </c>
      <c r="E6" s="14">
        <f>D6/B1</f>
        <v>653.441064638783</v>
      </c>
    </row>
    <row r="7" spans="1:5">
      <c r="A7" s="5" t="s">
        <v>13</v>
      </c>
      <c r="B7" s="5">
        <v>15850</v>
      </c>
      <c r="C7" s="14">
        <v>0.13</v>
      </c>
      <c r="D7" s="14">
        <f>B7*C7</f>
        <v>2060.5</v>
      </c>
      <c r="E7" s="14">
        <f>D7/B1</f>
        <v>391.730038022814</v>
      </c>
    </row>
    <row r="8" spans="1:5">
      <c r="A8" s="5" t="s">
        <v>14</v>
      </c>
      <c r="B8" s="5">
        <f>B7+B6+B5+B4</f>
        <v>40790</v>
      </c>
      <c r="C8" s="14">
        <v>4.48</v>
      </c>
      <c r="D8" s="14">
        <f>D7+D6+D5+D4</f>
        <v>26892.7</v>
      </c>
      <c r="E8" s="14">
        <f>D8/B1</f>
        <v>5112.68060836502</v>
      </c>
    </row>
  </sheetData>
  <mergeCells count="1">
    <mergeCell ref="A2:E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G7"/>
  <sheetViews>
    <sheetView zoomScale="340" zoomScaleNormal="340" workbookViewId="0">
      <selection activeCell="A1" sqref="A1:G1"/>
    </sheetView>
  </sheetViews>
  <sheetFormatPr defaultColWidth="8.8" defaultRowHeight="12.75" outlineLevelRow="6" outlineLevelCol="6"/>
  <cols>
    <col min="1" max="1" width="10.2571428571429" customWidth="1"/>
    <col min="7" max="7" width="9.53333333333333" customWidth="1"/>
  </cols>
  <sheetData>
    <row r="1" ht="14.25" spans="1:7">
      <c r="A1" s="88" t="s">
        <v>15</v>
      </c>
      <c r="B1" s="88"/>
      <c r="C1" s="88"/>
      <c r="D1" s="88"/>
      <c r="E1" s="88"/>
      <c r="F1" s="88"/>
      <c r="G1" s="88"/>
    </row>
    <row r="2" ht="12" customHeight="1" spans="1:7">
      <c r="A2" s="5" t="s">
        <v>16</v>
      </c>
      <c r="B2" s="5"/>
      <c r="C2" s="5"/>
      <c r="D2" s="5"/>
      <c r="E2" s="5"/>
      <c r="F2" s="5" t="s">
        <v>17</v>
      </c>
      <c r="G2" s="5"/>
    </row>
    <row r="3" spans="1:7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89" t="s">
        <v>24</v>
      </c>
    </row>
    <row r="4" spans="1:7">
      <c r="A4" s="5" t="s">
        <v>25</v>
      </c>
      <c r="B4" s="90">
        <v>8.9</v>
      </c>
      <c r="C4" s="90">
        <v>8.8</v>
      </c>
      <c r="D4" s="90">
        <v>7.8</v>
      </c>
      <c r="E4" s="90">
        <v>9.1</v>
      </c>
      <c r="F4" s="90">
        <f>SUM(B4:E4)</f>
        <v>34.6</v>
      </c>
      <c r="G4" s="90">
        <f>AVERAGE(B4:E4)</f>
        <v>8.65</v>
      </c>
    </row>
    <row r="5" spans="1:7">
      <c r="A5" s="5" t="s">
        <v>26</v>
      </c>
      <c r="B5" s="90">
        <v>9.4</v>
      </c>
      <c r="C5" s="90">
        <v>9.9</v>
      </c>
      <c r="D5" s="90">
        <v>8.7</v>
      </c>
      <c r="E5" s="90">
        <v>8.5</v>
      </c>
      <c r="F5" s="90">
        <f>SUM(B5:E5)</f>
        <v>36.5</v>
      </c>
      <c r="G5" s="90">
        <f>AVERAGE(B5:E5)</f>
        <v>9.125</v>
      </c>
    </row>
    <row r="6" spans="1:7">
      <c r="A6" s="5" t="s">
        <v>27</v>
      </c>
      <c r="B6" s="90">
        <v>8.5</v>
      </c>
      <c r="C6" s="90">
        <v>8.2</v>
      </c>
      <c r="D6" s="90">
        <v>9.2</v>
      </c>
      <c r="E6" s="90">
        <v>8.1</v>
      </c>
      <c r="F6" s="90">
        <f>SUM(B6:E6)</f>
        <v>34</v>
      </c>
      <c r="G6" s="90">
        <f>AVERAGE(B6:E6)</f>
        <v>8.5</v>
      </c>
    </row>
    <row r="7" spans="1:7">
      <c r="A7" s="5" t="s">
        <v>28</v>
      </c>
      <c r="B7" s="90">
        <v>8.5</v>
      </c>
      <c r="C7" s="90">
        <v>8.3</v>
      </c>
      <c r="D7" s="90">
        <v>8.8</v>
      </c>
      <c r="E7" s="90">
        <v>9.3</v>
      </c>
      <c r="F7" s="90">
        <f>SUM(B7:E7)</f>
        <v>34.9</v>
      </c>
      <c r="G7" s="90">
        <f>AVERAGE(B7:E7)</f>
        <v>8.725</v>
      </c>
    </row>
  </sheetData>
  <mergeCells count="1">
    <mergeCell ref="A1:G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9"/>
  <sheetViews>
    <sheetView zoomScale="355" zoomScaleNormal="355" workbookViewId="0">
      <selection activeCell="H10" sqref="H10"/>
    </sheetView>
  </sheetViews>
  <sheetFormatPr defaultColWidth="8.8" defaultRowHeight="12.75" outlineLevelCol="7"/>
  <cols>
    <col min="1" max="1" width="8.92380952380952" customWidth="1"/>
  </cols>
  <sheetData>
    <row r="1" spans="1:1">
      <c r="A1" t="s">
        <v>29</v>
      </c>
    </row>
    <row r="2" ht="14.25" spans="4:7">
      <c r="D2" s="58" t="s">
        <v>30</v>
      </c>
      <c r="E2" s="58"/>
      <c r="F2" s="58"/>
      <c r="G2" s="58"/>
    </row>
    <row r="3" spans="1:7">
      <c r="A3" t="s">
        <v>31</v>
      </c>
      <c r="B3" t="s">
        <v>32</v>
      </c>
      <c r="D3" s="7" t="s">
        <v>33</v>
      </c>
      <c r="E3" s="7" t="s">
        <v>34</v>
      </c>
      <c r="F3" s="7" t="s">
        <v>35</v>
      </c>
      <c r="G3" s="7" t="s">
        <v>36</v>
      </c>
    </row>
    <row r="4" spans="1:8">
      <c r="A4" t="s">
        <v>37</v>
      </c>
      <c r="B4" t="s">
        <v>38</v>
      </c>
      <c r="D4" s="44">
        <v>1</v>
      </c>
      <c r="E4" s="44" t="s">
        <v>31</v>
      </c>
      <c r="F4" s="44">
        <v>2</v>
      </c>
      <c r="G4" s="5" t="b">
        <f>D4=F4</f>
        <v>0</v>
      </c>
      <c r="H4" t="str">
        <f>IF(D4=F4,"é igual","é diferente")</f>
        <v>é diferente</v>
      </c>
    </row>
    <row r="5" spans="1:8">
      <c r="A5" t="s">
        <v>39</v>
      </c>
      <c r="B5" t="s">
        <v>40</v>
      </c>
      <c r="D5" s="44">
        <v>1</v>
      </c>
      <c r="E5" s="44" t="s">
        <v>37</v>
      </c>
      <c r="F5" s="44">
        <v>2</v>
      </c>
      <c r="G5" s="5" t="b">
        <f>D5&lt;&gt;F5</f>
        <v>1</v>
      </c>
      <c r="H5" t="str">
        <f>IF(D5&lt;&gt;F5,"é igual","é diferente")</f>
        <v>é igual</v>
      </c>
    </row>
    <row r="6" spans="1:8">
      <c r="A6" t="s">
        <v>41</v>
      </c>
      <c r="B6" t="s">
        <v>42</v>
      </c>
      <c r="D6" s="44">
        <v>1</v>
      </c>
      <c r="E6" s="44" t="s">
        <v>41</v>
      </c>
      <c r="F6" s="44">
        <v>2</v>
      </c>
      <c r="G6" s="5" t="b">
        <f>D6&gt;F6</f>
        <v>0</v>
      </c>
      <c r="H6" t="str">
        <f>IF(D6&gt;F6,"é maior","é menor")</f>
        <v>é menor</v>
      </c>
    </row>
    <row r="7" spans="1:8">
      <c r="A7" t="s">
        <v>43</v>
      </c>
      <c r="B7" t="s">
        <v>44</v>
      </c>
      <c r="D7" s="44">
        <v>1</v>
      </c>
      <c r="E7" s="44" t="s">
        <v>39</v>
      </c>
      <c r="F7" s="44">
        <v>2</v>
      </c>
      <c r="G7" s="5" t="b">
        <f>D7&lt;F7</f>
        <v>1</v>
      </c>
      <c r="H7" t="str">
        <f>IF(D7&lt;F7,"é menor","è maior")</f>
        <v>é menor</v>
      </c>
    </row>
    <row r="8" spans="1:8">
      <c r="A8" t="s">
        <v>45</v>
      </c>
      <c r="B8" t="s">
        <v>46</v>
      </c>
      <c r="D8" s="44">
        <v>1</v>
      </c>
      <c r="E8" s="44" t="s">
        <v>45</v>
      </c>
      <c r="F8" s="44">
        <v>2</v>
      </c>
      <c r="G8" s="5" t="b">
        <f>D8&gt;=F8</f>
        <v>0</v>
      </c>
      <c r="H8" t="str">
        <f>IF(D8&gt;=I7,"é menor igual","é maior igual")</f>
        <v>é menor igual</v>
      </c>
    </row>
    <row r="9" spans="4:8">
      <c r="D9" s="44">
        <v>1</v>
      </c>
      <c r="E9" s="44" t="s">
        <v>43</v>
      </c>
      <c r="F9" s="44">
        <v>2</v>
      </c>
      <c r="G9" s="5" t="b">
        <f>D9&lt;=F9</f>
        <v>1</v>
      </c>
      <c r="H9" t="str">
        <f>IF(D9&lt;=F9,"é menor igual","é maior igual")</f>
        <v>é menor igual</v>
      </c>
    </row>
  </sheetData>
  <mergeCells count="1">
    <mergeCell ref="D2: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1:F7"/>
  <sheetViews>
    <sheetView zoomScale="310" zoomScaleNormal="310" workbookViewId="0">
      <selection activeCell="D8" sqref="D8"/>
    </sheetView>
  </sheetViews>
  <sheetFormatPr defaultColWidth="8.8" defaultRowHeight="12.75" outlineLevelRow="6" outlineLevelCol="5"/>
  <cols>
    <col min="3" max="3" width="7.35238095238095" customWidth="1"/>
    <col min="6" max="6" width="9.63809523809524" customWidth="1"/>
  </cols>
  <sheetData>
    <row r="1" spans="1:1">
      <c r="A1" t="s">
        <v>47</v>
      </c>
    </row>
    <row r="2" ht="14.25" spans="4:6">
      <c r="D2" s="81" t="s">
        <v>48</v>
      </c>
      <c r="E2" s="81"/>
      <c r="F2" s="81"/>
    </row>
    <row r="3" ht="15" spans="1:6">
      <c r="A3" s="82" t="s">
        <v>49</v>
      </c>
      <c r="B3" t="s">
        <v>50</v>
      </c>
      <c r="D3" s="64" t="str">
        <f>IF(B3="letícia12","secreto💕","")</f>
        <v>secreto💕</v>
      </c>
      <c r="E3" s="83"/>
      <c r="F3" s="65"/>
    </row>
    <row r="4" spans="4:6">
      <c r="D4" s="84"/>
      <c r="E4" s="85"/>
      <c r="F4" s="86"/>
    </row>
    <row r="5" spans="4:6">
      <c r="D5" s="84"/>
      <c r="E5" s="85"/>
      <c r="F5" s="86"/>
    </row>
    <row r="6" spans="4:6">
      <c r="D6" s="67"/>
      <c r="E6" s="87"/>
      <c r="F6" s="68"/>
    </row>
    <row r="7" spans="4:4">
      <c r="D7" t="str">
        <f>IF(B3="letícia 12","Acertou mizeravi","Ahhh droga!🙈")</f>
        <v>Ahhh droga!🙈</v>
      </c>
    </row>
  </sheetData>
  <mergeCells count="2">
    <mergeCell ref="D2:F2"/>
    <mergeCell ref="D3:F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F10"/>
  <sheetViews>
    <sheetView zoomScale="205" zoomScaleNormal="205" workbookViewId="0">
      <selection activeCell="D11" sqref="D11"/>
    </sheetView>
  </sheetViews>
  <sheetFormatPr defaultColWidth="9.14285714285714" defaultRowHeight="12.75" outlineLevelCol="5"/>
  <sheetData>
    <row r="1" spans="1:6">
      <c r="A1" s="79" t="s">
        <v>51</v>
      </c>
      <c r="B1" s="80"/>
      <c r="C1" s="80"/>
      <c r="D1" s="80"/>
      <c r="E1" s="80"/>
      <c r="F1" s="12"/>
    </row>
    <row r="2" spans="1:6">
      <c r="A2" s="5" t="s">
        <v>52</v>
      </c>
      <c r="B2" s="5"/>
      <c r="C2" s="5"/>
      <c r="D2" s="5"/>
      <c r="E2" s="5"/>
      <c r="F2" s="5"/>
    </row>
    <row r="3" spans="1:6">
      <c r="A3" s="5" t="s">
        <v>18</v>
      </c>
      <c r="B3" s="5" t="s">
        <v>53</v>
      </c>
      <c r="C3" s="5" t="s">
        <v>54</v>
      </c>
      <c r="D3" s="5" t="s">
        <v>55</v>
      </c>
      <c r="E3" s="5" t="s">
        <v>24</v>
      </c>
      <c r="F3" s="5" t="s">
        <v>56</v>
      </c>
    </row>
    <row r="4" spans="1:6">
      <c r="A4" s="5" t="s">
        <v>57</v>
      </c>
      <c r="B4" s="5">
        <v>7</v>
      </c>
      <c r="C4" s="5">
        <v>6.2</v>
      </c>
      <c r="D4" s="5">
        <v>6.2</v>
      </c>
      <c r="E4" s="5"/>
      <c r="F4" s="5"/>
    </row>
    <row r="5" spans="1:6">
      <c r="A5" s="5" t="s">
        <v>58</v>
      </c>
      <c r="B5" s="5">
        <v>7.5</v>
      </c>
      <c r="C5" s="5">
        <v>7.7</v>
      </c>
      <c r="D5" s="5">
        <v>8</v>
      </c>
      <c r="E5" s="5"/>
      <c r="F5" s="5"/>
    </row>
    <row r="6" spans="1:6">
      <c r="A6" s="5" t="s">
        <v>59</v>
      </c>
      <c r="B6" s="5">
        <v>6.6</v>
      </c>
      <c r="C6" s="5">
        <v>6.8</v>
      </c>
      <c r="D6" s="5">
        <v>5</v>
      </c>
      <c r="E6" s="5"/>
      <c r="F6" s="5"/>
    </row>
    <row r="7" spans="1:6">
      <c r="A7" s="5" t="s">
        <v>60</v>
      </c>
      <c r="B7" s="5">
        <v>3.5</v>
      </c>
      <c r="C7" s="5">
        <v>5.5</v>
      </c>
      <c r="D7" s="5">
        <v>4</v>
      </c>
      <c r="E7" s="5"/>
      <c r="F7" s="5"/>
    </row>
    <row r="8" spans="1:6">
      <c r="A8" s="5" t="s">
        <v>61</v>
      </c>
      <c r="B8" s="5">
        <v>8.7</v>
      </c>
      <c r="C8" s="5">
        <v>9.2</v>
      </c>
      <c r="D8" s="5">
        <v>10</v>
      </c>
      <c r="E8" s="5"/>
      <c r="F8" s="5"/>
    </row>
    <row r="9" spans="1:6">
      <c r="A9" s="5" t="s">
        <v>62</v>
      </c>
      <c r="B9" s="5">
        <v>7.2</v>
      </c>
      <c r="C9" s="5">
        <v>7</v>
      </c>
      <c r="D9" s="5">
        <v>10</v>
      </c>
      <c r="E9" s="5"/>
      <c r="F9" s="5"/>
    </row>
    <row r="10" spans="1:6">
      <c r="A10" s="5" t="s">
        <v>63</v>
      </c>
      <c r="B10" s="5">
        <v>8.2</v>
      </c>
      <c r="C10" s="5">
        <v>8</v>
      </c>
      <c r="D10" s="5">
        <v>10</v>
      </c>
      <c r="E10" s="5"/>
      <c r="F10" s="5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</sheetPr>
  <dimension ref="A1:E8"/>
  <sheetViews>
    <sheetView zoomScale="205" zoomScaleNormal="205" workbookViewId="0">
      <selection activeCell="A1" sqref="A1:E1"/>
    </sheetView>
  </sheetViews>
  <sheetFormatPr defaultColWidth="9.14285714285714" defaultRowHeight="12.75" outlineLevelRow="7" outlineLevelCol="4"/>
  <cols>
    <col min="1" max="1" width="15.1142857142857" customWidth="1"/>
    <col min="2" max="2" width="13"/>
    <col min="3" max="3" width="6.96190476190476" customWidth="1"/>
    <col min="4" max="4" width="14.1333333333333" customWidth="1"/>
    <col min="5" max="5" width="10.5904761904762" customWidth="1"/>
  </cols>
  <sheetData>
    <row r="1" spans="1:5">
      <c r="A1" s="74" t="s">
        <v>64</v>
      </c>
      <c r="B1" s="75"/>
      <c r="C1" s="75"/>
      <c r="D1" s="75"/>
      <c r="E1" s="76"/>
    </row>
    <row r="2" spans="1:5">
      <c r="A2" s="77" t="s">
        <v>65</v>
      </c>
      <c r="B2" s="77" t="s">
        <v>66</v>
      </c>
      <c r="C2" s="77" t="s">
        <v>67</v>
      </c>
      <c r="D2" s="77" t="s">
        <v>68</v>
      </c>
      <c r="E2" s="77" t="s">
        <v>69</v>
      </c>
    </row>
    <row r="3" spans="1:5">
      <c r="A3" s="5" t="s">
        <v>70</v>
      </c>
      <c r="B3" s="14">
        <v>15970</v>
      </c>
      <c r="C3" s="5">
        <v>36</v>
      </c>
      <c r="D3" s="14">
        <f t="shared" ref="D3:D8" si="0">B3/C3*15%</f>
        <v>66.5416666666667</v>
      </c>
      <c r="E3" s="78">
        <v>15171</v>
      </c>
    </row>
    <row r="4" spans="1:5">
      <c r="A4" s="5" t="s">
        <v>71</v>
      </c>
      <c r="B4" s="14">
        <v>7999</v>
      </c>
      <c r="C4" s="5">
        <v>24</v>
      </c>
      <c r="D4" s="14">
        <f t="shared" si="0"/>
        <v>49.99375</v>
      </c>
      <c r="E4" s="78">
        <v>7599.05</v>
      </c>
    </row>
    <row r="5" spans="1:5">
      <c r="A5" s="5" t="s">
        <v>72</v>
      </c>
      <c r="B5" s="14">
        <v>2600</v>
      </c>
      <c r="C5" s="5">
        <v>10</v>
      </c>
      <c r="D5" s="14">
        <f t="shared" si="0"/>
        <v>39</v>
      </c>
      <c r="E5" s="78">
        <v>2470</v>
      </c>
    </row>
    <row r="6" spans="1:5">
      <c r="A6" s="5" t="s">
        <v>73</v>
      </c>
      <c r="B6" s="14">
        <v>2399</v>
      </c>
      <c r="C6" s="5">
        <v>6</v>
      </c>
      <c r="D6" s="14">
        <f t="shared" si="0"/>
        <v>59.975</v>
      </c>
      <c r="E6" s="78">
        <v>2279</v>
      </c>
    </row>
    <row r="7" spans="1:5">
      <c r="A7" s="5" t="s">
        <v>74</v>
      </c>
      <c r="B7" s="14">
        <v>7186</v>
      </c>
      <c r="C7" s="5">
        <v>12</v>
      </c>
      <c r="D7" s="14">
        <f t="shared" si="0"/>
        <v>89.825</v>
      </c>
      <c r="E7" s="78">
        <v>6826</v>
      </c>
    </row>
    <row r="8" spans="1:5">
      <c r="A8" s="5" t="s">
        <v>75</v>
      </c>
      <c r="B8" s="14">
        <v>9200</v>
      </c>
      <c r="C8" s="5">
        <v>12</v>
      </c>
      <c r="D8" s="14">
        <f t="shared" si="0"/>
        <v>115</v>
      </c>
      <c r="E8" s="78">
        <v>8740</v>
      </c>
    </row>
  </sheetData>
  <mergeCells count="1">
    <mergeCell ref="A1:E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AA25"/>
  <sheetViews>
    <sheetView zoomScale="175" zoomScaleNormal="175" topLeftCell="R1" workbookViewId="0">
      <selection activeCell="X5" sqref="X5"/>
    </sheetView>
  </sheetViews>
  <sheetFormatPr defaultColWidth="9.14285714285714" defaultRowHeight="12.75"/>
  <cols>
    <col min="17" max="17" width="12.8571428571429"/>
    <col min="20" max="20" width="4.07619047619048" customWidth="1"/>
    <col min="21" max="21" width="14.5333333333333" customWidth="1"/>
    <col min="22" max="22" width="13.8761904761905" customWidth="1"/>
    <col min="23" max="23" width="14.2857142857143" customWidth="1"/>
  </cols>
  <sheetData>
    <row r="1" ht="25.5" spans="1:24">
      <c r="A1" t="s">
        <v>76</v>
      </c>
      <c r="N1">
        <v>1</v>
      </c>
      <c r="O1">
        <v>5</v>
      </c>
      <c r="P1">
        <v>3</v>
      </c>
      <c r="Q1">
        <f>N1+O1/P1</f>
        <v>2.66666666666667</v>
      </c>
      <c r="U1" s="70" t="s">
        <v>77</v>
      </c>
      <c r="V1" s="71">
        <v>5</v>
      </c>
      <c r="W1" s="72"/>
      <c r="X1" t="s">
        <v>78</v>
      </c>
    </row>
    <row r="2" spans="14:23">
      <c r="N2">
        <v>2</v>
      </c>
      <c r="O2">
        <v>10</v>
      </c>
      <c r="P2">
        <v>6</v>
      </c>
      <c r="Q2">
        <f t="shared" ref="Q2:Q25" si="0">N2+O2/P2</f>
        <v>3.66666666666667</v>
      </c>
      <c r="U2" s="73">
        <v>1</v>
      </c>
      <c r="V2" s="44" t="s">
        <v>31</v>
      </c>
      <c r="W2" s="44">
        <f>U2*$V$1</f>
        <v>5</v>
      </c>
    </row>
    <row r="3" spans="14:23">
      <c r="N3">
        <v>3</v>
      </c>
      <c r="O3">
        <v>11</v>
      </c>
      <c r="P3">
        <v>7</v>
      </c>
      <c r="Q3">
        <f t="shared" si="0"/>
        <v>4.57142857142857</v>
      </c>
      <c r="U3" s="73">
        <v>2</v>
      </c>
      <c r="V3" s="44" t="s">
        <v>31</v>
      </c>
      <c r="W3" s="44">
        <f t="shared" ref="W3:W11" si="1">U3*$V$1</f>
        <v>10</v>
      </c>
    </row>
    <row r="4" spans="6:23">
      <c r="F4" s="69"/>
      <c r="G4" s="69"/>
      <c r="H4" s="69"/>
      <c r="I4" s="69"/>
      <c r="J4" s="69"/>
      <c r="K4" s="69"/>
      <c r="N4">
        <v>4</v>
      </c>
      <c r="O4">
        <v>12</v>
      </c>
      <c r="P4">
        <v>8</v>
      </c>
      <c r="Q4">
        <f t="shared" si="0"/>
        <v>5.5</v>
      </c>
      <c r="U4" s="73">
        <v>3</v>
      </c>
      <c r="V4" s="44" t="s">
        <v>31</v>
      </c>
      <c r="W4" s="44">
        <f t="shared" si="1"/>
        <v>15</v>
      </c>
    </row>
    <row r="5" spans="6:23">
      <c r="F5" s="69"/>
      <c r="G5" s="69"/>
      <c r="H5" s="69"/>
      <c r="I5" s="69"/>
      <c r="J5" s="69"/>
      <c r="K5" s="69"/>
      <c r="N5">
        <v>5</v>
      </c>
      <c r="O5">
        <v>13</v>
      </c>
      <c r="P5">
        <v>9</v>
      </c>
      <c r="Q5">
        <f t="shared" si="0"/>
        <v>6.44444444444444</v>
      </c>
      <c r="U5" s="73">
        <v>4</v>
      </c>
      <c r="V5" s="44" t="s">
        <v>31</v>
      </c>
      <c r="W5" s="44">
        <f t="shared" si="1"/>
        <v>20</v>
      </c>
    </row>
    <row r="6" spans="5:23">
      <c r="E6" s="69"/>
      <c r="L6" s="69"/>
      <c r="N6">
        <v>6</v>
      </c>
      <c r="O6">
        <v>14</v>
      </c>
      <c r="P6">
        <v>10</v>
      </c>
      <c r="Q6">
        <f t="shared" si="0"/>
        <v>7.4</v>
      </c>
      <c r="U6" s="73">
        <v>5</v>
      </c>
      <c r="V6" s="44" t="s">
        <v>31</v>
      </c>
      <c r="W6" s="44">
        <f t="shared" si="1"/>
        <v>25</v>
      </c>
    </row>
    <row r="7" spans="5:23">
      <c r="E7" s="69"/>
      <c r="L7" s="69"/>
      <c r="N7">
        <v>7</v>
      </c>
      <c r="O7">
        <v>15</v>
      </c>
      <c r="P7">
        <v>11</v>
      </c>
      <c r="Q7">
        <f t="shared" si="0"/>
        <v>8.36363636363636</v>
      </c>
      <c r="U7" s="73">
        <v>6</v>
      </c>
      <c r="V7" s="44" t="s">
        <v>31</v>
      </c>
      <c r="W7" s="44">
        <f t="shared" si="1"/>
        <v>30</v>
      </c>
    </row>
    <row r="8" spans="5:23">
      <c r="E8" s="69"/>
      <c r="L8" s="69"/>
      <c r="N8">
        <v>8</v>
      </c>
      <c r="O8">
        <v>16</v>
      </c>
      <c r="P8">
        <v>12</v>
      </c>
      <c r="Q8">
        <f t="shared" si="0"/>
        <v>9.33333333333333</v>
      </c>
      <c r="S8" t="s">
        <v>79</v>
      </c>
      <c r="U8" s="73">
        <v>7</v>
      </c>
      <c r="V8" s="44" t="s">
        <v>31</v>
      </c>
      <c r="W8" s="44">
        <f t="shared" si="1"/>
        <v>35</v>
      </c>
    </row>
    <row r="9" spans="5:23">
      <c r="E9" s="69"/>
      <c r="G9" s="69"/>
      <c r="J9" s="69"/>
      <c r="L9" s="69"/>
      <c r="N9">
        <v>9</v>
      </c>
      <c r="O9">
        <v>17</v>
      </c>
      <c r="P9">
        <v>13</v>
      </c>
      <c r="Q9">
        <f t="shared" si="0"/>
        <v>10.3076923076923</v>
      </c>
      <c r="U9" s="73">
        <v>8</v>
      </c>
      <c r="V9" s="44" t="s">
        <v>31</v>
      </c>
      <c r="W9" s="44">
        <f t="shared" si="1"/>
        <v>40</v>
      </c>
    </row>
    <row r="10" spans="5:23">
      <c r="E10" s="69"/>
      <c r="G10" s="69"/>
      <c r="J10" s="69"/>
      <c r="L10" s="69"/>
      <c r="N10">
        <v>10</v>
      </c>
      <c r="O10">
        <v>18</v>
      </c>
      <c r="P10">
        <v>14</v>
      </c>
      <c r="Q10">
        <f t="shared" si="0"/>
        <v>11.2857142857143</v>
      </c>
      <c r="U10" s="73">
        <v>9</v>
      </c>
      <c r="V10" s="44" t="s">
        <v>31</v>
      </c>
      <c r="W10" s="44">
        <f t="shared" si="1"/>
        <v>45</v>
      </c>
    </row>
    <row r="11" spans="5:23">
      <c r="E11" s="69"/>
      <c r="L11" s="69"/>
      <c r="N11">
        <v>11</v>
      </c>
      <c r="O11">
        <v>19</v>
      </c>
      <c r="P11">
        <v>15</v>
      </c>
      <c r="Q11">
        <f t="shared" si="0"/>
        <v>12.2666666666667</v>
      </c>
      <c r="U11" s="73">
        <v>10</v>
      </c>
      <c r="V11" s="44" t="s">
        <v>31</v>
      </c>
      <c r="W11" s="44">
        <f t="shared" si="1"/>
        <v>50</v>
      </c>
    </row>
    <row r="12" spans="5:17">
      <c r="E12" s="69"/>
      <c r="L12" s="69"/>
      <c r="N12">
        <v>12</v>
      </c>
      <c r="O12">
        <v>20</v>
      </c>
      <c r="P12">
        <v>16</v>
      </c>
      <c r="Q12">
        <f t="shared" si="0"/>
        <v>13.25</v>
      </c>
    </row>
    <row r="13" spans="5:27">
      <c r="E13" s="69"/>
      <c r="H13" s="69"/>
      <c r="I13" s="69"/>
      <c r="L13" s="69"/>
      <c r="N13">
        <v>13</v>
      </c>
      <c r="O13">
        <v>21</v>
      </c>
      <c r="P13">
        <v>17</v>
      </c>
      <c r="Q13">
        <f t="shared" si="0"/>
        <v>14.2352941176471</v>
      </c>
      <c r="Y13" t="s">
        <v>79</v>
      </c>
      <c r="Z13" t="s">
        <v>80</v>
      </c>
      <c r="AA13" t="s">
        <v>80</v>
      </c>
    </row>
    <row r="14" spans="5:17">
      <c r="E14" s="69"/>
      <c r="L14" s="69"/>
      <c r="N14">
        <v>14</v>
      </c>
      <c r="O14">
        <v>22</v>
      </c>
      <c r="P14">
        <v>18</v>
      </c>
      <c r="Q14">
        <f t="shared" si="0"/>
        <v>15.2222222222222</v>
      </c>
    </row>
    <row r="15" spans="5:17">
      <c r="E15" s="69"/>
      <c r="L15" s="69"/>
      <c r="N15">
        <v>15</v>
      </c>
      <c r="O15">
        <v>23</v>
      </c>
      <c r="P15">
        <v>19</v>
      </c>
      <c r="Q15">
        <f t="shared" si="0"/>
        <v>16.2105263157895</v>
      </c>
    </row>
    <row r="16" spans="5:17">
      <c r="E16" s="69"/>
      <c r="G16" s="69"/>
      <c r="H16" s="69"/>
      <c r="I16" s="69"/>
      <c r="J16" s="69"/>
      <c r="L16" s="69"/>
      <c r="N16">
        <v>16</v>
      </c>
      <c r="O16">
        <v>24</v>
      </c>
      <c r="P16">
        <v>20</v>
      </c>
      <c r="Q16">
        <f t="shared" si="0"/>
        <v>17.2</v>
      </c>
    </row>
    <row r="17" spans="5:17">
      <c r="E17" s="69"/>
      <c r="L17" s="69"/>
      <c r="N17">
        <v>17</v>
      </c>
      <c r="O17">
        <v>25</v>
      </c>
      <c r="P17">
        <v>21</v>
      </c>
      <c r="Q17">
        <f t="shared" si="0"/>
        <v>18.1904761904762</v>
      </c>
    </row>
    <row r="18" spans="5:23">
      <c r="E18" s="69"/>
      <c r="L18" s="69"/>
      <c r="N18">
        <v>18</v>
      </c>
      <c r="O18">
        <v>26</v>
      </c>
      <c r="P18">
        <v>22</v>
      </c>
      <c r="Q18">
        <f t="shared" si="0"/>
        <v>19.1818181818182</v>
      </c>
      <c r="W18" t="s">
        <v>80</v>
      </c>
    </row>
    <row r="19" spans="6:17">
      <c r="F19" s="69"/>
      <c r="G19" s="69"/>
      <c r="H19" s="69"/>
      <c r="I19" s="69"/>
      <c r="J19" s="69"/>
      <c r="K19" s="69"/>
      <c r="N19">
        <v>19</v>
      </c>
      <c r="O19">
        <v>27</v>
      </c>
      <c r="P19">
        <v>23</v>
      </c>
      <c r="Q19">
        <f t="shared" si="0"/>
        <v>20.1739130434783</v>
      </c>
    </row>
    <row r="20" spans="6:17">
      <c r="F20" s="69"/>
      <c r="G20" s="69"/>
      <c r="H20" s="69"/>
      <c r="I20" s="69"/>
      <c r="J20" s="69"/>
      <c r="K20" s="69"/>
      <c r="N20">
        <v>20</v>
      </c>
      <c r="O20">
        <v>28</v>
      </c>
      <c r="P20">
        <v>24</v>
      </c>
      <c r="Q20">
        <f t="shared" si="0"/>
        <v>21.1666666666667</v>
      </c>
    </row>
    <row r="21" spans="14:17">
      <c r="N21">
        <v>21</v>
      </c>
      <c r="O21">
        <v>29</v>
      </c>
      <c r="P21">
        <v>25</v>
      </c>
      <c r="Q21">
        <f t="shared" si="0"/>
        <v>22.16</v>
      </c>
    </row>
    <row r="22" spans="14:17">
      <c r="N22">
        <v>22</v>
      </c>
      <c r="O22">
        <v>30</v>
      </c>
      <c r="P22">
        <v>26</v>
      </c>
      <c r="Q22">
        <f t="shared" si="0"/>
        <v>23.1538461538462</v>
      </c>
    </row>
    <row r="23" spans="14:17">
      <c r="N23">
        <v>23</v>
      </c>
      <c r="O23">
        <v>31</v>
      </c>
      <c r="P23">
        <v>27</v>
      </c>
      <c r="Q23">
        <f t="shared" si="0"/>
        <v>24.1481481481481</v>
      </c>
    </row>
    <row r="24" spans="14:17">
      <c r="N24">
        <v>24</v>
      </c>
      <c r="O24">
        <v>32</v>
      </c>
      <c r="P24">
        <v>28</v>
      </c>
      <c r="Q24">
        <f t="shared" si="0"/>
        <v>25.1428571428571</v>
      </c>
    </row>
    <row r="25" spans="14:17">
      <c r="N25">
        <v>25</v>
      </c>
      <c r="O25">
        <v>33</v>
      </c>
      <c r="P25">
        <v>29</v>
      </c>
      <c r="Q25">
        <f t="shared" si="0"/>
        <v>26.1379310344828</v>
      </c>
    </row>
  </sheetData>
  <mergeCells count="1">
    <mergeCell ref="V1:W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A1:H11"/>
  <sheetViews>
    <sheetView zoomScale="220" zoomScaleNormal="220" workbookViewId="0">
      <selection activeCell="H5" sqref="H5"/>
    </sheetView>
  </sheetViews>
  <sheetFormatPr defaultColWidth="9.14285714285714" defaultRowHeight="12.75" outlineLevelCol="7"/>
  <cols>
    <col min="2" max="2" width="9.99047619047619" customWidth="1"/>
    <col min="3" max="3" width="12.4" customWidth="1"/>
    <col min="5" max="5" width="11.7428571428571" customWidth="1"/>
    <col min="6" max="6" width="7.92380952380952" customWidth="1"/>
    <col min="7" max="7" width="15.9047619047619" customWidth="1"/>
    <col min="8" max="8" width="17"/>
  </cols>
  <sheetData>
    <row r="1" ht="14.25" spans="1:8">
      <c r="A1" s="57" t="s">
        <v>81</v>
      </c>
      <c r="B1" s="57"/>
      <c r="C1" s="57"/>
      <c r="D1" s="57"/>
      <c r="E1" s="57"/>
      <c r="F1" s="57"/>
      <c r="G1" s="57"/>
      <c r="H1" s="57"/>
    </row>
    <row r="2" ht="14.25" spans="1:8">
      <c r="A2" s="58" t="s">
        <v>52</v>
      </c>
      <c r="G2" s="59" t="s">
        <v>82</v>
      </c>
      <c r="H2" s="60">
        <v>0.15</v>
      </c>
    </row>
    <row r="3" s="56" customFormat="1" ht="33.75" spans="1:8">
      <c r="A3" s="61" t="s">
        <v>65</v>
      </c>
      <c r="B3" s="61" t="s">
        <v>83</v>
      </c>
      <c r="C3" s="61" t="s">
        <v>84</v>
      </c>
      <c r="D3" s="61" t="s">
        <v>85</v>
      </c>
      <c r="E3" s="61" t="s">
        <v>86</v>
      </c>
      <c r="F3" s="61" t="s">
        <v>87</v>
      </c>
      <c r="G3" s="61" t="s">
        <v>88</v>
      </c>
      <c r="H3" s="61" t="s">
        <v>89</v>
      </c>
    </row>
    <row r="4" spans="1:8">
      <c r="A4" s="5" t="s">
        <v>90</v>
      </c>
      <c r="B4" s="14">
        <v>10</v>
      </c>
      <c r="C4" s="62">
        <v>45302</v>
      </c>
      <c r="D4" s="5">
        <v>30</v>
      </c>
      <c r="E4" s="62">
        <v>45305</v>
      </c>
      <c r="F4" s="5" t="str">
        <f>IF(C4+D4&gt;=E4,"não","sim")</f>
        <v>não</v>
      </c>
      <c r="G4" s="5">
        <f>IF(F4="não",0,E4-(C4+D4))</f>
        <v>0</v>
      </c>
      <c r="H4" s="14">
        <f>(E4-C4)*(D4+G4)*B4*H2</f>
        <v>135</v>
      </c>
    </row>
    <row r="5" spans="1:8">
      <c r="A5" s="5" t="s">
        <v>91</v>
      </c>
      <c r="B5" s="14">
        <v>15</v>
      </c>
      <c r="C5" s="62">
        <v>45343</v>
      </c>
      <c r="D5" s="5">
        <v>7</v>
      </c>
      <c r="E5" s="62">
        <v>45343</v>
      </c>
      <c r="F5" s="5" t="str">
        <f>IF(C5+D5&gt;=E5,"não","sim")</f>
        <v>não</v>
      </c>
      <c r="G5" s="5">
        <f>IF(F5="não",0,E5-(C5+D5))</f>
        <v>0</v>
      </c>
      <c r="H5" s="14" t="e">
        <f>(E5-C5)*(D5+G5)*B5*H3</f>
        <v>#VALUE!</v>
      </c>
    </row>
    <row r="6" spans="1:8">
      <c r="A6" s="5" t="s">
        <v>92</v>
      </c>
      <c r="B6" s="14">
        <v>150</v>
      </c>
      <c r="C6" s="62">
        <v>45649</v>
      </c>
      <c r="D6" s="5">
        <v>2</v>
      </c>
      <c r="E6" s="62">
        <v>45355</v>
      </c>
      <c r="F6" s="5" t="s">
        <v>93</v>
      </c>
      <c r="G6" s="5">
        <v>8</v>
      </c>
      <c r="H6" s="14">
        <f>(E6-C6)*(D6+G6)*B6*H4</f>
        <v>-59535000</v>
      </c>
    </row>
    <row r="7" spans="1:8">
      <c r="A7" s="5" t="s">
        <v>94</v>
      </c>
      <c r="B7" s="14">
        <v>70</v>
      </c>
      <c r="C7" s="62">
        <v>45359</v>
      </c>
      <c r="D7" s="5">
        <v>3</v>
      </c>
      <c r="E7" s="62">
        <v>45369</v>
      </c>
      <c r="F7" s="5" t="str">
        <f>IF(C7+D7&gt;=E7,"não","sim")</f>
        <v>sim</v>
      </c>
      <c r="G7" s="5">
        <v>5</v>
      </c>
      <c r="H7" s="14" t="e">
        <f>(E7-C7)*(D7+G7)*B7*H5</f>
        <v>#VALUE!</v>
      </c>
    </row>
    <row r="8" spans="1:8">
      <c r="A8" s="5"/>
      <c r="B8" s="5"/>
      <c r="C8" s="5"/>
      <c r="D8" s="5"/>
      <c r="E8" s="5"/>
      <c r="F8" s="5"/>
      <c r="G8" s="5"/>
      <c r="H8" s="5"/>
    </row>
    <row r="10" spans="1:7">
      <c r="A10" s="63" t="s">
        <v>89</v>
      </c>
      <c r="B10" s="64"/>
      <c r="C10" s="65"/>
      <c r="G10" s="44"/>
    </row>
    <row r="11" spans="1:7">
      <c r="A11" s="66"/>
      <c r="B11" s="67"/>
      <c r="C11" s="68"/>
      <c r="G11" s="44"/>
    </row>
  </sheetData>
  <mergeCells count="4">
    <mergeCell ref="A1:H1"/>
    <mergeCell ref="A10:A11"/>
    <mergeCell ref="G10:G11"/>
    <mergeCell ref="B10:C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aula1</vt:lpstr>
      <vt:lpstr>aula2</vt:lpstr>
      <vt:lpstr>aula 3</vt:lpstr>
      <vt:lpstr>aula4</vt:lpstr>
      <vt:lpstr>aula 5</vt:lpstr>
      <vt:lpstr>aula6</vt:lpstr>
      <vt:lpstr>AULA7</vt:lpstr>
      <vt:lpstr>aula 8</vt:lpstr>
      <vt:lpstr>AULA 9</vt:lpstr>
      <vt:lpstr>aula 10</vt:lpstr>
      <vt:lpstr>aula11</vt:lpstr>
      <vt:lpstr>Aula 12</vt:lpstr>
      <vt:lpstr>aula</vt:lpstr>
      <vt:lpstr>Aula 14</vt:lpstr>
      <vt:lpstr>Aula 15</vt:lpstr>
      <vt:lpstr>Aula 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de Informática</dc:creator>
  <cp:lastModifiedBy>INFO-3</cp:lastModifiedBy>
  <dcterms:created xsi:type="dcterms:W3CDTF">2024-04-15T17:35:00Z</dcterms:created>
  <dcterms:modified xsi:type="dcterms:W3CDTF">2024-05-09T13:00:26Z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D3D3BF6AF7674593A286CDC8A1CFA5BE_13</vt:lpwstr>
  </property>
  <property fmtid="{D5CDD505-2E9C-101B-9397-08002B2CF9AE}" pid="3" name="KSOProductBuildVer">
    <vt:lpwstr>1046-12.2.0.16909</vt:lpwstr>
  </property>
</Properties>
</file>