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4738b4a5b0a5be/Documents/"/>
    </mc:Choice>
  </mc:AlternateContent>
  <xr:revisionPtr revIDLastSave="0" documentId="8_{AD9A04EB-1F14-4B0B-AE2E-F1C921D02C0E}" xr6:coauthVersionLast="47" xr6:coauthVersionMax="47" xr10:uidLastSave="{00000000-0000-0000-0000-000000000000}"/>
  <bookViews>
    <workbookView xWindow="-28920" yWindow="-120" windowWidth="29040" windowHeight="15720" xr2:uid="{1AFD3F28-CD52-464B-9699-3A4F11F85B87}"/>
  </bookViews>
  <sheets>
    <sheet name="Investimento" sheetId="1" r:id="rId1"/>
    <sheet name="Planilha2" sheetId="2" r:id="rId2"/>
  </sheets>
  <definedNames>
    <definedName name="ANO">Investimento!$D$11</definedName>
    <definedName name="DIM">Investimento!$D$14</definedName>
    <definedName name="INV">Investimento!$D$10</definedName>
    <definedName name="PAC">Investimento!$D$13</definedName>
    <definedName name="REN">Investimento!$D$5</definedName>
    <definedName name="SAL">Investimento!$D$4</definedName>
    <definedName name="SUG">Investimento!$D$6</definedName>
    <definedName name="TRM">Investimento!$D$12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 s="1"/>
  <c r="C30" i="1"/>
  <c r="D30" i="1" s="1"/>
  <c r="C31" i="1"/>
  <c r="D31" i="1" s="1"/>
  <c r="C32" i="1"/>
  <c r="D32" i="1" s="1"/>
  <c r="C33" i="1"/>
  <c r="D33" i="1" s="1"/>
  <c r="C28" i="1"/>
  <c r="D28" i="1" s="1"/>
  <c r="H5" i="2"/>
  <c r="A17" i="2"/>
  <c r="A18" i="2"/>
  <c r="A19" i="2"/>
  <c r="A20" i="2"/>
  <c r="A21" i="2"/>
  <c r="A16" i="2"/>
  <c r="A11" i="2"/>
  <c r="A12" i="2"/>
  <c r="A13" i="2"/>
  <c r="A14" i="2"/>
  <c r="A15" i="2"/>
  <c r="A10" i="2"/>
  <c r="A5" i="2"/>
  <c r="A6" i="2"/>
  <c r="A7" i="2"/>
  <c r="A8" i="2"/>
  <c r="A9" i="2"/>
  <c r="A4" i="2"/>
  <c r="C19" i="1"/>
  <c r="D19" i="1" s="1"/>
  <c r="C20" i="1"/>
  <c r="D20" i="1" s="1"/>
  <c r="C21" i="1"/>
  <c r="D21" i="1" s="1"/>
  <c r="C22" i="1"/>
  <c r="D22" i="1" s="1"/>
  <c r="C18" i="1"/>
  <c r="D18" i="1" s="1"/>
  <c r="D13" i="1"/>
  <c r="D14" i="1" s="1"/>
  <c r="D34" i="1" l="1"/>
</calcChain>
</file>

<file path=xl/sharedStrings.xml><?xml version="1.0" encoding="utf-8"?>
<sst xmlns="http://schemas.openxmlformats.org/spreadsheetml/2006/main" count="71" uniqueCount="35">
  <si>
    <t>Por quantos anos?</t>
  </si>
  <si>
    <t>Taxa de rendimento mensal:</t>
  </si>
  <si>
    <t>Patrimônio acumulado?</t>
  </si>
  <si>
    <t>Dividendos mensais</t>
  </si>
  <si>
    <t>Quanto investir por mês?</t>
  </si>
  <si>
    <t>INVESTIMENTO MENSAL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</si>
  <si>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</si>
  <si>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</si>
  <si>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</si>
  <si>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</si>
  <si>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</si>
  <si>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</si>
  <si>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</si>
  <si>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Configurações</t>
  </si>
  <si>
    <t>Salário</t>
  </si>
  <si>
    <t>Rendimento Carteira</t>
  </si>
  <si>
    <t>Sugestão de Investimento</t>
  </si>
  <si>
    <t>Agressivo</t>
  </si>
  <si>
    <t>Valor a ser investido por mês</t>
  </si>
  <si>
    <t>PERFIL</t>
  </si>
  <si>
    <t>Tipo de FII</t>
  </si>
  <si>
    <t xml:space="preserve">Percentual Sugerido </t>
  </si>
  <si>
    <t>Valores</t>
  </si>
  <si>
    <t>Papel</t>
  </si>
  <si>
    <t>Tijolo</t>
  </si>
  <si>
    <t>Híbridos</t>
  </si>
  <si>
    <t>FOF's</t>
  </si>
  <si>
    <t>Hotelarias</t>
  </si>
  <si>
    <t>Desenvolvimento</t>
  </si>
  <si>
    <t>Conservador</t>
  </si>
  <si>
    <t>SOMA</t>
  </si>
  <si>
    <t>(%)</t>
  </si>
  <si>
    <t>CHAVE</t>
  </si>
  <si>
    <t>Moderado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</si>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</sst>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  <numFmt numFmtId="168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0" fillId="0" borderId="0" xfId="0" applyBorder="1"/>
    <xf numFmtId="166" fontId="0" fillId="3" borderId="2" xfId="0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8" fontId="3" fillId="3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0" fillId="3" borderId="7" xfId="0" applyFill="1" applyBorder="1"/>
    <xf numFmtId="166" fontId="0" fillId="3" borderId="2" xfId="0" applyNumberFormat="1" applyFill="1" applyBorder="1"/>
    <xf numFmtId="166" fontId="0" fillId="3" borderId="8" xfId="0" applyNumberFormat="1" applyFill="1" applyBorder="1"/>
    <xf numFmtId="0" fontId="0" fillId="3" borderId="7" xfId="0" applyFont="1" applyFill="1" applyBorder="1"/>
    <xf numFmtId="166" fontId="0" fillId="3" borderId="2" xfId="0" applyNumberFormat="1" applyFont="1" applyFill="1" applyBorder="1"/>
    <xf numFmtId="166" fontId="0" fillId="3" borderId="8" xfId="0" applyNumberFormat="1" applyFont="1" applyFill="1" applyBorder="1"/>
    <xf numFmtId="0" fontId="0" fillId="3" borderId="9" xfId="0" applyFont="1" applyFill="1" applyBorder="1"/>
    <xf numFmtId="166" fontId="0" fillId="3" borderId="10" xfId="0" applyNumberFormat="1" applyFont="1" applyFill="1" applyBorder="1"/>
    <xf numFmtId="166" fontId="0" fillId="3" borderId="11" xfId="0" applyNumberFormat="1" applyFont="1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left" vertical="center"/>
    </xf>
    <xf numFmtId="10" fontId="0" fillId="3" borderId="8" xfId="0" applyNumberFormat="1" applyFill="1" applyBorder="1" applyAlignment="1">
      <alignment horizontal="left" vertical="center"/>
    </xf>
    <xf numFmtId="166" fontId="0" fillId="3" borderId="9" xfId="0" applyNumberFormat="1" applyFill="1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166" fontId="0" fillId="3" borderId="11" xfId="0" applyNumberForma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166" fontId="2" fillId="6" borderId="11" xfId="0" applyNumberFormat="1" applyFont="1" applyFill="1" applyBorder="1" applyAlignment="1">
      <alignment horizontal="center" vertical="center"/>
    </xf>
    <xf numFmtId="9" fontId="0" fillId="0" borderId="0" xfId="2" applyFont="1"/>
    <xf numFmtId="9" fontId="0" fillId="0" borderId="0" xfId="2" applyFont="1" applyAlignment="1">
      <alignment vertical="center"/>
    </xf>
    <xf numFmtId="9" fontId="0" fillId="0" borderId="1" xfId="2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1" xfId="0" applyNumberFormat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25892054481928E-2"/>
          <c:y val="4.63284688441047E-2"/>
          <c:w val="0.53914615491586704"/>
          <c:h val="0.8980773685429696"/>
        </c:manualLayout>
      </c:layout>
      <c:pieChart>
        <c:varyColors val="1"/>
        <c:ser>
          <c:idx val="0"/>
          <c:order val="0"/>
          <c:tx>
            <c:strRef>
              <c:f>Investimento!$C$27</c:f>
              <c:strCache>
                <c:ptCount val="1"/>
                <c:pt idx="0">
                  <c:v>Percentual Sugerido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Investimento!$B$28:$B$33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Investimento!$C$28:$C$33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E-4630-A67D-554B3BF53D4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30796374220138"/>
          <c:y val="0.2336964779374503"/>
          <c:w val="0.23121155929590045"/>
          <c:h val="0.5326067513688550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578827</xdr:colOff>
      <xdr:row>35</xdr:row>
      <xdr:rowOff>35169</xdr:rowOff>
    </xdr:from>
    <xdr:to>
      <xdr:col>4</xdr:col>
      <xdr:colOff>18170</xdr:colOff>
      <xdr:row>53</xdr:row>
      <xdr:rowOff>153864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B13D5E-7DDD-9D89-37CD-778D0B6EC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783C-A32B-43CA-AE13-F4FA94A0F611}">
  <dimension ref="A2:N65"/>
  <sheetViews>
    <sheetView showGridLines="0" tabSelected="1" zoomScale="130" zoomScaleNormal="130" workbookViewId="0">
      <selection activeCell="E29" sqref="E29"/>
    </sheetView>
  </sheetViews>
  <sheetFormatPr defaultColWidth="0" defaultRowHeight="14.4" x14ac:dyDescent="0.3"/>
  <cols>
    <col min="1" max="1" width="8.88671875" customWidth="1"/>
    <col min="2" max="2" width="25.6640625" bestFit="1" customWidth="1"/>
    <col min="3" max="3" width="43.5546875" customWidth="1"/>
    <col min="4" max="4" width="15.88671875" customWidth="1"/>
    <col min="5" max="5" width="8.88671875" customWidth="1"/>
    <col min="6" max="8" width="8.88671875" hidden="1" customWidth="1"/>
    <col min="9" max="14" width="8.88671875" hidden="1"/>
  </cols>
  <sheetData>
    <row r="2" spans="2:4" ht="14.4" customHeight="1" thickBot="1" x14ac:dyDescent="0.35">
      <c r="B2" s="23" t="s">
        <v>13</v>
      </c>
      <c r="C2" s="31"/>
      <c r="D2" s="33"/>
    </row>
    <row r="3" spans="2:4" ht="15" customHeight="1" thickBot="1" x14ac:dyDescent="0.35">
      <c r="B3" s="24"/>
      <c r="C3" s="32"/>
      <c r="D3" s="33"/>
    </row>
    <row r="4" spans="2:4" ht="15" thickBot="1" x14ac:dyDescent="0.35">
      <c r="B4" s="25" t="s">
        <v>14</v>
      </c>
      <c r="C4" s="3"/>
      <c r="D4" s="26">
        <v>5000</v>
      </c>
    </row>
    <row r="5" spans="2:4" ht="15" thickBot="1" x14ac:dyDescent="0.35">
      <c r="B5" s="25" t="s">
        <v>15</v>
      </c>
      <c r="C5" s="3"/>
      <c r="D5" s="27">
        <v>8.8999999999999999E-3</v>
      </c>
    </row>
    <row r="6" spans="2:4" x14ac:dyDescent="0.3">
      <c r="B6" s="28" t="s">
        <v>16</v>
      </c>
      <c r="C6" s="29"/>
      <c r="D6" s="30">
        <v>1500</v>
      </c>
    </row>
    <row r="7" spans="2:4" ht="15" thickBot="1" x14ac:dyDescent="0.35"/>
    <row r="8" spans="2:4" ht="14.4" customHeight="1" thickTop="1" thickBot="1" x14ac:dyDescent="0.35">
      <c r="B8" s="4" t="s">
        <v>5</v>
      </c>
      <c r="C8" s="34"/>
      <c r="D8" s="36"/>
    </row>
    <row r="9" spans="2:4" ht="15" customHeight="1" thickTop="1" thickBot="1" x14ac:dyDescent="0.35">
      <c r="B9" s="4"/>
      <c r="C9" s="34"/>
      <c r="D9" s="37"/>
    </row>
    <row r="10" spans="2:4" ht="16.2" customHeight="1" thickTop="1" thickBot="1" x14ac:dyDescent="0.35">
      <c r="B10" s="5" t="s">
        <v>4</v>
      </c>
      <c r="C10" s="5"/>
      <c r="D10" s="35">
        <v>500</v>
      </c>
    </row>
    <row r="11" spans="2:4" ht="15.6" thickTop="1" thickBot="1" x14ac:dyDescent="0.35">
      <c r="B11" s="5" t="s">
        <v>0</v>
      </c>
      <c r="C11" s="5"/>
      <c r="D11" s="6">
        <v>5</v>
      </c>
    </row>
    <row r="12" spans="2:4" ht="15.6" thickTop="1" thickBot="1" x14ac:dyDescent="0.35">
      <c r="B12" s="5" t="s">
        <v>1</v>
      </c>
      <c r="C12" s="5"/>
      <c r="D12" s="7">
        <v>1.0789999999999999E-2</v>
      </c>
    </row>
    <row r="13" spans="2:4" ht="15.6" thickTop="1" thickBot="1" x14ac:dyDescent="0.35">
      <c r="B13" s="8" t="s">
        <v>2</v>
      </c>
      <c r="C13" s="8"/>
      <c r="D13" s="9">
        <f>FV(TRM,ANO*12,INV*-1)</f>
        <v>41888.456999243819</v>
      </c>
    </row>
    <row r="14" spans="2:4" ht="15.6" thickTop="1" thickBot="1" x14ac:dyDescent="0.35">
      <c r="B14" s="8" t="s">
        <v>3</v>
      </c>
      <c r="C14" s="8"/>
      <c r="D14" s="9">
        <f>PAC*REN</f>
        <v>372.80726729327</v>
      </c>
    </row>
    <row r="15" spans="2:4" ht="15" thickTop="1" x14ac:dyDescent="0.3">
      <c r="B15" s="2"/>
      <c r="C15" s="2"/>
      <c r="D15" s="2"/>
    </row>
    <row r="16" spans="2:4" ht="14.4" customHeight="1" thickBot="1" x14ac:dyDescent="0.35">
      <c r="B16" s="10" t="s">
        <v>6</v>
      </c>
      <c r="C16" s="11"/>
      <c r="D16" s="38" t="s">
        <v>12</v>
      </c>
    </row>
    <row r="17" spans="1:4" ht="15" customHeight="1" thickBot="1" x14ac:dyDescent="0.35">
      <c r="B17" s="12"/>
      <c r="C17" s="13"/>
      <c r="D17" s="39"/>
    </row>
    <row r="18" spans="1:4" ht="15" thickBot="1" x14ac:dyDescent="0.35">
      <c r="A18" s="1">
        <v>2</v>
      </c>
      <c r="B18" s="14" t="s">
        <v>7</v>
      </c>
      <c r="C18" s="15">
        <f>FV(TRM,A18*12,INV*-1)</f>
        <v>13613.813648822608</v>
      </c>
      <c r="D18" s="16">
        <f>C18*REN</f>
        <v>121.16294147452122</v>
      </c>
    </row>
    <row r="19" spans="1:4" ht="15" thickBot="1" x14ac:dyDescent="0.35">
      <c r="A19" s="1">
        <v>5</v>
      </c>
      <c r="B19" s="14" t="s">
        <v>8</v>
      </c>
      <c r="C19" s="15">
        <f>FV(TRM,A19*12,INV*-1)</f>
        <v>41888.456999243819</v>
      </c>
      <c r="D19" s="16">
        <f>C19*REN</f>
        <v>372.80726729327</v>
      </c>
    </row>
    <row r="20" spans="1:4" ht="15" thickBot="1" x14ac:dyDescent="0.35">
      <c r="A20" s="1">
        <v>10</v>
      </c>
      <c r="B20" s="14" t="s">
        <v>9</v>
      </c>
      <c r="C20" s="15">
        <f>FV(TRM,A20*12,INV*-1)</f>
        <v>121642.1062650861</v>
      </c>
      <c r="D20" s="16">
        <f>C20*REN</f>
        <v>1082.6147457592663</v>
      </c>
    </row>
    <row r="21" spans="1:4" ht="15" thickBot="1" x14ac:dyDescent="0.35">
      <c r="A21" s="1">
        <v>20</v>
      </c>
      <c r="B21" s="17" t="s">
        <v>10</v>
      </c>
      <c r="C21" s="18">
        <f>FV(TRM,A21*12,INV*-1)</f>
        <v>562599.20004854025</v>
      </c>
      <c r="D21" s="19">
        <f>C21*REN</f>
        <v>5007.1328804320083</v>
      </c>
    </row>
    <row r="22" spans="1:4" x14ac:dyDescent="0.3">
      <c r="A22" s="1">
        <v>30</v>
      </c>
      <c r="B22" s="20" t="s">
        <v>11</v>
      </c>
      <c r="C22" s="21">
        <f>FV(TRM,A22*12,INV*-1)</f>
        <v>2161084.8275023573</v>
      </c>
      <c r="D22" s="22">
        <f>C22*REN</f>
        <v>19233.65496477098</v>
      </c>
    </row>
    <row r="24" spans="1:4" ht="15" thickBot="1" x14ac:dyDescent="0.35">
      <c r="B24" s="41" t="s">
        <v>19</v>
      </c>
      <c r="C24" s="42" t="s">
        <v>33</v>
      </c>
      <c r="D24" s="43"/>
    </row>
    <row r="25" spans="1:4" ht="15" thickBot="1" x14ac:dyDescent="0.35">
      <c r="B25" s="44" t="s">
        <v>18</v>
      </c>
      <c r="C25" s="45">
        <v>500</v>
      </c>
      <c r="D25" s="46"/>
    </row>
    <row r="26" spans="1:4" ht="15" thickBot="1" x14ac:dyDescent="0.35">
      <c r="B26" s="47"/>
      <c r="C26" s="48"/>
      <c r="D26" s="49"/>
    </row>
    <row r="27" spans="1:4" ht="15" thickBot="1" x14ac:dyDescent="0.35">
      <c r="B27" s="50" t="s">
        <v>20</v>
      </c>
      <c r="C27" s="51" t="s">
        <v>21</v>
      </c>
      <c r="D27" s="52" t="s">
        <v>22</v>
      </c>
    </row>
    <row r="28" spans="1:4" ht="15" thickBot="1" x14ac:dyDescent="0.35">
      <c r="B28" s="53" t="s">
        <v>23</v>
      </c>
      <c r="C28" s="54">
        <f>VLOOKUP($C$24&amp;"-"&amp;B28,Planilha2!$A$2:$D$21,4,FALSE)</f>
        <v>0.32</v>
      </c>
      <c r="D28" s="55">
        <f>C28*$C$25</f>
        <v>160</v>
      </c>
    </row>
    <row r="29" spans="1:4" ht="15" thickBot="1" x14ac:dyDescent="0.35">
      <c r="B29" s="53" t="s">
        <v>24</v>
      </c>
      <c r="C29" s="54">
        <f>VLOOKUP($C$24&amp;"-"&amp;B29,Planilha2!$A$2:$D$21,4,FALSE)</f>
        <v>0.35</v>
      </c>
      <c r="D29" s="55">
        <f t="shared" ref="D29:D33" si="0">C29*$C$25</f>
        <v>175</v>
      </c>
    </row>
    <row r="30" spans="1:4" ht="15" thickBot="1" x14ac:dyDescent="0.35">
      <c r="B30" s="53" t="s">
        <v>25</v>
      </c>
      <c r="C30" s="54">
        <f>VLOOKUP($C$24&amp;"-"&amp;B30,Planilha2!$A$2:$D$21,4,FALSE)</f>
        <v>0.08</v>
      </c>
      <c r="D30" s="55">
        <f t="shared" si="0"/>
        <v>40</v>
      </c>
    </row>
    <row r="31" spans="1:4" ht="15" thickBot="1" x14ac:dyDescent="0.35">
      <c r="B31" s="53" t="s">
        <v>26</v>
      </c>
      <c r="C31" s="54">
        <f>VLOOKUP($C$24&amp;"-"&amp;B31,Planilha2!$A$2:$D$21,4,FALSE)</f>
        <v>0.05</v>
      </c>
      <c r="D31" s="55">
        <f t="shared" si="0"/>
        <v>25</v>
      </c>
    </row>
    <row r="32" spans="1:4" ht="15" thickBot="1" x14ac:dyDescent="0.35">
      <c r="B32" s="53" t="s">
        <v>28</v>
      </c>
      <c r="C32" s="54">
        <f>VLOOKUP($C$24&amp;"-"&amp;B32,Planilha2!$A$2:$D$21,4,FALSE)</f>
        <v>0.1</v>
      </c>
      <c r="D32" s="55">
        <f t="shared" si="0"/>
        <v>50</v>
      </c>
    </row>
    <row r="33" spans="2:4" ht="15" thickBot="1" x14ac:dyDescent="0.35">
      <c r="B33" s="53" t="s">
        <v>27</v>
      </c>
      <c r="C33" s="54">
        <f>VLOOKUP($C$24&amp;"-"&amp;B33,Planilha2!$A$2:$D$21,4,FALSE)</f>
        <v>0.1</v>
      </c>
      <c r="D33" s="55">
        <f t="shared" si="0"/>
        <v>50</v>
      </c>
    </row>
    <row r="34" spans="2:4" x14ac:dyDescent="0.3">
      <c r="B34" s="56" t="s">
        <v>30</v>
      </c>
      <c r="C34" s="57"/>
      <c r="D34" s="58">
        <f>SUM(D28:D33)</f>
        <v>500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</sheetData>
  <mergeCells count="12">
    <mergeCell ref="B2:C3"/>
    <mergeCell ref="B4:C4"/>
    <mergeCell ref="B5:C5"/>
    <mergeCell ref="B6:C6"/>
    <mergeCell ref="B8:C9"/>
    <mergeCell ref="B16:C17"/>
    <mergeCell ref="D16:D17"/>
    <mergeCell ref="B10:C10"/>
    <mergeCell ref="B11:C11"/>
    <mergeCell ref="B12:C12"/>
    <mergeCell ref="B13:C13"/>
    <mergeCell ref="B14:C14"/>
  </mergeCells>
  <dataValidations count="1">
    <dataValidation type="list" allowBlank="1" showInputMessage="1" showErrorMessage="1" sqref="C24" xr:uid="{E70DB8D5-3487-4CC6-B73F-2E3F87BFD3D6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4B5-70F3-42F8-9FF3-F1CF87C2B237}">
  <dimension ref="A3:H21"/>
  <sheetViews>
    <sheetView workbookViewId="0">
      <selection activeCell="D14" sqref="D14"/>
    </sheetView>
  </sheetViews>
  <sheetFormatPr defaultRowHeight="14.4" x14ac:dyDescent="0.3"/>
  <cols>
    <col min="1" max="1" width="27.6640625" bestFit="1" customWidth="1"/>
    <col min="2" max="2" width="11.77734375" bestFit="1" customWidth="1"/>
    <col min="3" max="3" width="15.6640625" bestFit="1" customWidth="1"/>
    <col min="7" max="7" width="19.21875" customWidth="1"/>
  </cols>
  <sheetData>
    <row r="3" spans="1:8" x14ac:dyDescent="0.3">
      <c r="A3" s="62" t="s">
        <v>32</v>
      </c>
      <c r="B3" s="62" t="s">
        <v>19</v>
      </c>
      <c r="C3" s="62" t="s">
        <v>20</v>
      </c>
      <c r="D3" s="62" t="s">
        <v>31</v>
      </c>
    </row>
    <row r="4" spans="1:8" x14ac:dyDescent="0.3">
      <c r="A4" s="40" t="str">
        <f>$B$4&amp;"-"&amp;C4</f>
        <v>Conservador-Papel</v>
      </c>
      <c r="B4" s="40" t="s">
        <v>29</v>
      </c>
      <c r="C4" s="40" t="s">
        <v>23</v>
      </c>
      <c r="D4" s="64">
        <v>0.3</v>
      </c>
    </row>
    <row r="5" spans="1:8" x14ac:dyDescent="0.3">
      <c r="A5" s="40" t="str">
        <f t="shared" ref="A5:A9" si="0">$B$4&amp;"-"&amp;C5</f>
        <v>Conservador-Tijolo</v>
      </c>
      <c r="B5" s="40" t="s">
        <v>29</v>
      </c>
      <c r="C5" s="40" t="s">
        <v>24</v>
      </c>
      <c r="D5" s="64">
        <v>0.5</v>
      </c>
      <c r="G5" s="40" t="s">
        <v>34</v>
      </c>
      <c r="H5" s="59" t="str">
        <f>VLOOKUP(G5,$A$3:$D$21,2,FALSE)</f>
        <v>Moderado</v>
      </c>
    </row>
    <row r="6" spans="1:8" x14ac:dyDescent="0.3">
      <c r="A6" s="40" t="str">
        <f t="shared" si="0"/>
        <v>Conservador-Híbridos</v>
      </c>
      <c r="B6" s="40" t="s">
        <v>29</v>
      </c>
      <c r="C6" s="40" t="s">
        <v>25</v>
      </c>
      <c r="D6" s="64">
        <v>0.1</v>
      </c>
    </row>
    <row r="7" spans="1:8" x14ac:dyDescent="0.3">
      <c r="A7" s="40" t="str">
        <f t="shared" si="0"/>
        <v>Conservador-FOF's</v>
      </c>
      <c r="B7" s="40" t="s">
        <v>29</v>
      </c>
      <c r="C7" s="40" t="s">
        <v>26</v>
      </c>
      <c r="D7" s="64">
        <v>0.1</v>
      </c>
    </row>
    <row r="8" spans="1:8" x14ac:dyDescent="0.3">
      <c r="A8" s="40" t="str">
        <f t="shared" si="0"/>
        <v>Conservador-Desenvolvimento</v>
      </c>
      <c r="B8" s="40" t="s">
        <v>29</v>
      </c>
      <c r="C8" s="40" t="s">
        <v>28</v>
      </c>
      <c r="D8" s="64">
        <v>0</v>
      </c>
    </row>
    <row r="9" spans="1:8" ht="15" thickBot="1" x14ac:dyDescent="0.35">
      <c r="A9" s="63" t="str">
        <f t="shared" si="0"/>
        <v>Conservador-Hotelarias</v>
      </c>
      <c r="B9" s="63" t="s">
        <v>29</v>
      </c>
      <c r="C9" s="63" t="s">
        <v>27</v>
      </c>
      <c r="D9" s="65">
        <v>0</v>
      </c>
    </row>
    <row r="10" spans="1:8" x14ac:dyDescent="0.3">
      <c r="A10" s="40" t="str">
        <f>$B$10&amp;"-"&amp;C10</f>
        <v>Moderado-Papel</v>
      </c>
      <c r="B10" s="40" t="s">
        <v>33</v>
      </c>
      <c r="C10" s="40" t="s">
        <v>23</v>
      </c>
      <c r="D10" s="60">
        <v>0.32</v>
      </c>
    </row>
    <row r="11" spans="1:8" x14ac:dyDescent="0.3">
      <c r="A11" s="40" t="str">
        <f t="shared" ref="A11:A15" si="1">$B$10&amp;"-"&amp;C11</f>
        <v>Moderado-Tijolo</v>
      </c>
      <c r="B11" s="40" t="s">
        <v>33</v>
      </c>
      <c r="C11" s="40" t="s">
        <v>24</v>
      </c>
      <c r="D11" s="60">
        <v>0.35</v>
      </c>
    </row>
    <row r="12" spans="1:8" x14ac:dyDescent="0.3">
      <c r="A12" s="40" t="str">
        <f t="shared" si="1"/>
        <v>Moderado-Híbridos</v>
      </c>
      <c r="B12" s="40" t="s">
        <v>33</v>
      </c>
      <c r="C12" s="40" t="s">
        <v>25</v>
      </c>
      <c r="D12" s="60">
        <v>0.08</v>
      </c>
    </row>
    <row r="13" spans="1:8" x14ac:dyDescent="0.3">
      <c r="A13" s="40" t="str">
        <f t="shared" si="1"/>
        <v>Moderado-FOF's</v>
      </c>
      <c r="B13" s="40" t="s">
        <v>33</v>
      </c>
      <c r="C13" s="40" t="s">
        <v>26</v>
      </c>
      <c r="D13" s="60">
        <v>0.05</v>
      </c>
    </row>
    <row r="14" spans="1:8" x14ac:dyDescent="0.3">
      <c r="A14" s="40" t="str">
        <f t="shared" si="1"/>
        <v>Moderado-Desenvolvimento</v>
      </c>
      <c r="B14" s="40" t="s">
        <v>33</v>
      </c>
      <c r="C14" s="40" t="s">
        <v>28</v>
      </c>
      <c r="D14" s="60">
        <v>0.1</v>
      </c>
    </row>
    <row r="15" spans="1:8" ht="15" thickBot="1" x14ac:dyDescent="0.35">
      <c r="A15" s="63" t="str">
        <f t="shared" si="1"/>
        <v>Moderado-Hotelarias</v>
      </c>
      <c r="B15" s="63" t="s">
        <v>33</v>
      </c>
      <c r="C15" s="63" t="s">
        <v>27</v>
      </c>
      <c r="D15" s="61">
        <v>0.1</v>
      </c>
    </row>
    <row r="16" spans="1:8" x14ac:dyDescent="0.3">
      <c r="A16" s="40" t="str">
        <f>$B$16&amp;"-"&amp;C16</f>
        <v>Agressivo-Papel</v>
      </c>
      <c r="B16" s="40" t="s">
        <v>17</v>
      </c>
      <c r="C16" s="40" t="s">
        <v>23</v>
      </c>
      <c r="D16" s="60">
        <v>0.5</v>
      </c>
    </row>
    <row r="17" spans="1:4" x14ac:dyDescent="0.3">
      <c r="A17" s="40" t="str">
        <f t="shared" ref="A17:A21" si="2">$B$16&amp;"-"&amp;C17</f>
        <v>Agressivo-Tijolo</v>
      </c>
      <c r="B17" s="40" t="s">
        <v>17</v>
      </c>
      <c r="C17" s="40" t="s">
        <v>24</v>
      </c>
      <c r="D17" s="60">
        <v>0.1</v>
      </c>
    </row>
    <row r="18" spans="1:4" x14ac:dyDescent="0.3">
      <c r="A18" s="40" t="str">
        <f t="shared" si="2"/>
        <v>Agressivo-Híbridos</v>
      </c>
      <c r="B18" s="40" t="s">
        <v>17</v>
      </c>
      <c r="C18" s="40" t="s">
        <v>25</v>
      </c>
      <c r="D18" s="60">
        <v>0.05</v>
      </c>
    </row>
    <row r="19" spans="1:4" x14ac:dyDescent="0.3">
      <c r="A19" s="40" t="str">
        <f t="shared" si="2"/>
        <v>Agressivo-FOF's</v>
      </c>
      <c r="B19" s="40" t="s">
        <v>17</v>
      </c>
      <c r="C19" s="40" t="s">
        <v>26</v>
      </c>
      <c r="D19" s="60">
        <v>0.05</v>
      </c>
    </row>
    <row r="20" spans="1:4" x14ac:dyDescent="0.3">
      <c r="A20" s="40" t="str">
        <f t="shared" si="2"/>
        <v>Agressivo-Desenvolvimento</v>
      </c>
      <c r="B20" s="40" t="s">
        <v>17</v>
      </c>
      <c r="C20" s="40" t="s">
        <v>28</v>
      </c>
      <c r="D20" s="60">
        <v>0.2</v>
      </c>
    </row>
    <row r="21" spans="1:4" ht="15" thickBot="1" x14ac:dyDescent="0.35">
      <c r="A21" s="63" t="str">
        <f t="shared" si="2"/>
        <v>Agressivo-Hotelarias</v>
      </c>
      <c r="B21" s="63" t="s">
        <v>17</v>
      </c>
      <c r="C21" s="63" t="s">
        <v>27</v>
      </c>
      <c r="D21" s="6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Investimento</vt:lpstr>
      <vt:lpstr>Planilha2</vt:lpstr>
      <vt:lpstr>ANO</vt:lpstr>
      <vt:lpstr>DIM</vt:lpstr>
      <vt:lpstr>INV</vt:lpstr>
      <vt:lpstr>PAC</vt:lpstr>
      <vt:lpstr>REN</vt:lpstr>
      <vt:lpstr>SAL</vt:lpstr>
      <vt:lpstr>SUG</vt:lpstr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Prado Santana</dc:creator>
  <cp:lastModifiedBy>Letícia Prado Santana</cp:lastModifiedBy>
  <dcterms:created xsi:type="dcterms:W3CDTF">2025-06-26T23:51:25Z</dcterms:created>
  <dcterms:modified xsi:type="dcterms:W3CDTF">2025-06-27T02:33:14Z</dcterms:modified>
</cp:coreProperties>
</file>