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PE\SEM2\Monetary macro\Assign\"/>
    </mc:Choice>
  </mc:AlternateContent>
  <xr:revisionPtr revIDLastSave="0" documentId="13_ncr:1_{E0B98305-64A3-445A-BC93-6BFF90516CF3}" xr6:coauthVersionLast="47" xr6:coauthVersionMax="47" xr10:uidLastSave="{00000000-0000-0000-0000-000000000000}"/>
  <bookViews>
    <workbookView xWindow="-108" yWindow="-108" windowWidth="23256" windowHeight="12456" xr2:uid="{B5FBD049-8B83-408E-92A2-F511BEE7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F42" i="1"/>
  <c r="F43" i="1"/>
  <c r="F44" i="1"/>
  <c r="F40" i="1"/>
  <c r="F31" i="1"/>
  <c r="F32" i="1"/>
  <c r="F33" i="1"/>
  <c r="F34" i="1"/>
  <c r="F30" i="1"/>
  <c r="F21" i="1"/>
  <c r="F22" i="1"/>
  <c r="F23" i="1"/>
  <c r="F24" i="1"/>
  <c r="F20" i="1"/>
  <c r="B30" i="1"/>
  <c r="B31" i="1" s="1"/>
  <c r="B40" i="1"/>
  <c r="B41" i="1" s="1"/>
  <c r="B42" i="1" s="1"/>
  <c r="C39" i="1"/>
  <c r="C29" i="1"/>
  <c r="C19" i="1"/>
  <c r="B20" i="1"/>
  <c r="B21" i="1" s="1"/>
  <c r="B22" i="1" s="1"/>
  <c r="B23" i="1" s="1"/>
  <c r="C2" i="1"/>
  <c r="C3" i="1" s="1"/>
  <c r="B3" i="1"/>
  <c r="B4" i="1" s="1"/>
  <c r="B5" i="1" s="1"/>
  <c r="B6" i="1" s="1"/>
  <c r="B7" i="1" s="1"/>
  <c r="G2" i="1"/>
  <c r="C4" i="1" l="1"/>
  <c r="F4" i="1" s="1"/>
  <c r="F3" i="1"/>
  <c r="B24" i="1"/>
  <c r="B32" i="1"/>
  <c r="B43" i="1"/>
  <c r="D9" i="1"/>
  <c r="C5" i="1" l="1"/>
  <c r="F5" i="1" s="1"/>
  <c r="D10" i="1"/>
  <c r="B44" i="1"/>
  <c r="B33" i="1"/>
  <c r="K21" i="1"/>
  <c r="K22" i="1" s="1"/>
  <c r="K23" i="1" s="1"/>
  <c r="C20" i="1" l="1"/>
  <c r="D20" i="1" s="1"/>
  <c r="E20" i="1"/>
  <c r="E3" i="1"/>
  <c r="E4" i="1" s="1"/>
  <c r="E5" i="1" s="1"/>
  <c r="E6" i="1" s="1"/>
  <c r="E7" i="1" s="1"/>
  <c r="C6" i="1"/>
  <c r="C7" i="1" s="1"/>
  <c r="F7" i="1" s="1"/>
  <c r="G4" i="1"/>
  <c r="B34" i="1"/>
  <c r="K41" i="1"/>
  <c r="K42" i="1" s="1"/>
  <c r="K43" i="1" s="1"/>
  <c r="G7" i="1"/>
  <c r="G3" i="1" l="1"/>
  <c r="C40" i="1"/>
  <c r="E40" i="1"/>
  <c r="C21" i="1"/>
  <c r="F6" i="1"/>
  <c r="E21" i="1"/>
  <c r="C41" i="1"/>
  <c r="D40" i="1"/>
  <c r="K31" i="1"/>
  <c r="K32" i="1" s="1"/>
  <c r="K33" i="1" s="1"/>
  <c r="C22" i="1"/>
  <c r="D21" i="1"/>
  <c r="G5" i="1"/>
  <c r="C30" i="1" l="1"/>
  <c r="D30" i="1" s="1"/>
  <c r="E30" i="1"/>
  <c r="E22" i="1"/>
  <c r="E41" i="1"/>
  <c r="C23" i="1"/>
  <c r="D22" i="1"/>
  <c r="C42" i="1"/>
  <c r="D41" i="1"/>
  <c r="G6" i="1"/>
  <c r="E31" i="1" l="1"/>
  <c r="C31" i="1"/>
  <c r="E42" i="1"/>
  <c r="E23" i="1"/>
  <c r="D42" i="1"/>
  <c r="C43" i="1"/>
  <c r="D31" i="1"/>
  <c r="C32" i="1"/>
  <c r="D23" i="1"/>
  <c r="C24" i="1"/>
  <c r="D24" i="1" s="1"/>
  <c r="E24" i="1" l="1"/>
  <c r="E43" i="1"/>
  <c r="E32" i="1"/>
  <c r="C33" i="1"/>
  <c r="D32" i="1"/>
  <c r="D43" i="1"/>
  <c r="C44" i="1"/>
  <c r="D44" i="1" s="1"/>
  <c r="E44" i="1" l="1"/>
  <c r="E33" i="1"/>
  <c r="C34" i="1"/>
  <c r="D34" i="1" s="1"/>
  <c r="D33" i="1"/>
  <c r="E34" i="1" l="1"/>
</calcChain>
</file>

<file path=xl/sharedStrings.xml><?xml version="1.0" encoding="utf-8"?>
<sst xmlns="http://schemas.openxmlformats.org/spreadsheetml/2006/main" count="61" uniqueCount="20">
  <si>
    <t>Year</t>
  </si>
  <si>
    <t>2025-26</t>
  </si>
  <si>
    <t>2026-27</t>
  </si>
  <si>
    <t>2027-28</t>
  </si>
  <si>
    <t>2028-29</t>
  </si>
  <si>
    <t>2029-30</t>
  </si>
  <si>
    <t>2030-31</t>
  </si>
  <si>
    <t>Fiscal Deficit/GDP</t>
  </si>
  <si>
    <t>Nominal GDP(10% growth rate)</t>
  </si>
  <si>
    <t>5 year Fiscal Deficit</t>
  </si>
  <si>
    <t>2032-31 Debt</t>
  </si>
  <si>
    <t>Debt (calculated from 5 year avg fiscal deficit)</t>
  </si>
  <si>
    <t>1 yr avg FD</t>
  </si>
  <si>
    <t xml:space="preserve">Cummulative 1yr FD </t>
  </si>
  <si>
    <t>Debt /GDP</t>
  </si>
  <si>
    <t>Debt</t>
  </si>
  <si>
    <t>Targeted Debt</t>
  </si>
  <si>
    <t>5 yr FD</t>
  </si>
  <si>
    <t>Avg FD 1 year</t>
  </si>
  <si>
    <t>Nominal GDP(10.5% growth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</si>
</sst>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[$₹-4009]\ * #,##0_ ;_ [$₹-4009]\ * \-#,##0_ ;_ [$₹-4009]\ * &quot;-&quot;??_ ;_ @_ "/>
    <numFmt numFmtId="165" formatCode="0.000"/>
    <numFmt numFmtId="166" formatCode="&quot;₹&quot;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64" fontId="0" fillId="2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2" fontId="0" fillId="0" borderId="1" xfId="0" applyNumberFormat="1" applyBorder="1"/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165" fontId="0" fillId="0" borderId="1" xfId="0" applyNumberFormat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2" borderId="5" xfId="0" applyFill="1" applyBorder="1" applyAlignment="1">
      <alignment horizontal="center" vertical="center" wrapText="1"/>
    </xf>
    <xf numFmtId="164" fontId="0" fillId="0" borderId="4" xfId="0" applyNumberFormat="1" applyBorder="1"/>
    <xf numFmtId="164" fontId="0" fillId="0" borderId="3" xfId="0" applyNumberFormat="1" applyBorder="1"/>
    <xf numFmtId="166" fontId="0" fillId="0" borderId="0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wrapText="1"/>
    </xf>
    <xf numFmtId="166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Debt-GDP</a:t>
            </a:r>
            <a:r>
              <a:rPr lang="en-US" baseline="0"/>
              <a:t> Glide Path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Debt /GDP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2025-26</c:v>
                </c:pt>
                <c:pt idx="1">
                  <c:v>2026-27</c:v>
                </c:pt>
                <c:pt idx="2">
                  <c:v>2027-28</c:v>
                </c:pt>
                <c:pt idx="3">
                  <c:v>2028-29</c:v>
                </c:pt>
                <c:pt idx="4">
                  <c:v>2029-30</c:v>
                </c:pt>
                <c:pt idx="5">
                  <c:v>2030-31</c:v>
                </c:pt>
              </c:strCache>
            </c:strRef>
          </c:cat>
          <c:val>
            <c:numRef>
              <c:f>Sheet1!$F$2:$F$7</c:f>
              <c:numCache>
                <c:formatCode>0.00</c:formatCode>
                <c:ptCount val="6"/>
                <c:pt idx="0">
                  <c:v>0.56100000000000005</c:v>
                </c:pt>
                <c:pt idx="1">
                  <c:v>0.55236026000000005</c:v>
                </c:pt>
                <c:pt idx="2">
                  <c:v>0.54065501818181816</c:v>
                </c:pt>
                <c:pt idx="3">
                  <c:v>0.52651304132231402</c:v>
                </c:pt>
                <c:pt idx="4">
                  <c:v>0.51047410969196083</c:v>
                </c:pt>
                <c:pt idx="5">
                  <c:v>0.49299999999999994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C-43DD-B59B-0BA9A1EA8A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3076415"/>
        <c:axId val="553083135"/>
      </c:lineChart>
      <c:catAx>
        <c:axId val="55307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83135"/>
        <c:crosses val="autoZero"/>
        <c:auto val="1"/>
        <c:lblAlgn val="ctr"/>
        <c:lblOffset val="100"/>
        <c:noMultiLvlLbl val="0"/>
      </c:catAx>
      <c:valAx>
        <c:axId val="5530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7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 Nominal GDP(10.5% growth rate)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Sheet1!$A$39:$A$44</c:f>
              <c:strCache>
                <c:ptCount val="6"/>
                <c:pt idx="0">
                  <c:v>2025-26</c:v>
                </c:pt>
                <c:pt idx="1">
                  <c:v>2026-27</c:v>
                </c:pt>
                <c:pt idx="2">
                  <c:v>2027-28</c:v>
                </c:pt>
                <c:pt idx="3">
                  <c:v>2028-29</c:v>
                </c:pt>
                <c:pt idx="4">
                  <c:v>2029-30</c:v>
                </c:pt>
                <c:pt idx="5">
                  <c:v>2030-31</c:v>
                </c:pt>
              </c:strCache>
            </c:strRef>
          </c:cat>
          <c:val>
            <c:numRef>
              <c:f>Sheet1!$B$39:$B$44</c:f>
              <c:numCache>
                <c:formatCode>_ [$₹-4009]\ * #,##0_ ;_ [$₹-4009]\ * \-#,##0_ ;_ [$₹-4009]\ * "-"??_ ;_ @_ </c:formatCode>
                <c:ptCount val="6"/>
                <c:pt idx="0">
                  <c:v>35697923</c:v>
                </c:pt>
                <c:pt idx="1">
                  <c:v>39624694.530000001</c:v>
                </c:pt>
                <c:pt idx="2">
                  <c:v>43983410.928300008</c:v>
                </c:pt>
                <c:pt idx="3">
                  <c:v>48821586.130413011</c:v>
                </c:pt>
                <c:pt idx="4">
                  <c:v>54191960.604758449</c:v>
                </c:pt>
                <c:pt idx="5">
                  <c:v>60153076.271281883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5-4C85-8972-A1E0E5C497D0}"/>
            </c:ext>
          </c:extLst>
        </c:ser>
        <c:ser>
          <c:idx val="1"/>
          <c:order val="1"/>
          <c:tx>
            <c:strRef>
              <c:f>Sheet1!$E$38</c:f>
              <c:strCache>
                <c:ptCount val="1"/>
                <c:pt idx="0">
                  <c:v>Cummulative 1yr FD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Sheet1!$A$39:$A$44</c:f>
              <c:strCache>
                <c:ptCount val="6"/>
                <c:pt idx="0">
                  <c:v>2025-26</c:v>
                </c:pt>
                <c:pt idx="1">
                  <c:v>2026-27</c:v>
                </c:pt>
                <c:pt idx="2">
                  <c:v>2027-28</c:v>
                </c:pt>
                <c:pt idx="3">
                  <c:v>2028-29</c:v>
                </c:pt>
                <c:pt idx="4">
                  <c:v>2029-30</c:v>
                </c:pt>
                <c:pt idx="5">
                  <c:v>2030-31</c:v>
                </c:pt>
              </c:strCache>
            </c:strRef>
          </c:cat>
          <c:val>
            <c:numRef>
              <c:f>Sheet1!$E$39:$E$44</c:f>
              <c:numCache>
                <c:formatCode>_ [$₹-4009]\ * #,##0_ ;_ [$₹-4009]\ * \-#,##0_ ;_ [$₹-4009]\ * "-"??_ ;_ @_ </c:formatCode>
                <c:ptCount val="6"/>
                <c:pt idx="0">
                  <c:v>1482000</c:v>
                </c:pt>
                <c:pt idx="1">
                  <c:v>1889694.5139856241</c:v>
                </c:pt>
                <c:pt idx="2">
                  <c:v>3779389.0279712481</c:v>
                </c:pt>
                <c:pt idx="3">
                  <c:v>5669083.5419568717</c:v>
                </c:pt>
                <c:pt idx="4">
                  <c:v>7558778.0559424963</c:v>
                </c:pt>
                <c:pt idx="5">
                  <c:v>9448472.5699281208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5-4C85-8972-A1E0E5C49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392079"/>
        <c:axId val="810391599"/>
      </c:lineChart>
      <c:catAx>
        <c:axId val="81039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91599"/>
        <c:crosses val="autoZero"/>
        <c:auto val="1"/>
        <c:lblAlgn val="ctr"/>
        <c:lblOffset val="100"/>
        <c:noMultiLvlLbl val="0"/>
      </c:catAx>
      <c:valAx>
        <c:axId val="81039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9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 /GDP @ 10% growth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Debt /GDP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Sheet1!$A$19:$A$24</c:f>
              <c:strCache>
                <c:ptCount val="6"/>
                <c:pt idx="0">
                  <c:v>2025-26</c:v>
                </c:pt>
                <c:pt idx="1">
                  <c:v>2026-27</c:v>
                </c:pt>
                <c:pt idx="2">
                  <c:v>2027-28</c:v>
                </c:pt>
                <c:pt idx="3">
                  <c:v>2028-29</c:v>
                </c:pt>
                <c:pt idx="4">
                  <c:v>2029-30</c:v>
                </c:pt>
                <c:pt idx="5">
                  <c:v>2030-31</c:v>
                </c:pt>
              </c:strCache>
            </c:strRef>
          </c:cat>
          <c:val>
            <c:numRef>
              <c:f>Sheet1!$D$19:$D$24</c:f>
              <c:numCache>
                <c:formatCode>0.00</c:formatCode>
                <c:ptCount val="6"/>
                <c:pt idx="0">
                  <c:v>0.56100000000000005</c:v>
                </c:pt>
                <c:pt idx="1">
                  <c:v>0.55148180000000002</c:v>
                </c:pt>
                <c:pt idx="2">
                  <c:v>0.53905781818181819</c:v>
                </c:pt>
                <c:pt idx="3">
                  <c:v>0.52433504132231412</c:v>
                </c:pt>
                <c:pt idx="4">
                  <c:v>0.50783410969196097</c:v>
                </c:pt>
                <c:pt idx="5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C-447B-AE7D-B50077DCE6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8105423"/>
        <c:axId val="587747519"/>
      </c:lineChart>
      <c:catAx>
        <c:axId val="62810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47519"/>
        <c:crosses val="autoZero"/>
        <c:auto val="1"/>
        <c:lblAlgn val="ctr"/>
        <c:lblOffset val="100"/>
        <c:noMultiLvlLbl val="0"/>
      </c:catAx>
      <c:valAx>
        <c:axId val="58774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0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Debt /GDP @ 10.5%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Debt /GDP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Sheet1!$A$29:$A$34</c:f>
              <c:strCache>
                <c:ptCount val="6"/>
                <c:pt idx="0">
                  <c:v>2025-26</c:v>
                </c:pt>
                <c:pt idx="1">
                  <c:v>2026-27</c:v>
                </c:pt>
                <c:pt idx="2">
                  <c:v>2027-28</c:v>
                </c:pt>
                <c:pt idx="3">
                  <c:v>2028-29</c:v>
                </c:pt>
                <c:pt idx="4">
                  <c:v>2029-30</c:v>
                </c:pt>
                <c:pt idx="5">
                  <c:v>2030-31</c:v>
                </c:pt>
              </c:strCache>
            </c:strRef>
          </c:cat>
          <c:val>
            <c:numRef>
              <c:f>Sheet1!$D$29:$D$34</c:f>
              <c:numCache>
                <c:formatCode>0.00</c:formatCode>
                <c:ptCount val="6"/>
                <c:pt idx="0">
                  <c:v>0.56100000000000005</c:v>
                </c:pt>
                <c:pt idx="1">
                  <c:v>0.55226224711509619</c:v>
                </c:pt>
                <c:pt idx="2">
                  <c:v>0.54011962582613993</c:v>
                </c:pt>
                <c:pt idx="3">
                  <c:v>0.52529811098107981</c:v>
                </c:pt>
                <c:pt idx="4">
                  <c:v>0.50841645293261528</c:v>
                </c:pt>
                <c:pt idx="5">
                  <c:v>0.48999999999999988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D-4BC0-BA67-51B4AF2692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7472511"/>
        <c:axId val="327471071"/>
      </c:lineChart>
      <c:catAx>
        <c:axId val="32747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71071"/>
        <c:crosses val="autoZero"/>
        <c:auto val="1"/>
        <c:lblAlgn val="ctr"/>
        <c:lblOffset val="100"/>
        <c:noMultiLvlLbl val="0"/>
      </c:catAx>
      <c:valAx>
        <c:axId val="3274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7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Debt /GDP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Sheet1!$A$19:$A$24</c:f>
              <c:strCache>
                <c:ptCount val="6"/>
                <c:pt idx="0">
                  <c:v>2025-26</c:v>
                </c:pt>
                <c:pt idx="1">
                  <c:v>2026-27</c:v>
                </c:pt>
                <c:pt idx="2">
                  <c:v>2027-28</c:v>
                </c:pt>
                <c:pt idx="3">
                  <c:v>2028-29</c:v>
                </c:pt>
                <c:pt idx="4">
                  <c:v>2029-30</c:v>
                </c:pt>
                <c:pt idx="5">
                  <c:v>2030-31</c:v>
                </c:pt>
              </c:strCache>
            </c:strRef>
          </c:cat>
          <c:val>
            <c:numRef>
              <c:f>Sheet1!$D$19:$D$24</c:f>
              <c:numCache>
                <c:formatCode>0.00</c:formatCode>
                <c:ptCount val="6"/>
                <c:pt idx="0">
                  <c:v>0.56100000000000005</c:v>
                </c:pt>
                <c:pt idx="1">
                  <c:v>0.55148180000000002</c:v>
                </c:pt>
                <c:pt idx="2">
                  <c:v>0.53905781818181819</c:v>
                </c:pt>
                <c:pt idx="3">
                  <c:v>0.52433504132231412</c:v>
                </c:pt>
                <c:pt idx="4">
                  <c:v>0.50783410969196097</c:v>
                </c:pt>
                <c:pt idx="5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F-448E-9BC3-C33DF0C57E6E}"/>
            </c:ext>
          </c:extLst>
        </c:ser>
        <c:ser>
          <c:idx val="1"/>
          <c:order val="1"/>
          <c:tx>
            <c:strRef>
              <c:f>Sheet1!$F$18</c:f>
              <c:strCache>
                <c:ptCount val="1"/>
                <c:pt idx="0">
                  <c:v>Fiscal Deficit/GDP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Sheet1!$A$19:$A$24</c:f>
              <c:strCache>
                <c:ptCount val="6"/>
                <c:pt idx="0">
                  <c:v>2025-26</c:v>
                </c:pt>
                <c:pt idx="1">
                  <c:v>2026-27</c:v>
                </c:pt>
                <c:pt idx="2">
                  <c:v>2027-28</c:v>
                </c:pt>
                <c:pt idx="3">
                  <c:v>2028-29</c:v>
                </c:pt>
                <c:pt idx="4">
                  <c:v>2029-30</c:v>
                </c:pt>
                <c:pt idx="5">
                  <c:v>2030-31</c:v>
                </c:pt>
              </c:strCache>
            </c:strRef>
          </c:cat>
          <c:val>
            <c:numRef>
              <c:f>Sheet1!$F$19:$F$24</c:f>
              <c:numCache>
                <c:formatCode>0.000</c:formatCode>
                <c:ptCount val="6"/>
                <c:pt idx="0">
                  <c:v>4.4999999999999998E-2</c:v>
                </c:pt>
                <c:pt idx="1">
                  <c:v>4.1481800000000027E-2</c:v>
                </c:pt>
                <c:pt idx="2">
                  <c:v>3.7710727272727299E-2</c:v>
                </c:pt>
                <c:pt idx="3">
                  <c:v>3.4282479338842993E-2</c:v>
                </c:pt>
                <c:pt idx="4">
                  <c:v>3.1165890308039082E-2</c:v>
                </c:pt>
                <c:pt idx="5">
                  <c:v>2.83326275527628E-2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F-448E-9BC3-C33DF0C57E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3543679"/>
        <c:axId val="723544639"/>
      </c:lineChart>
      <c:catAx>
        <c:axId val="72354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4639"/>
        <c:crosses val="autoZero"/>
        <c:auto val="1"/>
        <c:lblAlgn val="ctr"/>
        <c:lblOffset val="100"/>
        <c:noMultiLvlLbl val="0"/>
      </c:catAx>
      <c:valAx>
        <c:axId val="72354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Debt /GDP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Sheet1!$A$29:$A$34</c:f>
              <c:strCache>
                <c:ptCount val="6"/>
                <c:pt idx="0">
                  <c:v>2025-26</c:v>
                </c:pt>
                <c:pt idx="1">
                  <c:v>2026-27</c:v>
                </c:pt>
                <c:pt idx="2">
                  <c:v>2027-28</c:v>
                </c:pt>
                <c:pt idx="3">
                  <c:v>2028-29</c:v>
                </c:pt>
                <c:pt idx="4">
                  <c:v>2029-30</c:v>
                </c:pt>
                <c:pt idx="5">
                  <c:v>2030-31</c:v>
                </c:pt>
              </c:strCache>
            </c:strRef>
          </c:cat>
          <c:val>
            <c:numRef>
              <c:f>Sheet1!$D$29:$D$34</c:f>
              <c:numCache>
                <c:formatCode>0.00</c:formatCode>
                <c:ptCount val="6"/>
                <c:pt idx="0">
                  <c:v>0.56100000000000005</c:v>
                </c:pt>
                <c:pt idx="1">
                  <c:v>0.55226224711509619</c:v>
                </c:pt>
                <c:pt idx="2">
                  <c:v>0.54011962582613993</c:v>
                </c:pt>
                <c:pt idx="3">
                  <c:v>0.52529811098107981</c:v>
                </c:pt>
                <c:pt idx="4">
                  <c:v>0.50841645293261528</c:v>
                </c:pt>
                <c:pt idx="5">
                  <c:v>0.48999999999999988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8-4EF9-8356-872656B8F643}"/>
            </c:ext>
          </c:extLst>
        </c:ser>
        <c:ser>
          <c:idx val="1"/>
          <c:order val="1"/>
          <c:tx>
            <c:strRef>
              <c:f>Sheet1!$F$28</c:f>
              <c:strCache>
                <c:ptCount val="1"/>
                <c:pt idx="0">
                  <c:v>Fiscal Deficit/GDP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Sheet1!$A$29:$A$34</c:f>
              <c:strCache>
                <c:ptCount val="6"/>
                <c:pt idx="0">
                  <c:v>2025-26</c:v>
                </c:pt>
                <c:pt idx="1">
                  <c:v>2026-27</c:v>
                </c:pt>
                <c:pt idx="2">
                  <c:v>2027-28</c:v>
                </c:pt>
                <c:pt idx="3">
                  <c:v>2028-29</c:v>
                </c:pt>
                <c:pt idx="4">
                  <c:v>2029-30</c:v>
                </c:pt>
                <c:pt idx="5">
                  <c:v>2030-31</c:v>
                </c:pt>
              </c:strCache>
            </c:strRef>
          </c:cat>
          <c:val>
            <c:numRef>
              <c:f>Sheet1!$F$29:$F$34</c:f>
              <c:numCache>
                <c:formatCode>0.000</c:formatCode>
                <c:ptCount val="6"/>
                <c:pt idx="0">
                  <c:v>4.4999999999999998E-2</c:v>
                </c:pt>
                <c:pt idx="1">
                  <c:v>4.4569939422788432E-2</c:v>
                </c:pt>
                <c:pt idx="2">
                  <c:v>4.0334786807953334E-2</c:v>
                </c:pt>
                <c:pt idx="3">
                  <c:v>3.6502069509460028E-2</c:v>
                </c:pt>
                <c:pt idx="4">
                  <c:v>3.3033547067384643E-2</c:v>
                </c:pt>
                <c:pt idx="5">
                  <c:v>2.9894612730664835E-2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8-4EF9-8356-872656B8F6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6031599"/>
        <c:axId val="816033039"/>
      </c:lineChart>
      <c:catAx>
        <c:axId val="81603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33039"/>
        <c:crosses val="autoZero"/>
        <c:auto val="1"/>
        <c:lblAlgn val="ctr"/>
        <c:lblOffset val="100"/>
        <c:noMultiLvlLbl val="0"/>
      </c:catAx>
      <c:valAx>
        <c:axId val="81603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3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 /GDP @11% growth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Sheet1!$D$38</c:f>
              <c:strCache>
                <c:ptCount val="1"/>
                <c:pt idx="0">
                  <c:v>Debt /GDP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Sheet1!$A$39:$A$44</c:f>
              <c:strCache>
                <c:ptCount val="6"/>
                <c:pt idx="0">
                  <c:v>2025-26</c:v>
                </c:pt>
                <c:pt idx="1">
                  <c:v>2026-27</c:v>
                </c:pt>
                <c:pt idx="2">
                  <c:v>2027-28</c:v>
                </c:pt>
                <c:pt idx="3">
                  <c:v>2028-29</c:v>
                </c:pt>
                <c:pt idx="4">
                  <c:v>2029-30</c:v>
                </c:pt>
                <c:pt idx="5">
                  <c:v>2030-31</c:v>
                </c:pt>
              </c:strCache>
            </c:strRef>
          </c:cat>
          <c:val>
            <c:numRef>
              <c:f>Sheet1!$D$39:$D$44</c:f>
              <c:numCache>
                <c:formatCode>0.00</c:formatCode>
                <c:ptCount val="6"/>
                <c:pt idx="0">
                  <c:v>0.56100000000000005</c:v>
                </c:pt>
                <c:pt idx="1">
                  <c:v>0.55309522450432436</c:v>
                </c:pt>
                <c:pt idx="2">
                  <c:v>0.54124778702994891</c:v>
                </c:pt>
                <c:pt idx="3">
                  <c:v>0.5263167459639333</c:v>
                </c:pt>
                <c:pt idx="4">
                  <c:v>0.50902961529906898</c:v>
                </c:pt>
                <c:pt idx="5">
                  <c:v>0.48999999999999988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9-4CAD-ACAC-562263916F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349295"/>
        <c:axId val="320349775"/>
      </c:lineChart>
      <c:catAx>
        <c:axId val="32034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49775"/>
        <c:crosses val="autoZero"/>
        <c:auto val="1"/>
        <c:lblAlgn val="ctr"/>
        <c:lblOffset val="100"/>
        <c:noMultiLvlLbl val="0"/>
      </c:catAx>
      <c:valAx>
        <c:axId val="32034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4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Sheet1!$D$38</c:f>
              <c:strCache>
                <c:ptCount val="1"/>
                <c:pt idx="0">
                  <c:v>Debt /GDP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Sheet1!$A$39:$A$44</c:f>
              <c:strCache>
                <c:ptCount val="6"/>
                <c:pt idx="0">
                  <c:v>2025-26</c:v>
                </c:pt>
                <c:pt idx="1">
                  <c:v>2026-27</c:v>
                </c:pt>
                <c:pt idx="2">
                  <c:v>2027-28</c:v>
                </c:pt>
                <c:pt idx="3">
                  <c:v>2028-29</c:v>
                </c:pt>
                <c:pt idx="4">
                  <c:v>2029-30</c:v>
                </c:pt>
                <c:pt idx="5">
                  <c:v>2030-31</c:v>
                </c:pt>
              </c:strCache>
            </c:strRef>
          </c:cat>
          <c:val>
            <c:numRef>
              <c:f>Sheet1!$D$39:$D$44</c:f>
              <c:numCache>
                <c:formatCode>0.00</c:formatCode>
                <c:ptCount val="6"/>
                <c:pt idx="0">
                  <c:v>0.56100000000000005</c:v>
                </c:pt>
                <c:pt idx="1">
                  <c:v>0.55309522450432436</c:v>
                </c:pt>
                <c:pt idx="2">
                  <c:v>0.54124778702994891</c:v>
                </c:pt>
                <c:pt idx="3">
                  <c:v>0.5263167459639333</c:v>
                </c:pt>
                <c:pt idx="4">
                  <c:v>0.50902961529906898</c:v>
                </c:pt>
                <c:pt idx="5">
                  <c:v>0.48999999999999988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9-4018-B2A9-2C5422F44E6D}"/>
            </c:ext>
          </c:extLst>
        </c:ser>
        <c:ser>
          <c:idx val="1"/>
          <c:order val="1"/>
          <c:tx>
            <c:strRef>
              <c:f>Sheet1!$F$38</c:f>
              <c:strCache>
                <c:ptCount val="1"/>
                <c:pt idx="0">
                  <c:v>Fiscal Deficit/GDP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Sheet1!$A$39:$A$44</c:f>
              <c:strCache>
                <c:ptCount val="6"/>
                <c:pt idx="0">
                  <c:v>2025-26</c:v>
                </c:pt>
                <c:pt idx="1">
                  <c:v>2026-27</c:v>
                </c:pt>
                <c:pt idx="2">
                  <c:v>2027-28</c:v>
                </c:pt>
                <c:pt idx="3">
                  <c:v>2028-29</c:v>
                </c:pt>
                <c:pt idx="4">
                  <c:v>2029-30</c:v>
                </c:pt>
                <c:pt idx="5">
                  <c:v>2030-31</c:v>
                </c:pt>
              </c:strCache>
            </c:strRef>
          </c:cat>
          <c:val>
            <c:numRef>
              <c:f>Sheet1!$F$39:$F$44</c:f>
              <c:numCache>
                <c:formatCode>0.000</c:formatCode>
                <c:ptCount val="6"/>
                <c:pt idx="0">
                  <c:v>4.4999999999999998E-2</c:v>
                </c:pt>
                <c:pt idx="1">
                  <c:v>4.7689819098918972E-2</c:v>
                </c:pt>
                <c:pt idx="2">
                  <c:v>4.2963800990017086E-2</c:v>
                </c:pt>
                <c:pt idx="3">
                  <c:v>3.8706127018033408E-2</c:v>
                </c:pt>
                <c:pt idx="4">
                  <c:v>3.4870384700930991E-2</c:v>
                </c:pt>
                <c:pt idx="5">
                  <c:v>3.1414760991829722E-2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9-4018-B2A9-2C5422F44E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8274783"/>
        <c:axId val="628275263"/>
      </c:lineChart>
      <c:catAx>
        <c:axId val="6282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75263"/>
        <c:crosses val="autoZero"/>
        <c:auto val="1"/>
        <c:lblAlgn val="ctr"/>
        <c:lblOffset val="100"/>
        <c:noMultiLvlLbl val="0"/>
      </c:catAx>
      <c:valAx>
        <c:axId val="62827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 Nominal GDP(10% growth rate)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Sheet1!$A$19:$A$24</c:f>
              <c:strCache>
                <c:ptCount val="6"/>
                <c:pt idx="0">
                  <c:v>2025-26</c:v>
                </c:pt>
                <c:pt idx="1">
                  <c:v>2026-27</c:v>
                </c:pt>
                <c:pt idx="2">
                  <c:v>2027-28</c:v>
                </c:pt>
                <c:pt idx="3">
                  <c:v>2028-29</c:v>
                </c:pt>
                <c:pt idx="4">
                  <c:v>2029-30</c:v>
                </c:pt>
                <c:pt idx="5">
                  <c:v>2030-31</c:v>
                </c:pt>
              </c:strCache>
            </c:strRef>
          </c:cat>
          <c:val>
            <c:numRef>
              <c:f>Sheet1!$B$19:$B$24</c:f>
              <c:numCache>
                <c:formatCode>_ [$₹-4009]\ * #,##0_ ;_ [$₹-4009]\ * \-#,##0_ ;_ [$₹-4009]\ * "-"??_ ;_ @_ </c:formatCode>
                <c:ptCount val="6"/>
                <c:pt idx="0">
                  <c:v>35697923</c:v>
                </c:pt>
                <c:pt idx="1">
                  <c:v>39267715.300000004</c:v>
                </c:pt>
                <c:pt idx="2">
                  <c:v>43194486.830000006</c:v>
                </c:pt>
                <c:pt idx="3">
                  <c:v>47513935.513000011</c:v>
                </c:pt>
                <c:pt idx="4">
                  <c:v>52265329.064300016</c:v>
                </c:pt>
                <c:pt idx="5">
                  <c:v>57491861.970730022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8-4D4A-90F4-1D964F05E00E}"/>
            </c:ext>
          </c:extLst>
        </c:ser>
        <c:ser>
          <c:idx val="1"/>
          <c:order val="1"/>
          <c:tx>
            <c:strRef>
              <c:f>Sheet1!$E$18</c:f>
              <c:strCache>
                <c:ptCount val="1"/>
                <c:pt idx="0">
                  <c:v>Cummulative 1yr FD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Sheet1!$A$19:$A$24</c:f>
              <c:strCache>
                <c:ptCount val="6"/>
                <c:pt idx="0">
                  <c:v>2025-26</c:v>
                </c:pt>
                <c:pt idx="1">
                  <c:v>2026-27</c:v>
                </c:pt>
                <c:pt idx="2">
                  <c:v>2027-28</c:v>
                </c:pt>
                <c:pt idx="3">
                  <c:v>2028-29</c:v>
                </c:pt>
                <c:pt idx="4">
                  <c:v>2029-30</c:v>
                </c:pt>
                <c:pt idx="5">
                  <c:v>2030-31</c:v>
                </c:pt>
              </c:strCache>
            </c:strRef>
          </c:cat>
          <c:val>
            <c:numRef>
              <c:f>Sheet1!$E$19:$E$24</c:f>
              <c:numCache>
                <c:formatCode>_ [$₹-4009]\ * #,##0_ ;_ [$₹-4009]\ * \-#,##0_ ;_ [$₹-4009]\ * "-"??_ ;_ @_ </c:formatCode>
                <c:ptCount val="6"/>
                <c:pt idx="0">
                  <c:v>1482000</c:v>
                </c:pt>
                <c:pt idx="1">
                  <c:v>1628895.5125315413</c:v>
                </c:pt>
                <c:pt idx="2">
                  <c:v>3257791.0250630826</c:v>
                </c:pt>
                <c:pt idx="3">
                  <c:v>4886686.5375946239</c:v>
                </c:pt>
                <c:pt idx="4">
                  <c:v>6515582.0501261652</c:v>
                </c:pt>
                <c:pt idx="5">
                  <c:v>8144477.5626577064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8-4D4A-90F4-1D964F05E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062591"/>
        <c:axId val="813063071"/>
      </c:lineChart>
      <c:catAx>
        <c:axId val="81306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63071"/>
        <c:crosses val="autoZero"/>
        <c:auto val="1"/>
        <c:lblAlgn val="ctr"/>
        <c:lblOffset val="100"/>
        <c:noMultiLvlLbl val="0"/>
      </c:catAx>
      <c:valAx>
        <c:axId val="8130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6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 Nominal GDP(10.5% growth rate)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2025-26</c:v>
                </c:pt>
                <c:pt idx="1">
                  <c:v>2026-27</c:v>
                </c:pt>
                <c:pt idx="2">
                  <c:v>2027-28</c:v>
                </c:pt>
                <c:pt idx="3">
                  <c:v>2028-29</c:v>
                </c:pt>
                <c:pt idx="4">
                  <c:v>2029-30</c:v>
                </c:pt>
                <c:pt idx="5">
                  <c:v>2030-31</c:v>
                </c:pt>
              </c:strCache>
            </c:strRef>
          </c:cat>
          <c:val>
            <c:numRef>
              <c:f>Sheet1!$B$29:$B$34</c:f>
              <c:numCache>
                <c:formatCode>_ [$₹-4009]\ * #,##0_ ;_ [$₹-4009]\ * \-#,##0_ ;_ [$₹-4009]\ * "-"??_ ;_ @_ </c:formatCode>
                <c:ptCount val="6"/>
                <c:pt idx="0">
                  <c:v>35697923</c:v>
                </c:pt>
                <c:pt idx="1">
                  <c:v>39446204.914999999</c:v>
                </c:pt>
                <c:pt idx="2">
                  <c:v>43588056.431074999</c:v>
                </c:pt>
                <c:pt idx="3">
                  <c:v>48164802.356337875</c:v>
                </c:pt>
                <c:pt idx="4">
                  <c:v>53222106.603753351</c:v>
                </c:pt>
                <c:pt idx="5">
                  <c:v>58810427.797147453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5-4924-B41E-27DF96AF82F1}"/>
            </c:ext>
          </c:extLst>
        </c:ser>
        <c:ser>
          <c:idx val="1"/>
          <c:order val="1"/>
          <c:tx>
            <c:strRef>
              <c:f>Sheet1!$E$28</c:f>
              <c:strCache>
                <c:ptCount val="1"/>
                <c:pt idx="0">
                  <c:v>Cummulative 1yr FD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2025-26</c:v>
                </c:pt>
                <c:pt idx="1">
                  <c:v>2026-27</c:v>
                </c:pt>
                <c:pt idx="2">
                  <c:v>2027-28</c:v>
                </c:pt>
                <c:pt idx="3">
                  <c:v>2028-29</c:v>
                </c:pt>
                <c:pt idx="4">
                  <c:v>2029-30</c:v>
                </c:pt>
                <c:pt idx="5">
                  <c:v>2030-31</c:v>
                </c:pt>
              </c:strCache>
            </c:strRef>
          </c:cat>
          <c:val>
            <c:numRef>
              <c:f>Sheet1!$E$29:$E$34</c:f>
              <c:numCache>
                <c:formatCode>_ [$₹-4009]\ * #,##0_ ;_ [$₹-4009]\ * \-#,##0_ ;_ [$₹-4009]\ * "-"??_ ;_ @_ </c:formatCode>
                <c:ptCount val="6"/>
                <c:pt idx="0">
                  <c:v>1482000</c:v>
                </c:pt>
                <c:pt idx="1">
                  <c:v>1758114.9635204494</c:v>
                </c:pt>
                <c:pt idx="2">
                  <c:v>3516229.9270408987</c:v>
                </c:pt>
                <c:pt idx="3">
                  <c:v>5274344.8905613478</c:v>
                </c:pt>
                <c:pt idx="4">
                  <c:v>7032459.8540817974</c:v>
                </c:pt>
                <c:pt idx="5">
                  <c:v>8790574.817602247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5-4924-B41E-27DF96AF8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196687"/>
        <c:axId val="807702287"/>
      </c:lineChart>
      <c:catAx>
        <c:axId val="71519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02287"/>
        <c:crosses val="autoZero"/>
        <c:auto val="1"/>
        <c:lblAlgn val="ctr"/>
        <c:lblOffset val="100"/>
        <c:noMultiLvlLbl val="0"/>
      </c:catAx>
      <c:valAx>
        <c:axId val="80770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9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423147</xdr:colOff>
      <xdr:row>4</xdr:row>
      <xdr:rowOff>39102</xdr:rowOff>
    </xdr:from>
    <xdr:to>
      <xdr:col>12</xdr:col>
      <xdr:colOff>443410</xdr:colOff>
      <xdr:row>17</xdr:row>
      <xdr:rowOff>290319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95352-30FC-E033-8BBB-4335EE5EB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81406</xdr:colOff>
      <xdr:row>14</xdr:row>
      <xdr:rowOff>142933</xdr:rowOff>
    </xdr:from>
    <xdr:to>
      <xdr:col>19</xdr:col>
      <xdr:colOff>348343</xdr:colOff>
      <xdr:row>27</xdr:row>
      <xdr:rowOff>381000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B3F3E-4F09-78B8-F34E-331F5E5C5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845242</xdr:colOff>
      <xdr:row>28</xdr:row>
      <xdr:rowOff>78889</xdr:rowOff>
    </xdr:from>
    <xdr:to>
      <xdr:col>19</xdr:col>
      <xdr:colOff>605758</xdr:colOff>
      <xdr:row>41</xdr:row>
      <xdr:rowOff>145996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84749F-BC97-DA76-E1E1-2ED1E997C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472277</xdr:colOff>
      <xdr:row>14</xdr:row>
      <xdr:rowOff>149140</xdr:rowOff>
    </xdr:from>
    <xdr:to>
      <xdr:col>24</xdr:col>
      <xdr:colOff>457200</xdr:colOff>
      <xdr:row>27</xdr:row>
      <xdr:rowOff>346365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890A44-0A06-B315-34DA-6BF2AC493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713509</xdr:colOff>
      <xdr:row>28</xdr:row>
      <xdr:rowOff>152401</xdr:rowOff>
    </xdr:from>
    <xdr:to>
      <xdr:col>25</xdr:col>
      <xdr:colOff>228600</xdr:colOff>
      <xdr:row>43</xdr:row>
      <xdr:rowOff>13855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771D0F-A75C-6AA1-994A-A4641B577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935181</xdr:colOff>
      <xdr:row>42</xdr:row>
      <xdr:rowOff>166254</xdr:rowOff>
    </xdr:from>
    <xdr:to>
      <xdr:col>19</xdr:col>
      <xdr:colOff>616527</xdr:colOff>
      <xdr:row>58</xdr:row>
      <xdr:rowOff>27709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EA81B3-DA4F-ED0E-95B0-B5A88DD1C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685799</xdr:colOff>
      <xdr:row>43</xdr:row>
      <xdr:rowOff>41563</xdr:rowOff>
    </xdr:from>
    <xdr:to>
      <xdr:col>25</xdr:col>
      <xdr:colOff>200890</xdr:colOff>
      <xdr:row>58</xdr:row>
      <xdr:rowOff>83127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E962B8-B7E2-5897-0708-F56F22098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596735</xdr:colOff>
      <xdr:row>15</xdr:row>
      <xdr:rowOff>16823</xdr:rowOff>
    </xdr:from>
    <xdr:to>
      <xdr:col>32</xdr:col>
      <xdr:colOff>280060</xdr:colOff>
      <xdr:row>27</xdr:row>
      <xdr:rowOff>349332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A73A25D-3D19-72C9-9170-0E62D137C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394855</xdr:colOff>
      <xdr:row>28</xdr:row>
      <xdr:rowOff>124692</xdr:rowOff>
    </xdr:from>
    <xdr:to>
      <xdr:col>33</xdr:col>
      <xdr:colOff>90055</xdr:colOff>
      <xdr:row>42</xdr:row>
      <xdr:rowOff>166255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E0E6ED9-3FA3-120A-D7BC-D740FADC9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325581</xdr:colOff>
      <xdr:row>43</xdr:row>
      <xdr:rowOff>55418</xdr:rowOff>
    </xdr:from>
    <xdr:to>
      <xdr:col>33</xdr:col>
      <xdr:colOff>20781</xdr:colOff>
      <xdr:row>57</xdr:row>
      <xdr:rowOff>96982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B75AB9C-C5BE-6246-771B-A955C926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38D2-2FE1-4551-8736-7C0CA302E5D2}">
  <dimension ref="A1:K57"/>
  <sheetViews>
    <sheetView tabSelected="1" zoomScale="65" zoomScaleNormal="70" workbookViewId="0">
      <selection activeCell="O9" sqref="O9"/>
    </sheetView>
  </sheetViews>
  <sheetFormatPr defaultRowHeight="14.4" x14ac:dyDescent="0.3"/>
  <cols>
    <col min="1" max="1" width="9.21875" bestFit="1" customWidth="1"/>
    <col min="2" max="2" width="22.109375" style="4" bestFit="1" customWidth="1"/>
    <col min="3" max="3" width="21.88671875" style="4" bestFit="1" customWidth="1"/>
    <col min="4" max="4" width="14" style="4" bestFit="1" customWidth="1"/>
    <col min="5" max="5" width="16.109375" style="4" bestFit="1" customWidth="1"/>
    <col min="6" max="6" width="18.6640625" style="4" bestFit="1" customWidth="1"/>
    <col min="7" max="7" width="23.88671875" bestFit="1" customWidth="1"/>
    <col min="8" max="8" width="13.21875" bestFit="1" customWidth="1"/>
    <col min="9" max="9" width="13.21875" customWidth="1"/>
    <col min="10" max="10" width="15.109375" bestFit="1" customWidth="1"/>
    <col min="11" max="11" width="16.109375" bestFit="1" customWidth="1"/>
    <col min="12" max="12" width="13" bestFit="1" customWidth="1"/>
    <col min="13" max="13" width="13.88671875" bestFit="1" customWidth="1"/>
    <col min="19" max="19" width="12.88671875" bestFit="1" customWidth="1"/>
    <col min="20" max="20" width="17.77734375" bestFit="1" customWidth="1"/>
    <col min="21" max="22" width="11.21875" bestFit="1" customWidth="1"/>
    <col min="24" max="24" width="15.5546875" bestFit="1" customWidth="1"/>
  </cols>
  <sheetData>
    <row r="1" spans="1:7" s="7" customFormat="1" ht="28.8" x14ac:dyDescent="0.3">
      <c r="A1" s="5" t="s">
        <v>0</v>
      </c>
      <c r="B1" s="6" t="s">
        <v>8</v>
      </c>
      <c r="C1" s="6" t="s">
        <v>11</v>
      </c>
      <c r="D1" s="10" t="s">
        <v>12</v>
      </c>
      <c r="E1" s="11" t="s">
        <v>13</v>
      </c>
      <c r="F1" s="8" t="s">
        <v>14</v>
      </c>
      <c r="G1" s="5" t="s">
        <v>7</v>
      </c>
    </row>
    <row r="2" spans="1:7" x14ac:dyDescent="0.3">
      <c r="A2" s="1" t="s">
        <v>1</v>
      </c>
      <c r="B2" s="3">
        <v>35697923</v>
      </c>
      <c r="C2" s="3">
        <f>B2*F2</f>
        <v>20026534.803000003</v>
      </c>
      <c r="D2" s="3"/>
      <c r="E2" s="3"/>
      <c r="F2" s="12">
        <v>0.56100000000000005</v>
      </c>
      <c r="G2" s="1">
        <f t="shared" ref="G2:G6" si="0">E2/B2</f>
        <v>0</v>
      </c>
    </row>
    <row r="3" spans="1:7" x14ac:dyDescent="0.3">
      <c r="A3" s="1" t="s">
        <v>2</v>
      </c>
      <c r="B3" s="3">
        <f>B2*1.1</f>
        <v>39267715.300000004</v>
      </c>
      <c r="C3" s="3">
        <f>C2+D3</f>
        <v>21689925.432713982</v>
      </c>
      <c r="D3" s="3">
        <v>1663390.62971398</v>
      </c>
      <c r="E3" s="3">
        <f>D10</f>
        <v>1663390.6297139793</v>
      </c>
      <c r="F3" s="12">
        <f>C3/B3</f>
        <v>0.55236026000000005</v>
      </c>
      <c r="G3" s="1">
        <f>E3/B3</f>
        <v>4.2360260000000031E-2</v>
      </c>
    </row>
    <row r="4" spans="1:7" x14ac:dyDescent="0.3">
      <c r="A4" s="1" t="s">
        <v>3</v>
      </c>
      <c r="B4" s="3">
        <f>B3*1.1</f>
        <v>43194486.830000006</v>
      </c>
      <c r="C4" s="3">
        <f>C3+D4</f>
        <v>23353316.06242796</v>
      </c>
      <c r="D4" s="3">
        <v>1663390.6297139793</v>
      </c>
      <c r="E4" s="3">
        <f>E3+D4</f>
        <v>3326781.2594279586</v>
      </c>
      <c r="F4" s="12">
        <f>C4/B4</f>
        <v>0.54065501818181816</v>
      </c>
      <c r="G4" s="1">
        <f>E4/B4</f>
        <v>7.701865454545459E-2</v>
      </c>
    </row>
    <row r="5" spans="1:7" x14ac:dyDescent="0.3">
      <c r="A5" s="1" t="s">
        <v>4</v>
      </c>
      <c r="B5" s="3">
        <f t="shared" ref="B5:B7" si="1">B4*1.1</f>
        <v>47513935.513000011</v>
      </c>
      <c r="C5" s="3">
        <f>C4+D5</f>
        <v>25016706.692141939</v>
      </c>
      <c r="D5" s="3">
        <v>1663390.6297139793</v>
      </c>
      <c r="E5" s="3">
        <f>E4+D5</f>
        <v>4990171.8891419377</v>
      </c>
      <c r="F5" s="12">
        <f>C5/B5</f>
        <v>0.52651304132231402</v>
      </c>
      <c r="G5" s="1">
        <f t="shared" si="0"/>
        <v>0.10502543801652899</v>
      </c>
    </row>
    <row r="6" spans="1:7" x14ac:dyDescent="0.3">
      <c r="A6" s="1" t="s">
        <v>5</v>
      </c>
      <c r="B6" s="3">
        <f t="shared" si="1"/>
        <v>52265329.064300016</v>
      </c>
      <c r="C6" s="3">
        <f>C5+D6</f>
        <v>26680097.321855918</v>
      </c>
      <c r="D6" s="3">
        <v>1663390.6297139793</v>
      </c>
      <c r="E6" s="3">
        <f>E5+D6</f>
        <v>6653562.5188559173</v>
      </c>
      <c r="F6" s="12">
        <f>C6/B6</f>
        <v>0.51047410969196083</v>
      </c>
      <c r="G6" s="1">
        <f t="shared" si="0"/>
        <v>0.12730356123215633</v>
      </c>
    </row>
    <row r="7" spans="1:7" x14ac:dyDescent="0.3">
      <c r="A7" s="1" t="s">
        <v>6</v>
      </c>
      <c r="B7" s="3">
        <f t="shared" si="1"/>
        <v>57491861.970730022</v>
      </c>
      <c r="C7" s="3">
        <f>C6+D7</f>
        <v>28343487.951569896</v>
      </c>
      <c r="D7" s="3">
        <v>1663390.6297139793</v>
      </c>
      <c r="E7" s="3">
        <f>E6+D7</f>
        <v>8316953.1485698968</v>
      </c>
      <c r="F7" s="12">
        <f>C7/B7</f>
        <v>0.49299999999999994</v>
      </c>
      <c r="G7" s="1">
        <f>E7/B7</f>
        <v>0.14466313776381401</v>
      </c>
    </row>
    <row r="9" spans="1:7" x14ac:dyDescent="0.3">
      <c r="C9" s="2" t="s">
        <v>9</v>
      </c>
      <c r="D9" s="3">
        <f>C11-C2</f>
        <v>8316953.1485698968</v>
      </c>
    </row>
    <row r="10" spans="1:7" x14ac:dyDescent="0.3">
      <c r="C10" s="9" t="s">
        <v>12</v>
      </c>
      <c r="D10" s="3">
        <f>D9/5</f>
        <v>1663390.6297139793</v>
      </c>
    </row>
    <row r="11" spans="1:7" x14ac:dyDescent="0.3">
      <c r="B11" s="2" t="s">
        <v>10</v>
      </c>
      <c r="C11" s="3">
        <v>28343487.9515699</v>
      </c>
    </row>
    <row r="18" spans="1:11" ht="28.8" x14ac:dyDescent="0.3">
      <c r="A18" s="5" t="s">
        <v>0</v>
      </c>
      <c r="B18" s="6" t="s">
        <v>8</v>
      </c>
      <c r="C18" s="13" t="s">
        <v>15</v>
      </c>
      <c r="D18" s="8" t="s">
        <v>14</v>
      </c>
      <c r="E18" s="19" t="s">
        <v>13</v>
      </c>
      <c r="F18" s="5" t="s">
        <v>7</v>
      </c>
      <c r="G18" s="16"/>
      <c r="H18" s="17"/>
      <c r="I18" s="17"/>
    </row>
    <row r="19" spans="1:11" x14ac:dyDescent="0.3">
      <c r="A19" s="1" t="s">
        <v>1</v>
      </c>
      <c r="B19" s="3">
        <v>35697923</v>
      </c>
      <c r="C19" s="3">
        <f>B19*D19</f>
        <v>20026534.803000003</v>
      </c>
      <c r="D19" s="12">
        <v>0.56100000000000005</v>
      </c>
      <c r="E19" s="20">
        <v>1482000</v>
      </c>
      <c r="F19" s="15">
        <v>4.4999999999999998E-2</v>
      </c>
      <c r="G19" s="18"/>
      <c r="H19" s="18"/>
      <c r="I19" s="18"/>
    </row>
    <row r="20" spans="1:11" x14ac:dyDescent="0.3">
      <c r="A20" s="1" t="s">
        <v>2</v>
      </c>
      <c r="B20" s="3">
        <f>B19*1.1</f>
        <v>39267715.300000004</v>
      </c>
      <c r="C20" s="3">
        <f>C19+$K$23</f>
        <v>21655430.315531544</v>
      </c>
      <c r="D20" s="12">
        <f>C20/B20</f>
        <v>0.55148180000000002</v>
      </c>
      <c r="E20" s="20">
        <f>K23</f>
        <v>1628895.5125315413</v>
      </c>
      <c r="F20" s="15">
        <f>$K$23/B20</f>
        <v>4.1481800000000027E-2</v>
      </c>
      <c r="G20" s="18"/>
      <c r="H20" s="18"/>
      <c r="I20" s="18"/>
    </row>
    <row r="21" spans="1:11" x14ac:dyDescent="0.3">
      <c r="A21" s="1" t="s">
        <v>3</v>
      </c>
      <c r="B21" s="3">
        <f t="shared" ref="B21:B24" si="2">B20*1.1</f>
        <v>43194486.830000006</v>
      </c>
      <c r="C21" s="3">
        <f>C20+$K$23</f>
        <v>23284325.828063086</v>
      </c>
      <c r="D21" s="12">
        <f t="shared" ref="D21:D24" si="3">C21/B21</f>
        <v>0.53905781818181819</v>
      </c>
      <c r="E21" s="20">
        <f>E20+$K$23</f>
        <v>3257791.0250630826</v>
      </c>
      <c r="F21" s="15">
        <f t="shared" ref="F21:F24" si="4">$K$23/B21</f>
        <v>3.7710727272727299E-2</v>
      </c>
      <c r="G21" s="18"/>
      <c r="H21" s="18"/>
      <c r="I21" s="18"/>
      <c r="J21" s="14" t="s">
        <v>16</v>
      </c>
      <c r="K21" s="21">
        <f>0.49*B24</f>
        <v>28171012.36565771</v>
      </c>
    </row>
    <row r="22" spans="1:11" x14ac:dyDescent="0.3">
      <c r="A22" s="1" t="s">
        <v>4</v>
      </c>
      <c r="B22" s="3">
        <f t="shared" si="2"/>
        <v>47513935.513000011</v>
      </c>
      <c r="C22" s="3">
        <f>C21+$K$23</f>
        <v>24913221.340594627</v>
      </c>
      <c r="D22" s="12">
        <f t="shared" si="3"/>
        <v>0.52433504132231412</v>
      </c>
      <c r="E22" s="20">
        <f t="shared" ref="E22:E24" si="5">E21+$K$23</f>
        <v>4886686.5375946239</v>
      </c>
      <c r="F22" s="15">
        <f t="shared" si="4"/>
        <v>3.4282479338842993E-2</v>
      </c>
      <c r="G22" s="18"/>
      <c r="H22" s="18"/>
      <c r="I22" s="18"/>
      <c r="J22" s="14" t="s">
        <v>17</v>
      </c>
      <c r="K22" s="21">
        <f>K21-C19</f>
        <v>8144477.5626577064</v>
      </c>
    </row>
    <row r="23" spans="1:11" x14ac:dyDescent="0.3">
      <c r="A23" s="1" t="s">
        <v>5</v>
      </c>
      <c r="B23" s="3">
        <f t="shared" si="2"/>
        <v>52265329.064300016</v>
      </c>
      <c r="C23" s="3">
        <f>C22+$K$23</f>
        <v>26542116.853126168</v>
      </c>
      <c r="D23" s="12">
        <f t="shared" si="3"/>
        <v>0.50783410969196097</v>
      </c>
      <c r="E23" s="20">
        <f t="shared" si="5"/>
        <v>6515582.0501261652</v>
      </c>
      <c r="F23" s="15">
        <f t="shared" si="4"/>
        <v>3.1165890308039082E-2</v>
      </c>
      <c r="G23" s="18"/>
      <c r="H23" s="18"/>
      <c r="I23" s="18"/>
      <c r="J23" s="14" t="s">
        <v>18</v>
      </c>
      <c r="K23" s="21">
        <f>K22/5</f>
        <v>1628895.5125315413</v>
      </c>
    </row>
    <row r="24" spans="1:11" x14ac:dyDescent="0.3">
      <c r="A24" s="1" t="s">
        <v>6</v>
      </c>
      <c r="B24" s="3">
        <f t="shared" si="2"/>
        <v>57491861.970730022</v>
      </c>
      <c r="C24" s="3">
        <f>C23+$K$23</f>
        <v>28171012.36565771</v>
      </c>
      <c r="D24" s="12">
        <f t="shared" si="3"/>
        <v>0.49</v>
      </c>
      <c r="E24" s="20">
        <f t="shared" si="5"/>
        <v>8144477.5626577064</v>
      </c>
      <c r="F24" s="15">
        <f t="shared" si="4"/>
        <v>2.83326275527628E-2</v>
      </c>
      <c r="G24" s="18"/>
      <c r="H24" s="18"/>
      <c r="I24" s="18"/>
    </row>
    <row r="25" spans="1:11" x14ac:dyDescent="0.3">
      <c r="E25"/>
      <c r="F25"/>
    </row>
    <row r="26" spans="1:11" x14ac:dyDescent="0.3">
      <c r="E26"/>
      <c r="F26"/>
    </row>
    <row r="27" spans="1:11" x14ac:dyDescent="0.3">
      <c r="E27"/>
      <c r="F27"/>
    </row>
    <row r="28" spans="1:11" ht="28.8" x14ac:dyDescent="0.3">
      <c r="A28" s="5" t="s">
        <v>0</v>
      </c>
      <c r="B28" s="6" t="s">
        <v>19</v>
      </c>
      <c r="C28" s="13" t="s">
        <v>15</v>
      </c>
      <c r="D28" s="8" t="s">
        <v>14</v>
      </c>
      <c r="E28" s="11" t="s">
        <v>13</v>
      </c>
      <c r="F28" s="5" t="s">
        <v>7</v>
      </c>
    </row>
    <row r="29" spans="1:11" x14ac:dyDescent="0.3">
      <c r="A29" s="1" t="s">
        <v>1</v>
      </c>
      <c r="B29" s="3">
        <v>35697923</v>
      </c>
      <c r="C29" s="3">
        <f>B29*D29</f>
        <v>20026534.803000003</v>
      </c>
      <c r="D29" s="12">
        <v>0.56100000000000005</v>
      </c>
      <c r="E29" s="20">
        <v>1482000</v>
      </c>
      <c r="F29" s="15">
        <v>4.4999999999999998E-2</v>
      </c>
    </row>
    <row r="30" spans="1:11" x14ac:dyDescent="0.3">
      <c r="A30" s="1" t="s">
        <v>2</v>
      </c>
      <c r="B30" s="3">
        <f>B29*1.105</f>
        <v>39446204.914999999</v>
      </c>
      <c r="C30" s="3">
        <f>C29+$K$33</f>
        <v>21784649.766520452</v>
      </c>
      <c r="D30" s="12">
        <f>C30/B30</f>
        <v>0.55226224711509619</v>
      </c>
      <c r="E30" s="3">
        <f>K33</f>
        <v>1758114.9635204494</v>
      </c>
      <c r="F30" s="15">
        <f>$K$33/B30</f>
        <v>4.4569939422788432E-2</v>
      </c>
    </row>
    <row r="31" spans="1:11" x14ac:dyDescent="0.3">
      <c r="A31" s="1" t="s">
        <v>3</v>
      </c>
      <c r="B31" s="3">
        <f t="shared" ref="B31:B34" si="6">B30*1.105</f>
        <v>43588056.431074999</v>
      </c>
      <c r="C31" s="3">
        <f>C30+$K$33</f>
        <v>23542764.7300409</v>
      </c>
      <c r="D31" s="12">
        <f t="shared" ref="D31:D34" si="7">C31/B31</f>
        <v>0.54011962582613993</v>
      </c>
      <c r="E31" s="3">
        <f>E30+$K$33</f>
        <v>3516229.9270408987</v>
      </c>
      <c r="F31" s="15">
        <f t="shared" ref="F31:F34" si="8">$K$33/B31</f>
        <v>4.0334786807953334E-2</v>
      </c>
      <c r="J31" s="14" t="s">
        <v>16</v>
      </c>
      <c r="K31" s="3">
        <f>0.49*B34</f>
        <v>28817109.62060225</v>
      </c>
    </row>
    <row r="32" spans="1:11" x14ac:dyDescent="0.3">
      <c r="A32" s="1" t="s">
        <v>4</v>
      </c>
      <c r="B32" s="3">
        <f t="shared" si="6"/>
        <v>48164802.356337875</v>
      </c>
      <c r="C32" s="3">
        <f>C31+$K$33</f>
        <v>25300879.693561349</v>
      </c>
      <c r="D32" s="12">
        <f t="shared" si="7"/>
        <v>0.52529811098107981</v>
      </c>
      <c r="E32" s="3">
        <f t="shared" ref="E32:E33" si="9">E31+$K$33</f>
        <v>5274344.8905613478</v>
      </c>
      <c r="F32" s="15">
        <f t="shared" si="8"/>
        <v>3.6502069509460028E-2</v>
      </c>
      <c r="J32" s="14" t="s">
        <v>17</v>
      </c>
      <c r="K32" s="3">
        <f>K31-C29</f>
        <v>8790574.817602247</v>
      </c>
    </row>
    <row r="33" spans="1:11" x14ac:dyDescent="0.3">
      <c r="A33" s="1" t="s">
        <v>5</v>
      </c>
      <c r="B33" s="3">
        <f t="shared" si="6"/>
        <v>53222106.603753351</v>
      </c>
      <c r="C33" s="3">
        <f>C32+$K$33</f>
        <v>27058994.657081798</v>
      </c>
      <c r="D33" s="12">
        <f t="shared" si="7"/>
        <v>0.50841645293261528</v>
      </c>
      <c r="E33" s="3">
        <f t="shared" si="9"/>
        <v>7032459.8540817974</v>
      </c>
      <c r="F33" s="15">
        <f t="shared" si="8"/>
        <v>3.3033547067384643E-2</v>
      </c>
      <c r="J33" s="14" t="s">
        <v>18</v>
      </c>
      <c r="K33" s="3">
        <f>K32/5</f>
        <v>1758114.9635204494</v>
      </c>
    </row>
    <row r="34" spans="1:11" x14ac:dyDescent="0.3">
      <c r="A34" s="1" t="s">
        <v>6</v>
      </c>
      <c r="B34" s="3">
        <f t="shared" si="6"/>
        <v>58810427.797147453</v>
      </c>
      <c r="C34" s="3">
        <f>C33+$K$33</f>
        <v>28817109.620602246</v>
      </c>
      <c r="D34" s="12">
        <f t="shared" si="7"/>
        <v>0.48999999999999988</v>
      </c>
      <c r="E34" s="3">
        <f>E33+$K$33</f>
        <v>8790574.817602247</v>
      </c>
      <c r="F34" s="15">
        <f t="shared" si="8"/>
        <v>2.9894612730664835E-2</v>
      </c>
    </row>
    <row r="35" spans="1:11" x14ac:dyDescent="0.3">
      <c r="E35"/>
      <c r="F35"/>
    </row>
    <row r="36" spans="1:11" x14ac:dyDescent="0.3">
      <c r="E36"/>
      <c r="F36"/>
    </row>
    <row r="37" spans="1:11" x14ac:dyDescent="0.3">
      <c r="E37"/>
      <c r="F37"/>
    </row>
    <row r="38" spans="1:11" ht="28.8" x14ac:dyDescent="0.3">
      <c r="A38" s="5" t="s">
        <v>0</v>
      </c>
      <c r="B38" s="6" t="s">
        <v>19</v>
      </c>
      <c r="C38" s="13" t="s">
        <v>15</v>
      </c>
      <c r="D38" s="8" t="s">
        <v>14</v>
      </c>
      <c r="E38" s="11" t="s">
        <v>13</v>
      </c>
      <c r="F38" s="5" t="s">
        <v>7</v>
      </c>
    </row>
    <row r="39" spans="1:11" x14ac:dyDescent="0.3">
      <c r="A39" s="1" t="s">
        <v>1</v>
      </c>
      <c r="B39" s="3">
        <v>35697923</v>
      </c>
      <c r="C39" s="3">
        <f>B39*D39</f>
        <v>20026534.803000003</v>
      </c>
      <c r="D39" s="12">
        <v>0.56100000000000005</v>
      </c>
      <c r="E39" s="20">
        <v>1482000</v>
      </c>
      <c r="F39" s="15">
        <v>4.4999999999999998E-2</v>
      </c>
    </row>
    <row r="40" spans="1:11" x14ac:dyDescent="0.3">
      <c r="A40" s="1" t="s">
        <v>2</v>
      </c>
      <c r="B40" s="3">
        <f>B39*1.11</f>
        <v>39624694.530000001</v>
      </c>
      <c r="C40" s="3">
        <f>C39+$K$43</f>
        <v>21916229.316985626</v>
      </c>
      <c r="D40" s="12">
        <f>C40/B40</f>
        <v>0.55309522450432436</v>
      </c>
      <c r="E40" s="3">
        <f>K43</f>
        <v>1889694.5139856241</v>
      </c>
      <c r="F40" s="15">
        <f>$K$43/B40</f>
        <v>4.7689819098918972E-2</v>
      </c>
    </row>
    <row r="41" spans="1:11" x14ac:dyDescent="0.3">
      <c r="A41" s="1" t="s">
        <v>3</v>
      </c>
      <c r="B41" s="3">
        <f t="shared" ref="B41:B44" si="10">B40*1.11</f>
        <v>43983410.928300008</v>
      </c>
      <c r="C41" s="3">
        <f>C40+$K$43</f>
        <v>23805923.830971248</v>
      </c>
      <c r="D41" s="12">
        <f>C41/B41</f>
        <v>0.54124778702994891</v>
      </c>
      <c r="E41" s="3">
        <f>E40+$K$43</f>
        <v>3779389.0279712481</v>
      </c>
      <c r="F41" s="15">
        <f t="shared" ref="F41:F44" si="11">$K$43/B41</f>
        <v>4.2963800990017086E-2</v>
      </c>
      <c r="J41" s="14" t="s">
        <v>16</v>
      </c>
      <c r="K41" s="3">
        <f>0.49*B44</f>
        <v>29475007.372928124</v>
      </c>
    </row>
    <row r="42" spans="1:11" x14ac:dyDescent="0.3">
      <c r="A42" s="1" t="s">
        <v>4</v>
      </c>
      <c r="B42" s="3">
        <f t="shared" si="10"/>
        <v>48821586.130413011</v>
      </c>
      <c r="C42" s="3">
        <f>C41+$K$43</f>
        <v>25695618.344956871</v>
      </c>
      <c r="D42" s="12">
        <f>C42/B42</f>
        <v>0.5263167459639333</v>
      </c>
      <c r="E42" s="3">
        <f t="shared" ref="E42:E44" si="12">E41+$K$43</f>
        <v>5669083.5419568717</v>
      </c>
      <c r="F42" s="15">
        <f t="shared" si="11"/>
        <v>3.8706127018033408E-2</v>
      </c>
      <c r="J42" s="14" t="s">
        <v>17</v>
      </c>
      <c r="K42" s="3">
        <f>K41-C39</f>
        <v>9448472.5699281208</v>
      </c>
    </row>
    <row r="43" spans="1:11" x14ac:dyDescent="0.3">
      <c r="A43" s="1" t="s">
        <v>5</v>
      </c>
      <c r="B43" s="3">
        <f t="shared" si="10"/>
        <v>54191960.604758449</v>
      </c>
      <c r="C43" s="3">
        <f>C42+$K$43</f>
        <v>27585312.858942494</v>
      </c>
      <c r="D43" s="12">
        <f>C43/B43</f>
        <v>0.50902961529906898</v>
      </c>
      <c r="E43" s="3">
        <f t="shared" si="12"/>
        <v>7558778.0559424963</v>
      </c>
      <c r="F43" s="15">
        <f t="shared" si="11"/>
        <v>3.4870384700930991E-2</v>
      </c>
      <c r="J43" s="14" t="s">
        <v>18</v>
      </c>
      <c r="K43" s="3">
        <f>K42/5</f>
        <v>1889694.5139856241</v>
      </c>
    </row>
    <row r="44" spans="1:11" x14ac:dyDescent="0.3">
      <c r="A44" s="1" t="s">
        <v>6</v>
      </c>
      <c r="B44" s="3">
        <f t="shared" si="10"/>
        <v>60153076.271281883</v>
      </c>
      <c r="C44" s="3">
        <f>C43+$K$43</f>
        <v>29475007.372928116</v>
      </c>
      <c r="D44" s="12">
        <f>C44/B44</f>
        <v>0.48999999999999988</v>
      </c>
      <c r="E44" s="3">
        <f t="shared" si="12"/>
        <v>9448472.5699281208</v>
      </c>
      <c r="F44" s="15">
        <f t="shared" si="11"/>
        <v>3.1414760991829722E-2</v>
      </c>
    </row>
    <row r="51" spans="4:7" x14ac:dyDescent="0.3">
      <c r="D51" s="22"/>
      <c r="E51" s="23"/>
      <c r="F51" s="23"/>
      <c r="G51" s="23"/>
    </row>
    <row r="52" spans="4:7" x14ac:dyDescent="0.3">
      <c r="D52" s="24"/>
      <c r="E52" s="24"/>
      <c r="F52" s="24"/>
      <c r="G52" s="24"/>
    </row>
    <row r="53" spans="4:7" x14ac:dyDescent="0.3">
      <c r="D53" s="24"/>
      <c r="E53" s="24"/>
      <c r="F53" s="24"/>
      <c r="G53" s="24"/>
    </row>
    <row r="54" spans="4:7" x14ac:dyDescent="0.3">
      <c r="D54" s="24"/>
      <c r="E54" s="24"/>
      <c r="F54" s="24"/>
      <c r="G54" s="24"/>
    </row>
    <row r="55" spans="4:7" x14ac:dyDescent="0.3">
      <c r="D55" s="24"/>
      <c r="E55" s="24"/>
      <c r="F55" s="24"/>
      <c r="G55" s="24"/>
    </row>
    <row r="56" spans="4:7" x14ac:dyDescent="0.3">
      <c r="D56" s="24"/>
      <c r="E56" s="24"/>
      <c r="F56" s="24"/>
      <c r="G56" s="24"/>
    </row>
    <row r="57" spans="4:7" x14ac:dyDescent="0.3">
      <c r="D57" s="24"/>
      <c r="E57" s="24"/>
      <c r="F57" s="24"/>
      <c r="G57" s="24"/>
    </row>
  </sheetData>
  <phoneticPr fontId="1" type="noConversion"/>
  <pageMargins left="0.7" right="0.7" top="0.75" bottom="0.75" header="0.3" footer="0.3"/>
  <ignoredErrors>
    <ignoredError sqref="D43:D44 D41:D42 D21:D24 D31:D3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Brijesh Mukunda</dc:creator>
  <cp:lastModifiedBy>Brijesh Mukunda</cp:lastModifiedBy>
  <dcterms:created xsi:type="dcterms:W3CDTF">2025-02-07T05:53:12Z</dcterms:created>
  <dcterms:modified xsi:type="dcterms:W3CDTF">2025-04-22T14:31:25Z</dcterms:modified>
</cp:coreProperties>
</file>