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maltaApp\SmaltaApp\"/>
    </mc:Choice>
  </mc:AlternateContent>
  <bookViews>
    <workbookView xWindow="0" yWindow="0" windowWidth="23016" windowHeight="6468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I29" i="1" s="1"/>
  <c r="G15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23" i="1" l="1"/>
  <c r="I34" i="1" l="1"/>
  <c r="F34" i="1" s="1"/>
  <c r="I38" i="1"/>
  <c r="F38" i="1" s="1"/>
  <c r="I36" i="1"/>
  <c r="I31" i="1"/>
  <c r="F31" i="1" s="1"/>
  <c r="I33" i="1"/>
  <c r="F33" i="1" s="1"/>
  <c r="F29" i="1"/>
  <c r="I30" i="1"/>
  <c r="F30" i="1" s="1"/>
  <c r="I32" i="1"/>
  <c r="F32" i="1" s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F23" i="1" l="1"/>
  <c r="F24" i="1" s="1"/>
  <c r="F25" i="1" l="1"/>
  <c r="F26" i="1"/>
  <c r="F27" i="1"/>
  <c r="H19" i="1"/>
  <c r="H10" i="1"/>
  <c r="H18" i="1"/>
  <c r="H12" i="1"/>
  <c r="H22" i="1"/>
  <c r="H14" i="1"/>
  <c r="H13" i="1"/>
  <c r="H17" i="1"/>
  <c r="H11" i="1"/>
  <c r="H20" i="1"/>
  <c r="H15" i="1"/>
  <c r="H16" i="1"/>
  <c r="H8" i="1"/>
  <c r="H9" i="1"/>
  <c r="H21" i="1"/>
  <c r="F28" i="1" l="1"/>
  <c r="F35" i="1" s="1"/>
  <c r="F36" i="1"/>
  <c r="H23" i="1"/>
  <c r="F37" i="1" l="1"/>
  <c r="F39" i="1" s="1"/>
  <c r="F40" i="1" s="1"/>
  <c r="F41" i="1" s="1"/>
  <c r="H24" i="1" s="1"/>
</calcChain>
</file>

<file path=xl/sharedStrings.xml><?xml version="1.0" encoding="utf-8"?>
<sst xmlns="http://schemas.openxmlformats.org/spreadsheetml/2006/main" count="80" uniqueCount="52">
  <si>
    <t>№</t>
  </si>
  <si>
    <t xml:space="preserve">  n/n  </t>
  </si>
  <si>
    <t xml:space="preserve">Ед.  </t>
  </si>
  <si>
    <t>Кол-во</t>
  </si>
  <si>
    <t>ч.д.</t>
  </si>
  <si>
    <t>руб.</t>
  </si>
  <si>
    <t>ОПС 26%</t>
  </si>
  <si>
    <t>Итого</t>
  </si>
  <si>
    <t>ФОМС 3,1%</t>
  </si>
  <si>
    <t>ТМС 2%</t>
  </si>
  <si>
    <t>Аренда производственных помещений</t>
  </si>
  <si>
    <t>Поддержка программных средств</t>
  </si>
  <si>
    <t>Текущее содержание оборудования</t>
  </si>
  <si>
    <t>Расходные материалы</t>
  </si>
  <si>
    <t>Связь и коммуникации</t>
  </si>
  <si>
    <t>Северные льготы (не входящие в ФОТ)</t>
  </si>
  <si>
    <t>Накладные расходы (в т.ч.СРО, АУП,ХЧ)</t>
  </si>
  <si>
    <t>Плановая рентабельность           %</t>
  </si>
  <si>
    <t>Охрана окружающей среды (ООС)</t>
  </si>
  <si>
    <t>Проект организации стр-ва (ПОС)</t>
  </si>
  <si>
    <t>Затраты на СРО, допуски, страховка</t>
  </si>
  <si>
    <t>Стоим.чел.</t>
  </si>
  <si>
    <t>дня в руб.</t>
  </si>
  <si>
    <t>работ в  %</t>
  </si>
  <si>
    <t>Название проекта и района строительства:</t>
  </si>
  <si>
    <t>Объем ПД/РД</t>
  </si>
  <si>
    <t>чел/дней</t>
  </si>
  <si>
    <t xml:space="preserve"> Наименование марки раздела проекта </t>
  </si>
  <si>
    <t>Общая пояснительная записка (ПЗ)</t>
  </si>
  <si>
    <t>Архитектурные решения (АР)</t>
  </si>
  <si>
    <t>Расчетные обоснования (ИР) РДМ</t>
  </si>
  <si>
    <t>Конструктивные решения (КР)</t>
  </si>
  <si>
    <t>Отопление и вентиляция (ОВ)</t>
  </si>
  <si>
    <t>Водоснабжение и водоотведение (ВК)</t>
  </si>
  <si>
    <t>Электроснабжение (ЭО)</t>
  </si>
  <si>
    <t>Технология и оборудование (ТХ)</t>
  </si>
  <si>
    <t xml:space="preserve">Генплан -(планировка.зем.уч.(ПЗУ) </t>
  </si>
  <si>
    <t>Сметная документация (СМ)</t>
  </si>
  <si>
    <t>Сети и связь (СС, КИП)</t>
  </si>
  <si>
    <t>Мероприятия по обеспечению (ПБ)</t>
  </si>
  <si>
    <t>Мероприятия по обеспечению (ДИ)</t>
  </si>
  <si>
    <r>
      <rPr>
        <b/>
        <sz val="10"/>
        <color theme="1"/>
        <rFont val="Arial"/>
        <family val="2"/>
        <charset val="204"/>
      </rPr>
      <t>Всего</t>
    </r>
    <r>
      <rPr>
        <sz val="10"/>
        <color theme="1"/>
        <rFont val="Arial"/>
        <family val="2"/>
        <charset val="204"/>
      </rPr>
      <t xml:space="preserve"> стоимость ПД, РД</t>
    </r>
  </si>
  <si>
    <t>Выплата без</t>
  </si>
  <si>
    <t>НДФЛ, руб.</t>
  </si>
  <si>
    <t>без НДФЛ руб</t>
  </si>
  <si>
    <t>Сумма вылат</t>
  </si>
  <si>
    <t>Фонд оплаты труда в сумме с НДФЛ</t>
  </si>
  <si>
    <t>ИТОГО</t>
  </si>
  <si>
    <t>Кол. одноврено проектов</t>
  </si>
  <si>
    <t>догов.срока</t>
  </si>
  <si>
    <t>Расчет ресурсным методом стоимости разработки "Проектной" (ПД) и "Рабочей" документации (РД)</t>
  </si>
  <si>
    <t>Дата формирования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</si>
</sst>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0"/>
      <name val="Arial Cyr"/>
      <charset val="204"/>
    </font>
    <font>
      <sz val="8"/>
      <name val="Arial Cyr"/>
      <charset val="204"/>
    </font>
    <font>
      <sz val="12"/>
      <color indexed="8"/>
      <name val="Arial Cyr"/>
      <charset val="204"/>
    </font>
    <font>
      <sz val="12"/>
      <color theme="1"/>
      <name val="Arial Cyr"/>
      <charset val="204"/>
    </font>
    <font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rgb="FF7030A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b/>
      <u/>
      <sz val="10"/>
      <color theme="1"/>
      <name val="Arial"/>
      <family val="2"/>
      <charset val="204"/>
    </font>
    <font>
      <u/>
      <sz val="10"/>
      <color indexed="8"/>
      <name val="Arial"/>
      <family val="2"/>
      <charset val="204"/>
    </font>
    <font>
      <b/>
      <i/>
      <sz val="10"/>
      <color rgb="FF0000FF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2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/>
    <xf numFmtId="2" fontId="3" fillId="2" borderId="1" xfId="0" applyNumberFormat="1" applyFont="1" applyFill="1" applyBorder="1"/>
    <xf numFmtId="1" fontId="6" fillId="2" borderId="0" xfId="0" applyNumberFormat="1" applyFont="1" applyFill="1"/>
    <xf numFmtId="1" fontId="6" fillId="2" borderId="1" xfId="0" applyNumberFormat="1" applyFont="1" applyFill="1" applyBorder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2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2" xfId="0" applyFont="1" applyFill="1" applyBorder="1"/>
    <xf numFmtId="0" fontId="7" fillId="3" borderId="0" xfId="0" applyFont="1" applyFill="1"/>
    <xf numFmtId="2" fontId="6" fillId="2" borderId="3" xfId="0" applyNumberFormat="1" applyFont="1" applyFill="1" applyBorder="1"/>
    <xf numFmtId="0" fontId="6" fillId="2" borderId="1" xfId="0" applyFont="1" applyFill="1" applyBorder="1"/>
    <xf numFmtId="0" fontId="5" fillId="2" borderId="2" xfId="0" applyFont="1" applyFill="1" applyBorder="1"/>
    <xf numFmtId="1" fontId="5" fillId="2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2" borderId="0" xfId="0" applyNumberFormat="1" applyFont="1" applyFill="1"/>
    <xf numFmtId="0" fontId="8" fillId="3" borderId="0" xfId="0" applyFont="1" applyFill="1"/>
    <xf numFmtId="0" fontId="8" fillId="3" borderId="2" xfId="0" applyFont="1" applyFill="1" applyBorder="1"/>
    <xf numFmtId="2" fontId="5" fillId="3" borderId="0" xfId="0" applyNumberFormat="1" applyFont="1" applyFill="1"/>
    <xf numFmtId="0" fontId="5" fillId="3" borderId="2" xfId="0" applyFont="1" applyFill="1" applyBorder="1"/>
    <xf numFmtId="0" fontId="5" fillId="3" borderId="0" xfId="0" applyFont="1" applyFill="1"/>
    <xf numFmtId="2" fontId="6" fillId="2" borderId="1" xfId="0" applyNumberFormat="1" applyFont="1" applyFill="1" applyBorder="1"/>
    <xf numFmtId="0" fontId="5" fillId="3" borderId="1" xfId="0" applyFont="1" applyFill="1" applyBorder="1"/>
    <xf numFmtId="0" fontId="8" fillId="3" borderId="1" xfId="0" applyFont="1" applyFill="1" applyBorder="1"/>
    <xf numFmtId="0" fontId="9" fillId="3" borderId="0" xfId="0" applyFont="1" applyFill="1"/>
    <xf numFmtId="0" fontId="5" fillId="2" borderId="0" xfId="0" applyFont="1" applyFill="1" applyAlignment="1">
      <alignment horizontal="left"/>
    </xf>
    <xf numFmtId="2" fontId="11" fillId="3" borderId="0" xfId="0" applyNumberFormat="1" applyFont="1" applyFill="1" applyAlignment="1">
      <alignment horizontal="center"/>
    </xf>
    <xf numFmtId="1" fontId="12" fillId="2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2" fontId="13" fillId="2" borderId="0" xfId="0" applyNumberFormat="1" applyFont="1" applyFill="1"/>
    <xf numFmtId="1" fontId="0" fillId="0" borderId="0" xfId="0" applyNumberFormat="1"/>
    <xf numFmtId="0" fontId="7" fillId="0" borderId="0" xfId="0" applyFont="1"/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1" fontId="14" fillId="5" borderId="0" xfId="0" applyNumberFormat="1" applyFont="1" applyFill="1" applyAlignment="1">
      <alignment horizontal="right"/>
    </xf>
    <xf numFmtId="2" fontId="5" fillId="2" borderId="0" xfId="0" applyNumberFormat="1" applyFont="1" applyFill="1"/>
    <xf numFmtId="1" fontId="14" fillId="4" borderId="0" xfId="0" applyNumberFormat="1" applyFont="1" applyFill="1"/>
    <xf numFmtId="0" fontId="13" fillId="2" borderId="0" xfId="0" applyFont="1" applyFill="1" applyAlignment="1">
      <alignment horizontal="left"/>
    </xf>
    <xf numFmtId="1" fontId="5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8" fillId="3" borderId="0" xfId="0" applyFont="1" applyFill="1"/>
    <xf numFmtId="0" fontId="19" fillId="2" borderId="0" xfId="0" applyFont="1" applyFill="1" applyAlignment="1">
      <alignment horizontal="left"/>
    </xf>
    <xf numFmtId="0" fontId="19" fillId="2" borderId="0" xfId="0" applyFont="1" applyFill="1"/>
    <xf numFmtId="2" fontId="19" fillId="2" borderId="1" xfId="0" applyNumberFormat="1" applyFont="1" applyFill="1" applyBorder="1"/>
    <xf numFmtId="1" fontId="7" fillId="5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5" borderId="0" xfId="0" applyNumberFormat="1" applyFont="1" applyFill="1" applyAlignment="1">
      <alignment horizontal="right"/>
    </xf>
    <xf numFmtId="1" fontId="9" fillId="4" borderId="0" xfId="0" applyNumberFormat="1" applyFont="1" applyFill="1"/>
    <xf numFmtId="2" fontId="9" fillId="6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tabSelected="1" zoomScale="63" zoomScaleNormal="97" workbookViewId="0">
      <selection activeCell="H30" sqref="H30"/>
    </sheetView>
  </sheetViews>
  <sheetFormatPr defaultRowHeight="13.2" x14ac:dyDescent="0.25"/>
  <cols>
    <col min="2" max="2" width="6.109375" customWidth="1"/>
    <col min="3" max="3" width="41.33203125" customWidth="1"/>
    <col min="4" max="4" width="5.5546875" customWidth="1"/>
    <col min="5" max="5" width="7.33203125" customWidth="1"/>
    <col min="6" max="6" width="13.88671875" customWidth="1"/>
    <col min="7" max="7" width="12.44140625" customWidth="1"/>
    <col min="8" max="8" width="12.6640625" bestFit="1" customWidth="1"/>
    <col min="9" max="9" width="12" customWidth="1"/>
  </cols>
  <sheetData>
    <row r="2" spans="2:9" x14ac:dyDescent="0.25">
      <c r="B2" s="39"/>
      <c r="C2" s="39"/>
      <c r="D2" s="39"/>
      <c r="E2" s="39"/>
      <c r="F2" s="39"/>
      <c r="G2" s="55" t="s">
        <v>51</v>
      </c>
      <c r="H2" s="55"/>
      <c r="I2" s="45"/>
    </row>
    <row r="3" spans="2:9" x14ac:dyDescent="0.25">
      <c r="B3" s="15"/>
      <c r="C3" s="30" t="s">
        <v>50</v>
      </c>
      <c r="D3" s="30"/>
      <c r="E3" s="30"/>
      <c r="F3" s="30"/>
      <c r="G3" s="30"/>
      <c r="H3" s="30"/>
      <c r="I3" s="15"/>
    </row>
    <row r="4" spans="2:9" x14ac:dyDescent="0.25">
      <c r="B4" s="54" t="s">
        <v>24</v>
      </c>
      <c r="C4" s="54"/>
      <c r="D4" s="53"/>
      <c r="E4" s="43"/>
      <c r="F4" s="43"/>
      <c r="G4" s="43"/>
      <c r="H4" s="43"/>
      <c r="I4" s="43"/>
    </row>
    <row r="5" spans="2:9" x14ac:dyDescent="0.25">
      <c r="B5" s="6"/>
      <c r="C5" s="5"/>
      <c r="D5" s="5"/>
      <c r="E5" s="40"/>
      <c r="F5" s="40"/>
      <c r="G5" s="40"/>
      <c r="H5" s="40"/>
      <c r="I5" s="40"/>
    </row>
    <row r="6" spans="2:9" x14ac:dyDescent="0.25">
      <c r="B6" s="6" t="s">
        <v>0</v>
      </c>
      <c r="C6" s="5" t="s">
        <v>27</v>
      </c>
      <c r="D6" s="5" t="s">
        <v>2</v>
      </c>
      <c r="E6" s="6" t="s">
        <v>3</v>
      </c>
      <c r="F6" s="13" t="s">
        <v>45</v>
      </c>
      <c r="G6" s="6" t="s">
        <v>21</v>
      </c>
      <c r="H6" s="6" t="s">
        <v>25</v>
      </c>
      <c r="I6" s="6" t="s">
        <v>42</v>
      </c>
    </row>
    <row r="7" spans="2:9" x14ac:dyDescent="0.25">
      <c r="B7" s="6" t="s">
        <v>1</v>
      </c>
      <c r="C7" s="41"/>
      <c r="D7" s="42"/>
      <c r="E7" s="13" t="s">
        <v>26</v>
      </c>
      <c r="F7" s="13" t="s">
        <v>44</v>
      </c>
      <c r="G7" s="13" t="s">
        <v>22</v>
      </c>
      <c r="H7" s="6" t="s">
        <v>23</v>
      </c>
      <c r="I7" s="6" t="s">
        <v>43</v>
      </c>
    </row>
    <row r="8" spans="2:9" x14ac:dyDescent="0.25">
      <c r="B8" s="6">
        <v>1</v>
      </c>
      <c r="C8" s="31" t="s">
        <v>28</v>
      </c>
      <c r="D8" s="5" t="s">
        <v>4</v>
      </c>
      <c r="E8" s="56"/>
      <c r="F8" s="21">
        <f>I8</f>
        <v>0</v>
      </c>
      <c r="G8" s="44" t="e">
        <f>I8/E8</f>
        <v>#DIV/0!</v>
      </c>
      <c r="H8" s="7" t="e">
        <f>100*F8/$F$23</f>
        <v>#DIV/0!</v>
      </c>
      <c r="I8" s="57"/>
    </row>
    <row r="9" spans="2:9" x14ac:dyDescent="0.25">
      <c r="B9" s="6">
        <v>2</v>
      </c>
      <c r="C9" s="5" t="s">
        <v>29</v>
      </c>
      <c r="D9" s="5" t="s">
        <v>4</v>
      </c>
      <c r="E9" s="56"/>
      <c r="F9" s="21">
        <f t="shared" ref="F9:F22" si="0">I9</f>
        <v>0</v>
      </c>
      <c r="G9" s="44" t="e">
        <f t="shared" ref="G9:G22" si="1">I9/E9</f>
        <v>#DIV/0!</v>
      </c>
      <c r="H9" s="7" t="e">
        <f t="shared" ref="H9:H22" si="2">100*F9/$F$23</f>
        <v>#DIV/0!</v>
      </c>
      <c r="I9" s="57"/>
    </row>
    <row r="10" spans="2:9" x14ac:dyDescent="0.25">
      <c r="B10" s="6">
        <v>3</v>
      </c>
      <c r="C10" s="5" t="s">
        <v>30</v>
      </c>
      <c r="D10" s="5" t="s">
        <v>4</v>
      </c>
      <c r="E10" s="56"/>
      <c r="F10" s="21">
        <f t="shared" si="0"/>
        <v>0</v>
      </c>
      <c r="G10" s="44" t="e">
        <f t="shared" si="1"/>
        <v>#DIV/0!</v>
      </c>
      <c r="H10" s="7" t="e">
        <f t="shared" si="2"/>
        <v>#DIV/0!</v>
      </c>
      <c r="I10" s="57"/>
    </row>
    <row r="11" spans="2:9" x14ac:dyDescent="0.25">
      <c r="B11" s="6">
        <v>4</v>
      </c>
      <c r="C11" s="5" t="s">
        <v>31</v>
      </c>
      <c r="D11" s="5" t="s">
        <v>4</v>
      </c>
      <c r="E11" s="56"/>
      <c r="F11" s="21">
        <f t="shared" si="0"/>
        <v>0</v>
      </c>
      <c r="G11" s="44" t="e">
        <f t="shared" si="1"/>
        <v>#DIV/0!</v>
      </c>
      <c r="H11" s="7" t="e">
        <f t="shared" si="2"/>
        <v>#DIV/0!</v>
      </c>
      <c r="I11" s="57"/>
    </row>
    <row r="12" spans="2:9" x14ac:dyDescent="0.25">
      <c r="B12" s="6">
        <v>5</v>
      </c>
      <c r="C12" s="5" t="s">
        <v>32</v>
      </c>
      <c r="D12" s="5" t="s">
        <v>4</v>
      </c>
      <c r="E12" s="56"/>
      <c r="F12" s="21">
        <f t="shared" si="0"/>
        <v>0</v>
      </c>
      <c r="G12" s="44" t="e">
        <f t="shared" si="1"/>
        <v>#DIV/0!</v>
      </c>
      <c r="H12" s="7" t="e">
        <f t="shared" si="2"/>
        <v>#DIV/0!</v>
      </c>
      <c r="I12" s="57"/>
    </row>
    <row r="13" spans="2:9" x14ac:dyDescent="0.25">
      <c r="B13" s="6">
        <v>6</v>
      </c>
      <c r="C13" s="5" t="s">
        <v>33</v>
      </c>
      <c r="D13" s="5" t="s">
        <v>4</v>
      </c>
      <c r="E13" s="56"/>
      <c r="F13" s="21">
        <f t="shared" si="0"/>
        <v>0</v>
      </c>
      <c r="G13" s="44" t="e">
        <f t="shared" si="1"/>
        <v>#DIV/0!</v>
      </c>
      <c r="H13" s="7" t="e">
        <f t="shared" si="2"/>
        <v>#DIV/0!</v>
      </c>
      <c r="I13" s="57"/>
    </row>
    <row r="14" spans="2:9" x14ac:dyDescent="0.25">
      <c r="B14" s="6">
        <v>7</v>
      </c>
      <c r="C14" s="5" t="s">
        <v>34</v>
      </c>
      <c r="D14" s="5" t="s">
        <v>4</v>
      </c>
      <c r="E14" s="56"/>
      <c r="F14" s="21">
        <f t="shared" si="0"/>
        <v>0</v>
      </c>
      <c r="G14" s="44" t="e">
        <f t="shared" si="1"/>
        <v>#DIV/0!</v>
      </c>
      <c r="H14" s="7" t="e">
        <f t="shared" si="2"/>
        <v>#DIV/0!</v>
      </c>
      <c r="I14" s="57"/>
    </row>
    <row r="15" spans="2:9" x14ac:dyDescent="0.25">
      <c r="B15" s="6">
        <v>8</v>
      </c>
      <c r="C15" s="5" t="s">
        <v>35</v>
      </c>
      <c r="D15" s="5" t="s">
        <v>4</v>
      </c>
      <c r="E15" s="56"/>
      <c r="F15" s="21">
        <f t="shared" si="0"/>
        <v>0</v>
      </c>
      <c r="G15" s="44" t="e">
        <f t="shared" si="1"/>
        <v>#DIV/0!</v>
      </c>
      <c r="H15" s="7" t="e">
        <f t="shared" si="2"/>
        <v>#DIV/0!</v>
      </c>
      <c r="I15" s="57"/>
    </row>
    <row r="16" spans="2:9" x14ac:dyDescent="0.25">
      <c r="B16" s="6">
        <v>9</v>
      </c>
      <c r="C16" s="5" t="s">
        <v>36</v>
      </c>
      <c r="D16" s="5" t="s">
        <v>4</v>
      </c>
      <c r="E16" s="56"/>
      <c r="F16" s="21">
        <f t="shared" si="0"/>
        <v>0</v>
      </c>
      <c r="G16" s="44" t="e">
        <f t="shared" si="1"/>
        <v>#DIV/0!</v>
      </c>
      <c r="H16" s="7" t="e">
        <f t="shared" si="2"/>
        <v>#DIV/0!</v>
      </c>
      <c r="I16" s="57"/>
    </row>
    <row r="17" spans="2:11" x14ac:dyDescent="0.25">
      <c r="B17" s="6">
        <v>10</v>
      </c>
      <c r="C17" s="5" t="s">
        <v>37</v>
      </c>
      <c r="D17" s="5" t="s">
        <v>4</v>
      </c>
      <c r="E17" s="56"/>
      <c r="F17" s="21">
        <f t="shared" si="0"/>
        <v>0</v>
      </c>
      <c r="G17" s="44" t="e">
        <f t="shared" si="1"/>
        <v>#DIV/0!</v>
      </c>
      <c r="H17" s="7" t="e">
        <f t="shared" si="2"/>
        <v>#DIV/0!</v>
      </c>
      <c r="I17" s="57"/>
    </row>
    <row r="18" spans="2:11" x14ac:dyDescent="0.25">
      <c r="B18" s="6">
        <v>11</v>
      </c>
      <c r="C18" s="46" t="s">
        <v>19</v>
      </c>
      <c r="D18" s="5" t="s">
        <v>4</v>
      </c>
      <c r="E18" s="56"/>
      <c r="F18" s="21">
        <f t="shared" si="0"/>
        <v>0</v>
      </c>
      <c r="G18" s="44" t="e">
        <f t="shared" si="1"/>
        <v>#DIV/0!</v>
      </c>
      <c r="H18" s="7" t="e">
        <f t="shared" si="2"/>
        <v>#DIV/0!</v>
      </c>
      <c r="I18" s="57"/>
    </row>
    <row r="19" spans="2:11" x14ac:dyDescent="0.25">
      <c r="B19" s="6">
        <v>12</v>
      </c>
      <c r="C19" s="46" t="s">
        <v>38</v>
      </c>
      <c r="D19" s="5" t="s">
        <v>4</v>
      </c>
      <c r="E19" s="56"/>
      <c r="F19" s="21">
        <f t="shared" si="0"/>
        <v>0</v>
      </c>
      <c r="G19" s="44" t="e">
        <f t="shared" si="1"/>
        <v>#DIV/0!</v>
      </c>
      <c r="H19" s="7" t="e">
        <f t="shared" si="2"/>
        <v>#DIV/0!</v>
      </c>
      <c r="I19" s="57"/>
    </row>
    <row r="20" spans="2:11" x14ac:dyDescent="0.25">
      <c r="B20" s="6">
        <v>13</v>
      </c>
      <c r="C20" s="46" t="s">
        <v>18</v>
      </c>
      <c r="D20" s="5" t="s">
        <v>4</v>
      </c>
      <c r="E20" s="56"/>
      <c r="F20" s="21">
        <f t="shared" si="0"/>
        <v>0</v>
      </c>
      <c r="G20" s="44" t="e">
        <f t="shared" si="1"/>
        <v>#DIV/0!</v>
      </c>
      <c r="H20" s="7" t="e">
        <f t="shared" si="2"/>
        <v>#DIV/0!</v>
      </c>
      <c r="I20" s="57"/>
    </row>
    <row r="21" spans="2:11" x14ac:dyDescent="0.25">
      <c r="B21" s="6">
        <v>14</v>
      </c>
      <c r="C21" s="46" t="s">
        <v>39</v>
      </c>
      <c r="D21" s="5" t="s">
        <v>4</v>
      </c>
      <c r="E21" s="56"/>
      <c r="F21" s="21">
        <f t="shared" si="0"/>
        <v>0</v>
      </c>
      <c r="G21" s="44" t="e">
        <f t="shared" si="1"/>
        <v>#DIV/0!</v>
      </c>
      <c r="H21" s="7" t="e">
        <f t="shared" si="2"/>
        <v>#DIV/0!</v>
      </c>
      <c r="I21" s="57"/>
      <c r="K21" s="38"/>
    </row>
    <row r="22" spans="2:11" x14ac:dyDescent="0.25">
      <c r="B22" s="6">
        <v>15</v>
      </c>
      <c r="C22" s="46" t="s">
        <v>40</v>
      </c>
      <c r="D22" s="5" t="s">
        <v>4</v>
      </c>
      <c r="E22" s="56"/>
      <c r="F22" s="21">
        <f t="shared" si="0"/>
        <v>0</v>
      </c>
      <c r="G22" s="44" t="e">
        <f t="shared" si="1"/>
        <v>#DIV/0!</v>
      </c>
      <c r="H22" s="7" t="e">
        <f t="shared" si="2"/>
        <v>#DIV/0!</v>
      </c>
      <c r="I22" s="57"/>
    </row>
    <row r="23" spans="2:11" x14ac:dyDescent="0.25">
      <c r="B23" s="5"/>
      <c r="C23" s="5" t="s">
        <v>47</v>
      </c>
      <c r="D23" s="5" t="s">
        <v>4</v>
      </c>
      <c r="E23" s="47">
        <f>SUM(E8:E22)</f>
        <v>0</v>
      </c>
      <c r="F23" s="36">
        <f>SUM(F8:F22)</f>
        <v>0</v>
      </c>
      <c r="G23" s="32"/>
      <c r="H23" s="19" t="e">
        <f>SUM(H8:H22)</f>
        <v>#DIV/0!</v>
      </c>
      <c r="I23" s="32">
        <f>SUM(I8:I22)</f>
        <v>0</v>
      </c>
    </row>
    <row r="24" spans="2:11" ht="15.6" x14ac:dyDescent="0.3">
      <c r="B24" s="48"/>
      <c r="C24" s="13" t="s">
        <v>46</v>
      </c>
      <c r="D24" s="5" t="s">
        <v>5</v>
      </c>
      <c r="E24" s="10"/>
      <c r="F24" s="37">
        <f>F23/0.87</f>
        <v>0</v>
      </c>
      <c r="G24" s="21"/>
      <c r="H24" s="35" t="e">
        <f>F24/F41</f>
        <v>#DIV/0!</v>
      </c>
      <c r="I24" s="20"/>
    </row>
    <row r="25" spans="2:11" ht="15.6" x14ac:dyDescent="0.3">
      <c r="B25" s="48"/>
      <c r="C25" s="5" t="s">
        <v>6</v>
      </c>
      <c r="D25" s="5" t="s">
        <v>5</v>
      </c>
      <c r="E25" s="11"/>
      <c r="F25" s="3">
        <f>F24*0.26</f>
        <v>0</v>
      </c>
      <c r="G25" s="12"/>
      <c r="H25" s="12"/>
      <c r="I25" s="22"/>
    </row>
    <row r="26" spans="2:11" ht="15.6" x14ac:dyDescent="0.3">
      <c r="B26" s="48"/>
      <c r="C26" s="5" t="s">
        <v>8</v>
      </c>
      <c r="D26" s="5" t="s">
        <v>5</v>
      </c>
      <c r="E26" s="11"/>
      <c r="F26" s="3">
        <f>F24*0.031</f>
        <v>0</v>
      </c>
      <c r="G26" s="12"/>
      <c r="H26" s="12"/>
      <c r="I26" s="22"/>
    </row>
    <row r="27" spans="2:11" ht="15.6" x14ac:dyDescent="0.3">
      <c r="B27" s="48"/>
      <c r="C27" s="5" t="s">
        <v>9</v>
      </c>
      <c r="D27" s="5" t="s">
        <v>5</v>
      </c>
      <c r="E27" s="12"/>
      <c r="F27" s="3">
        <f>F24*0.02</f>
        <v>0</v>
      </c>
      <c r="G27" s="12"/>
      <c r="H27" s="12"/>
      <c r="I27" s="22"/>
    </row>
    <row r="28" spans="2:11" ht="15.6" x14ac:dyDescent="0.3">
      <c r="B28" s="48"/>
      <c r="C28" s="13" t="s">
        <v>7</v>
      </c>
      <c r="D28" s="5" t="s">
        <v>5</v>
      </c>
      <c r="E28" s="14"/>
      <c r="F28" s="3">
        <f>F24+F25+F26+F27</f>
        <v>0</v>
      </c>
      <c r="G28" s="14"/>
      <c r="H28" s="14"/>
      <c r="I28" s="23"/>
    </row>
    <row r="29" spans="2:11" ht="15.6" x14ac:dyDescent="0.3">
      <c r="B29" s="48"/>
      <c r="C29" s="5" t="s">
        <v>20</v>
      </c>
      <c r="D29" s="5"/>
      <c r="E29" s="12"/>
      <c r="F29" s="3" t="e">
        <f>I29</f>
        <v>#DIV/0!</v>
      </c>
      <c r="G29" s="12" t="s">
        <v>48</v>
      </c>
      <c r="H29" s="12"/>
      <c r="I29" s="24" t="e">
        <f>((25000*4+28000)*(E23/365))/H30</f>
        <v>#DIV/0!</v>
      </c>
    </row>
    <row r="30" spans="2:11" ht="15.6" x14ac:dyDescent="0.3">
      <c r="B30" s="48"/>
      <c r="C30" s="5" t="s">
        <v>10</v>
      </c>
      <c r="D30" s="5" t="s">
        <v>5</v>
      </c>
      <c r="E30" s="12"/>
      <c r="F30" s="3" t="e">
        <f t="shared" ref="F30:F34" si="3">I30</f>
        <v>#DIV/0!</v>
      </c>
      <c r="G30" s="13" t="s">
        <v>49</v>
      </c>
      <c r="H30" s="58">
        <v>0</v>
      </c>
      <c r="I30" s="24" t="e">
        <f>(31200*(E23/365))/H30</f>
        <v>#DIV/0!</v>
      </c>
    </row>
    <row r="31" spans="2:11" ht="15.6" x14ac:dyDescent="0.3">
      <c r="B31" s="48"/>
      <c r="C31" s="5" t="s">
        <v>11</v>
      </c>
      <c r="D31" s="5" t="s">
        <v>5</v>
      </c>
      <c r="E31" s="12"/>
      <c r="F31" s="3" t="e">
        <f t="shared" si="3"/>
        <v>#DIV/0!</v>
      </c>
      <c r="G31" s="12"/>
      <c r="H31" s="12"/>
      <c r="I31" s="24" t="e">
        <f>((33000+1800*3+19000)*(E23/365))/H30</f>
        <v>#DIV/0!</v>
      </c>
    </row>
    <row r="32" spans="2:11" ht="15.6" x14ac:dyDescent="0.3">
      <c r="B32" s="48"/>
      <c r="C32" s="5" t="s">
        <v>12</v>
      </c>
      <c r="D32" s="5" t="s">
        <v>5</v>
      </c>
      <c r="E32" s="12"/>
      <c r="F32" s="3" t="e">
        <f t="shared" si="3"/>
        <v>#DIV/0!</v>
      </c>
      <c r="G32" s="12"/>
      <c r="H32" s="12"/>
      <c r="I32" s="24" t="e">
        <f>((3*12000+25000+9000)*(E23/365))/H30</f>
        <v>#DIV/0!</v>
      </c>
    </row>
    <row r="33" spans="2:9" ht="15.6" x14ac:dyDescent="0.3">
      <c r="B33" s="48"/>
      <c r="C33" s="5" t="s">
        <v>13</v>
      </c>
      <c r="D33" s="5" t="s">
        <v>5</v>
      </c>
      <c r="E33" s="12"/>
      <c r="F33" s="3" t="e">
        <f t="shared" si="3"/>
        <v>#DIV/0!</v>
      </c>
      <c r="G33" s="12"/>
      <c r="H33" s="12"/>
      <c r="I33" s="24" t="e">
        <f>(((240*30)+1200+(3500*7))*(E23/365))/H30</f>
        <v>#DIV/0!</v>
      </c>
    </row>
    <row r="34" spans="2:9" ht="15.6" x14ac:dyDescent="0.3">
      <c r="B34" s="48"/>
      <c r="C34" s="5" t="s">
        <v>14</v>
      </c>
      <c r="D34" s="5" t="s">
        <v>5</v>
      </c>
      <c r="E34" s="12"/>
      <c r="F34" s="3" t="e">
        <f t="shared" si="3"/>
        <v>#DIV/0!</v>
      </c>
      <c r="G34" s="12"/>
      <c r="H34" s="12"/>
      <c r="I34" s="24" t="e">
        <f>((1000*2+2030)*(E23/365))/H30</f>
        <v>#DIV/0!</v>
      </c>
    </row>
    <row r="35" spans="2:9" ht="15.6" x14ac:dyDescent="0.3">
      <c r="B35" s="48"/>
      <c r="C35" s="13" t="s">
        <v>7</v>
      </c>
      <c r="D35" s="5"/>
      <c r="E35" s="14"/>
      <c r="F35" s="3" t="e">
        <f>SUM(F28:F34)</f>
        <v>#DIV/0!</v>
      </c>
      <c r="G35" s="14"/>
      <c r="H35" s="14"/>
      <c r="I35" s="25"/>
    </row>
    <row r="36" spans="2:9" ht="15" x14ac:dyDescent="0.25">
      <c r="B36" s="49"/>
      <c r="C36" s="5" t="s">
        <v>15</v>
      </c>
      <c r="D36" s="15"/>
      <c r="E36" s="15"/>
      <c r="F36" s="3">
        <f>(I36/24)*(E23/22)</f>
        <v>0</v>
      </c>
      <c r="G36" s="15"/>
      <c r="H36" s="15"/>
      <c r="I36" s="24">
        <f>((E23/(10*21))*49000*2)</f>
        <v>0</v>
      </c>
    </row>
    <row r="37" spans="2:9" ht="15" x14ac:dyDescent="0.25">
      <c r="B37" s="50"/>
      <c r="C37" s="13" t="s">
        <v>7</v>
      </c>
      <c r="D37" s="5"/>
      <c r="E37" s="16"/>
      <c r="F37" s="4" t="e">
        <f>F35+F36</f>
        <v>#DIV/0!</v>
      </c>
      <c r="G37" s="27"/>
      <c r="H37" s="17"/>
      <c r="I37" s="28"/>
    </row>
    <row r="38" spans="2:9" ht="15" x14ac:dyDescent="0.25">
      <c r="B38" s="51"/>
      <c r="C38" s="12" t="s">
        <v>16</v>
      </c>
      <c r="D38" s="12"/>
      <c r="E38" s="12"/>
      <c r="F38" s="3" t="e">
        <f>I38</f>
        <v>#DIV/0!</v>
      </c>
      <c r="G38" s="12"/>
      <c r="H38" s="12"/>
      <c r="I38" s="26" t="e">
        <f>12*((55000+2000+945.15)*(E23/365))/H30</f>
        <v>#DIV/0!</v>
      </c>
    </row>
    <row r="39" spans="2:9" ht="15" x14ac:dyDescent="0.25">
      <c r="B39" s="52"/>
      <c r="C39" s="13" t="s">
        <v>7</v>
      </c>
      <c r="D39" s="17"/>
      <c r="E39" s="14"/>
      <c r="F39" s="4" t="e">
        <f>F37+F38</f>
        <v>#DIV/0!</v>
      </c>
      <c r="G39" s="17"/>
      <c r="H39" s="17"/>
      <c r="I39" s="29"/>
    </row>
    <row r="40" spans="2:9" ht="15" x14ac:dyDescent="0.25">
      <c r="B40" s="1"/>
      <c r="C40" s="12" t="s">
        <v>17</v>
      </c>
      <c r="D40" s="6">
        <v>20</v>
      </c>
      <c r="E40" s="12"/>
      <c r="F40" s="3" t="e">
        <f>F39*D40/100</f>
        <v>#DIV/0!</v>
      </c>
      <c r="G40" s="12"/>
      <c r="H40" s="12"/>
      <c r="I40" s="22"/>
    </row>
    <row r="41" spans="2:9" ht="15" x14ac:dyDescent="0.25">
      <c r="B41" s="2"/>
      <c r="C41" s="9" t="s">
        <v>41</v>
      </c>
      <c r="D41" s="34" t="s">
        <v>5</v>
      </c>
      <c r="E41" s="18"/>
      <c r="F41" s="33" t="e">
        <f>F39+F40</f>
        <v>#DIV/0!</v>
      </c>
      <c r="G41" s="8"/>
      <c r="H41" s="17"/>
      <c r="I41" s="29"/>
    </row>
  </sheetData>
  <protectedRanges>
    <protectedRange password="DA6D" sqref="I37 D39 D41 I8:I22" name="Диапазон2"/>
    <protectedRange password="DA6D" sqref="I37 D39 D41 I8:I22" name="Диапазон1"/>
  </protectedRanges>
  <mergeCells count="2">
    <mergeCell ref="B4:C4"/>
    <mergeCell ref="G2:H2"/>
  </mergeCells>
  <phoneticPr fontId="1" type="noConversion"/>
  <pageMargins left="1.6141732283464567" right="0.43307086614173229" top="0.39370078740157483" bottom="0.55118110236220474" header="0.31496062992125984" footer="0.31496062992125984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ПБСК СМАЛЬТА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Ефремов</dc:creator>
  <cp:lastModifiedBy>User</cp:lastModifiedBy>
  <cp:lastPrinted>2012-01-23T06:26:46Z</cp:lastPrinted>
  <dcterms:created xsi:type="dcterms:W3CDTF">2011-07-05T06:08:16Z</dcterms:created>
  <dcterms:modified xsi:type="dcterms:W3CDTF">2023-04-22T08:09:44Z</dcterms:modified>
</cp:coreProperties>
</file>