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573e6dcac3f2cc/Desktop/Data Analysis HW/Github_HW/Oct2024_data_week1/Submission/"/>
    </mc:Choice>
  </mc:AlternateContent>
  <xr:revisionPtr revIDLastSave="542" documentId="8_{7FEA47D3-1F53-49A5-915A-E779451CE4E9}" xr6:coauthVersionLast="47" xr6:coauthVersionMax="47" xr10:uidLastSave="{0E40C608-0D30-45B5-9EC3-C671D10C4DF6}"/>
  <bookViews>
    <workbookView xWindow="14295" yWindow="0" windowWidth="14610" windowHeight="15585" firstSheet="2" activeTab="5" xr2:uid="{00000000-000D-0000-FFFF-FFFF00000000}"/>
  </bookViews>
  <sheets>
    <sheet name="Pivot Table #1" sheetId="2" r:id="rId1"/>
    <sheet name="Pivot Table #2" sheetId="4" r:id="rId2"/>
    <sheet name="Pivot Table #3" sheetId="5" r:id="rId3"/>
    <sheet name="Statistical Analysis Numbers" sheetId="11" r:id="rId4"/>
    <sheet name="Crowdfunding Analysis" sheetId="6" r:id="rId5"/>
    <sheet name="Crowdfunding" sheetId="1" r:id="rId6"/>
  </sheets>
  <definedNames>
    <definedName name="_xlnm._FilterDatabase" localSheetId="5" hidden="1">Crowdfunding!$A$1:$T$1001</definedName>
  </definedNames>
  <calcPr calcId="191029"/>
  <pivotCaches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M3" i="11"/>
  <c r="M2" i="11"/>
  <c r="L3" i="11"/>
  <c r="L2" i="11"/>
  <c r="K3" i="11"/>
  <c r="J3" i="11"/>
  <c r="I3" i="11"/>
  <c r="H3" i="11"/>
  <c r="K2" i="11"/>
  <c r="J2" i="11"/>
  <c r="I2" i="11"/>
  <c r="H2" i="11"/>
  <c r="E3" i="6"/>
  <c r="E13" i="6"/>
  <c r="E12" i="6"/>
  <c r="E11" i="6"/>
  <c r="E10" i="6"/>
  <c r="E9" i="6"/>
  <c r="E8" i="6"/>
  <c r="E7" i="6"/>
  <c r="E6" i="6"/>
  <c r="E5" i="6"/>
  <c r="E4" i="6"/>
  <c r="E2" i="6"/>
  <c r="D12" i="6"/>
  <c r="H12" i="6" s="1"/>
  <c r="D11" i="6"/>
  <c r="H11" i="6" s="1"/>
  <c r="D10" i="6"/>
  <c r="H10" i="6" s="1"/>
  <c r="D9" i="6"/>
  <c r="H9" i="6" s="1"/>
  <c r="D8" i="6"/>
  <c r="H8" i="6" s="1"/>
  <c r="D7" i="6"/>
  <c r="D6" i="6"/>
  <c r="H6" i="6" s="1"/>
  <c r="D5" i="6"/>
  <c r="D4" i="6"/>
  <c r="D3" i="6"/>
  <c r="D13" i="6"/>
  <c r="H13" i="6" s="1"/>
  <c r="D2" i="6"/>
  <c r="H2" i="6" s="1"/>
  <c r="C13" i="6"/>
  <c r="G13" i="6" s="1"/>
  <c r="C12" i="6"/>
  <c r="G12" i="6" s="1"/>
  <c r="C11" i="6"/>
  <c r="G11" i="6" s="1"/>
  <c r="C10" i="6"/>
  <c r="G10" i="6" s="1"/>
  <c r="C9" i="6"/>
  <c r="G9" i="6" s="1"/>
  <c r="C8" i="6"/>
  <c r="G8" i="6" s="1"/>
  <c r="C7" i="6"/>
  <c r="G7" i="6" s="1"/>
  <c r="C6" i="6"/>
  <c r="G6" i="6" s="1"/>
  <c r="C5" i="6"/>
  <c r="C4" i="6"/>
  <c r="C3" i="6"/>
  <c r="G3" i="6" s="1"/>
  <c r="C2" i="6"/>
  <c r="G2" i="6" s="1"/>
  <c r="B13" i="6"/>
  <c r="F13" i="6" s="1"/>
  <c r="B12" i="6"/>
  <c r="F12" i="6" s="1"/>
  <c r="B11" i="6"/>
  <c r="F11" i="6" s="1"/>
  <c r="B10" i="6"/>
  <c r="F10" i="6" s="1"/>
  <c r="B9" i="6"/>
  <c r="F9" i="6" s="1"/>
  <c r="B8" i="6"/>
  <c r="F8" i="6" s="1"/>
  <c r="B7" i="6"/>
  <c r="F7" i="6" s="1"/>
  <c r="B6" i="6"/>
  <c r="F6" i="6" s="1"/>
  <c r="B5" i="6"/>
  <c r="B4" i="6"/>
  <c r="B3" i="6"/>
  <c r="B2" i="6"/>
  <c r="F2" i="6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H7" i="6" l="1"/>
  <c r="G4" i="6"/>
  <c r="F5" i="6"/>
  <c r="G5" i="6"/>
  <c r="H4" i="6"/>
  <c r="H5" i="6"/>
  <c r="F4" i="6"/>
  <c r="H3" i="6"/>
  <c r="F3" i="6"/>
</calcChain>
</file>

<file path=xl/sharedStrings.xml><?xml version="1.0" encoding="utf-8"?>
<sst xmlns="http://schemas.openxmlformats.org/spreadsheetml/2006/main" count="9072" uniqueCount="2120">
  <si>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</si>
  <si>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</si>
  <si>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</si>
  <si>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</si>
  <si>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</si>
  <si>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</si>
  <si>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</si>
  <si>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</si>
  <si>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</si>
  <si>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</si>
  <si>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</si>
  <si>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</si>
  <si>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</si>
  <si>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</si>
  <si>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</si>
  <si>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</si>
  <si>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</si>
  <si>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</si>
  <si>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</si>
  <si>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</si>
  <si>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</si>
  <si>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</si>
  <si>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</si>
  <si>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</si>
  <si>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</si>
  <si>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</si>
  <si>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</si>
  <si>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</si>
  <si>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</si>
  <si>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</si>
  <si>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</si>
  <si>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</si>
  <si>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</si>
  <si>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</si>
  <si>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</si>
  <si>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</si>
  <si>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</si>
  <si>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</si>
  <si>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</si>
  <si>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</si>
  <si>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</si>
  <si>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</si>
  <si>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</si>
  <si>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</si>
  <si>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</si>
  <si>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</si>
  <si>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</si>
  <si>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</si>
  <si>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</si>
  <si>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</si>
  <si>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</si>
  <si>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</si>
  <si>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</si>
  <si>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</si>
  <si>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</si>
  <si>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</si>
  <si>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</si>
  <si>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</si>
  <si>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</si>
  <si>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</si>
  <si>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</si>
  <si>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</si>
  <si>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</si>
  <si>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</si>
  <si>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</si>
  <si>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</si>
  <si>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</si>
  <si>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</si>
  <si>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</si>
  <si>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</si>
  <si>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</si>
  <si>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</si>
  <si>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</si>
  <si>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</si>
  <si>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</si>
  <si>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</si>
  <si>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</si>
  <si>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</si>
  <si>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</si>
  <si>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</si>
  <si>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</si>
  <si>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</si>
  <si>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</si>
  <si>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</si>
  <si>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</si>
  <si>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</si>
  <si>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</si>
  <si>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</si>
  <si>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</si>
  <si>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</si>
  <si>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</si>
  <si>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</si>
  <si>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</si>
  <si>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</si>
  <si>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</si>
  <si>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</si>
  <si>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</si>
  <si>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</si>
  <si>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</si>
  <si>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</si>
  <si>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</si>
  <si>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</si>
  <si>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</si>
  <si>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</si>
  <si>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</si>
  <si>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</si>
  <si>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</si>
  <si>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</si>
  <si>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</si>
  <si>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</si>
  <si>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</si>
  <si>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</si>
  <si>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</si>
  <si>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</si>
  <si>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</si>
  <si>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</si>
  <si>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</si>
  <si>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</si>
  <si>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</si>
  <si>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</si>
  <si>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</si>
  <si>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</si>
  <si>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</si>
  <si>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</si>
  <si>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</si>
  <si>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</si>
  <si>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</si>
  <si>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</si>
  <si>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</si>
  <si>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</si>
  <si>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</si>
  <si>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</si>
  <si>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</si>
  <si>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</si>
  <si>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</si>
  <si>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</si>
  <si>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</si>
  <si>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</si>
  <si>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</si>
  <si>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</si>
  <si>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</si>
  <si>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</si>
  <si>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</si>
  <si>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</si>
  <si>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</si>
  <si>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</si>
  <si>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</si>
  <si>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</si>
  <si>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</si>
  <si>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</si>
  <si>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</si>
  <si>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</si>
  <si>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</si>
  <si>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</si>
  <si>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</si>
  <si>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</si>
  <si>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</si>
  <si>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</si>
  <si>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</si>
  <si>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</si>
  <si>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</si>
  <si>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</si>
  <si>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</si>
  <si>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</si>
  <si>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</si>
  <si>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</si>
  <si>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</si>
  <si>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</si>
  <si>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</si>
  <si>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</si>
  <si>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</si>
  <si>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</si>
  <si>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</si>
  <si>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</si>
  <si>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</si>
  <si>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</si>
  <si>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</si>
  <si>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</si>
  <si>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</si>
  <si>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</si>
  <si>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</si>
  <si>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</si>
  <si>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</si>
  <si>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</si>
  <si>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</si>
  <si>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</si>
  <si>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</si>
  <si>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</si>
  <si>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</si>
  <si>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</si>
  <si>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</si>
  <si>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</si>
  <si>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</si>
  <si>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</si>
  <si>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</si>
  <si>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</si>
  <si>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</si>
  <si>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</si>
  <si>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</si>
  <si>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</si>
  <si>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</si>
  <si>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</si>
  <si>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</si>
  <si>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</si>
  <si>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</si>
  <si>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</si>
  <si>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</si>
  <si>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</si>
  <si>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</si>
  <si>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</si>
  <si>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</si>
  <si>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</si>
  <si>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</si>
  <si>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</si>
  <si>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</si>
  <si>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</si>
  <si>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</si>
  <si>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</si>
  <si>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</si>
  <si>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</si>
  <si>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</si>
  <si>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</si>
  <si>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</si>
  <si>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</si>
  <si>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</si>
  <si>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</si>
  <si>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</si>
  <si>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</si>
  <si>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</si>
  <si>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</si>
  <si>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</si>
  <si>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</si>
  <si>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</si>
  <si>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</si>
  <si>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</si>
  <si>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</si>
  <si>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</si>
  <si>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</si>
  <si>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</si>
  <si>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</si>
  <si>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</si>
  <si>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</si>
  <si>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</si>
  <si>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</si>
  <si>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</si>
  <si>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</si>
  <si>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</si>
  <si>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</si>
  <si>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</si>
  <si>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</si>
  <si>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</si>
  <si>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</si>
  <si>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</si>
  <si>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</si>
  <si>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</si>
  <si>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</si>
  <si>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</si>
  <si>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</si>
  <si>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</si>
  <si>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</si>
  <si>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</si>
  <si>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</si>
  <si>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</si>
  <si>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</si>
  <si>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</si>
  <si>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</si>
  <si>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</si>
  <si>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</si>
  <si>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</si>
  <si>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</si>
  <si>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</si>
  <si>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</si>
  <si>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</si>
  <si>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</si>
  <si>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</si>
  <si>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</si>
  <si>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</si>
  <si>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</si>
  <si>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</si>
  <si>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</si>
  <si>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</si>
  <si>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</si>
  <si>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</si>
  <si>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</si>
  <si>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</si>
  <si>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</si>
  <si>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</si>
  <si>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</si>
  <si>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</si>
  <si>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</si>
  <si>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</si>
  <si>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</si>
  <si>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</si>
  <si>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</si>
  <si>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</si>
  <si>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</si>
  <si>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</si>
  <si>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</si>
  <si>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</si>
  <si>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</si>
  <si>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</si>
  <si>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</si>
  <si>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</si>
  <si>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</si>
  <si>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</si>
  <si>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</si>
  <si>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</si>
  <si>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</si>
  <si>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</si>
  <si>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</si>
  <si>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</si>
  <si>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</si>
  <si>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</si>
  <si>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</si>
  <si>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</si>
  <si>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</si>
  <si>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</si>
  <si>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</si>
  <si>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</si>
  <si>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</si>
  <si>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</si>
  <si>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</si>
  <si>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</si>
  <si>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</si>
  <si>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</si>
  <si>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</si>
  <si>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</si>
  <si>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</si>
  <si>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</si>
  <si>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</si>
  <si>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</si>
  <si>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</si>
  <si>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</si>
  <si>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</si>
  <si>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</si>
  <si>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</si>
  <si>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</si>
  <si>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</si>
  <si>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</si>
  <si>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</si>
  <si>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</si>
  <si>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</si>
  <si>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</si>
  <si>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</si>
  <si>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</si>
  <si>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</si>
  <si>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</si>
  <si>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</si>
  <si>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</si>
  <si>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</si>
  <si>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</si>
  <si>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</si>
  <si>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</si>
  <si>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</si>
  <si>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</si>
  <si>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</si>
  <si>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</si>
  <si>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</si>
  <si>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</si>
  <si>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</si>
  <si>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</si>
  <si>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</si>
  <si>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</si>
  <si>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</si>
  <si>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</si>
  <si>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</si>
  <si>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</si>
  <si>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</si>
  <si>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</si>
  <si>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</si>
  <si>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</si>
  <si>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</si>
  <si>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</si>
  <si>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</si>
  <si>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</si>
  <si>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</si>
  <si>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</si>
  <si>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</si>
  <si>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</si>
  <si>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</si>
  <si>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</si>
  <si>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</si>
  <si>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</si>
  <si>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</si>
  <si>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</si>
  <si>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</si>
  <si>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</si>
  <si>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</si>
  <si>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</si>
  <si>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</si>
  <si>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</si>
  <si>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</si>
  <si>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</si>
  <si>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</si>
  <si>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</si>
  <si>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</si>
  <si>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</si>
  <si>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</si>
  <si>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</si>
  <si>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</si>
  <si>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</si>
  <si>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</si>
  <si>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</si>
  <si>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</si>
  <si>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</si>
  <si>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</si>
  <si>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</si>
  <si>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</si>
  <si>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</si>
  <si>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</si>
  <si>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</si>
  <si>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</si>
  <si>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</si>
  <si>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</si>
  <si>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</si>
  <si>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</si>
  <si>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</si>
  <si>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</si>
  <si>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</si>
  <si>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</si>
  <si>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</si>
  <si>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</si>
  <si>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</si>
  <si>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</si>
  <si>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</si>
  <si>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</si>
  <si>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</si>
  <si>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</si>
  <si>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</si>
  <si>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</si>
  <si>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</si>
  <si>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</si>
  <si>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</si>
  <si>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</si>
  <si>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</si>
  <si>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</si>
  <si>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</si>
  <si>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</si>
  <si>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</si>
  <si>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</si>
  <si>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</si>
  <si>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</si>
  <si>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</si>
  <si>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</si>
  <si>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</si>
  <si>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</si>
  <si>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</si>
  <si>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</si>
  <si>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</si>
  <si>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</si>
  <si>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</si>
  <si>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</si>
  <si>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</si>
  <si>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</si>
  <si>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</si>
  <si>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</si>
  <si>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</si>
  <si>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</si>
  <si>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</si>
  <si>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</si>
  <si>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</si>
  <si>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</si>
  <si>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</si>
  <si>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</si>
  <si>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</si>
  <si>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</si>
  <si>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</si>
  <si>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</si>
  <si>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</si>
  <si>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</si>
  <si>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</si>
  <si>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</si>
  <si>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</si>
  <si>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</si>
  <si>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</si>
  <si>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</si>
  <si>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</si>
  <si>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</si>
  <si>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</si>
  <si>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</si>
  <si>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</si>
  <si>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</si>
  <si>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</si>
  <si>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</si>
  <si>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</si>
  <si>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</si>
  <si>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</si>
  <si>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</si>
  <si>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</si>
  <si>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</si>
  <si>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</si>
  <si>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</si>
  <si>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</si>
  <si>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</si>
  <si>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</si>
  <si>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</si>
  <si>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</si>
  <si>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</si>
  <si>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</si>
  <si>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</si>
  <si>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</si>
  <si>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</si>
  <si>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</si>
  <si>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</si>
  <si>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</si>
  <si>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</si>
  <si>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</si>
  <si>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</si>
  <si>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</si>
  <si>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</si>
  <si>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</si>
  <si>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</si>
  <si>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</si>
  <si>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</si>
  <si>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</si>
  <si>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</si>
  <si>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</si>
  <si>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</si>
  <si>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</si>
  <si>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</si>
  <si>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</si>
  <si>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</si>
  <si>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</si>
  <si>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</si>
  <si>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</si>
  <si>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</si>
  <si>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</si>
  <si>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</si>
  <si>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</si>
  <si>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</si>
  <si>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</si>
  <si>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</si>
  <si>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</si>
  <si>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</si>
  <si>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</si>
  <si>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</si>
  <si>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</si>
  <si>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</si>
  <si>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</si>
  <si>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</si>
  <si>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</si>
  <si>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</si>
  <si>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</si>
  <si>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</si>
  <si>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</si>
  <si>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</si>
  <si>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</si>
  <si>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</si>
  <si>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</si>
  <si>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</si>
  <si>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</si>
  <si>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</si>
  <si>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</si>
  <si>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</si>
  <si>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</si>
  <si>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</si>
  <si>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</si>
  <si>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</si>
  <si>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</si>
  <si>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</si>
  <si>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</si>
  <si>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</si>
  <si>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</si>
  <si>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</si>
  <si>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</si>
  <si>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</si>
  <si>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</si>
  <si>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</si>
  <si>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</si>
  <si>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</si>
  <si>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</si>
  <si>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</si>
  <si>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</si>
  <si>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</si>
  <si>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</si>
  <si>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</si>
  <si>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</si>
  <si>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</si>
  <si>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</si>
  <si>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</si>
  <si>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</si>
  <si>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</si>
  <si>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</si>
  <si>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</si>
  <si>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</si>
  <si>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</si>
  <si>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</si>
  <si>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</si>
  <si>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</si>
  <si>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</si>
  <si>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</si>
  <si>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</si>
  <si>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</si>
  <si>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</si>
  <si>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</si>
  <si>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</si>
  <si>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</si>
  <si>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</si>
  <si>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</si>
  <si>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</si>
  <si>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</si>
  <si>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</si>
  <si>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</si>
  <si>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</si>
  <si>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</si>
  <si>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</si>
  <si>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</si>
  <si>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</si>
  <si>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</si>
  <si>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</si>
  <si>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</si>
  <si>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</si>
  <si>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</si>
  <si>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</si>
  <si>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</si>
  <si>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</si>
  <si>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</si>
  <si>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</si>
  <si>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</si>
  <si>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</si>
  <si>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</si>
  <si>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</si>
  <si>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</si>
  <si>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</si>
  <si>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</si>
  <si>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</si>
  <si>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</si>
  <si>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</si>
  <si>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</si>
  <si>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</si>
  <si>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</si>
  <si>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</si>
  <si>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</si>
  <si>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</si>
  <si>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</si>
  <si>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</si>
  <si>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</si>
  <si>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</si>
  <si>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</si>
  <si>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</si>
  <si>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</si>
  <si>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</si>
  <si>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</si>
  <si>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</si>
  <si>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</si>
  <si>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</si>
  <si>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</si>
  <si>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</si>
  <si>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</si>
  <si>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</si>
  <si>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</si>
  <si>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</si>
  <si>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</si>
  <si>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</si>
  <si>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</si>
  <si>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</si>
  <si>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</si>
  <si>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</si>
  <si>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</si>
  <si>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</si>
  <si>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</si>
  <si>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</si>
  <si>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</si>
  <si>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</si>
  <si>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</si>
  <si>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</si>
  <si>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</si>
  <si>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</si>
  <si>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</si>
  <si>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</si>
  <si>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</si>
  <si>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</si>
  <si>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</si>
  <si>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</si>
  <si>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</si>
  <si>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</si>
  <si>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</si>
  <si>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</si>
  <si>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</si>
  <si>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</si>
  <si>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</si>
  <si>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</si>
  <si>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</si>
  <si>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</si>
  <si>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</si>
  <si>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</si>
  <si>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</si>
  <si>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</si>
  <si>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</si>
  <si>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</si>
  <si>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</si>
  <si>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</si>
  <si>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</si>
  <si>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</si>
  <si>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</si>
  <si>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</si>
  <si>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</si>
  <si>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</si>
  <si>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</si>
  <si>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</si>
  <si>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</si>
  <si>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</si>
  <si>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</si>
  <si>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</si>
  <si>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</si>
  <si>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</si>
  <si>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</si>
  <si>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</si>
  <si>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</si>
  <si>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</si>
  <si>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</si>
  <si>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</si>
  <si>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</si>
  <si>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</si>
  <si>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</si>
  <si>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</si>
  <si>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</si>
  <si>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</si>
  <si>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</si>
  <si>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</si>
  <si>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</si>
  <si>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</si>
  <si>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</si>
  <si>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</si>
  <si>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</si>
  <si>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</si>
  <si>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</si>
  <si>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</si>
  <si>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</si>
  <si>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</si>
  <si>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</si>
  <si>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</si>
  <si>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</si>
  <si>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</si>
  <si>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</si>
  <si>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</si>
  <si>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</si>
  <si>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</si>
  <si>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</si>
  <si>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</si>
  <si>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</si>
  <si>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</si>
  <si>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</si>
  <si>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</si>
  <si>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</si>
  <si>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</si>
  <si>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</si>
  <si>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</si>
  <si>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</si>
  <si>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</si>
  <si>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</si>
  <si>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</si>
  <si>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</si>
  <si>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</si>
  <si>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</si>
  <si>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</si>
  <si>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</si>
  <si>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</si>
  <si>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</si>
  <si>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</si>
  <si>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</si>
  <si>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</si>
  <si>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</si>
  <si>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</si>
  <si>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</si>
  <si>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</si>
  <si>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</si>
  <si>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</si>
  <si>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</si>
  <si>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</si>
  <si>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</si>
  <si>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</si>
  <si>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</si>
  <si>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</si>
  <si>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</si>
  <si>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</si>
  <si>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</si>
  <si>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</si>
  <si>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</si>
  <si>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</si>
  <si>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</si>
  <si>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</si>
  <si>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</si>
  <si>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</si>
  <si>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</si>
  <si>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</si>
  <si>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</si>
  <si>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</si>
  <si>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</si>
  <si>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</si>
  <si>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</si>
  <si>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</si>
  <si>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</si>
  <si>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</si>
  <si>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</si>
  <si>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</si>
  <si>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</si>
  <si>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</si>
  <si>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</si>
  <si>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</si>
  <si>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</si>
  <si>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</si>
  <si>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</si>
  <si>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</si>
  <si>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</si>
  <si>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</si>
  <si>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</si>
  <si>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</si>
  <si>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</si>
  <si>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</si>
  <si>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</si>
  <si>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</si>
  <si>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</si>
  <si>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</si>
  <si>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</si>
  <si>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</si>
  <si>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</si>
  <si>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</si>
  <si>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</si>
  <si>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</si>
  <si>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</si>
  <si>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</si>
  <si>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</si>
  <si>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</si>
  <si>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</si>
  <si>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</si>
  <si>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</si>
  <si>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</si>
  <si>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</si>
  <si>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</si>
  <si>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</si>
  <si>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</si>
  <si>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</si>
  <si>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</si>
  <si>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</si>
  <si>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</si>
  <si>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</si>
  <si>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</si>
  <si>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</si>
  <si>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</si>
  <si>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</si>
  <si>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</si>
  <si>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</si>
  <si>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</si>
  <si>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</si>
  <si>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</si>
  <si>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</si>
  <si>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</si>
  <si>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</si>
  <si>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</si>
  <si>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</si>
  <si>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</si>
  <si>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</si>
  <si>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</si>
  <si>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</si>
  <si>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</si>
  <si>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</si>
  <si>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</si>
  <si>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</si>
  <si>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</si>
  <si>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</si>
  <si>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</si>
  <si>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</si>
  <si>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</si>
  <si>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</si>
  <si>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</si>
  <si>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</si>
  <si>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</si>
  <si>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</si>
  <si>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</si>
  <si>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</si>
  <si>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</si>
  <si>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</si>
  <si>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</si>
  <si>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</si>
  <si>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</si>
  <si>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</si>
  <si>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</si>
  <si>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</si>
  <si>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</si>
  <si>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</si>
  <si>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</si>
  <si>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</si>
  <si>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</si>
  <si>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</si>
  <si>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</si>
  <si>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</si>
  <si>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</si>
  <si>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</si>
  <si>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</si>
  <si>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</si>
  <si>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</si>
  <si>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</si>
  <si>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</si>
  <si>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</si>
  <si>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</si>
  <si>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</si>
  <si>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</si>
  <si>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</si>
  <si>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</si>
  <si>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</si>
  <si>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</si>
  <si>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</si>
  <si>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</si>
  <si>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</si>
  <si>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</si>
  <si>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</si>
  <si>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</si>
  <si>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</si>
  <si>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</si>
  <si>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</si>
  <si>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</si>
  <si>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</si>
  <si>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</si>
  <si>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</si>
  <si>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</si>
  <si>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</si>
  <si>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</si>
  <si>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</si>
  <si>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</si>
  <si>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</si>
  <si>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</si>
  <si>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</si>
  <si>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</si>
  <si>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</si>
  <si>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</si>
  <si>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</si>
  <si>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</si>
  <si>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</si>
  <si>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</si>
  <si>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</si>
  <si>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</si>
  <si>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</si>
  <si>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</si>
  <si>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</si>
  <si>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</si>
  <si>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</si>
  <si>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</si>
  <si>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</si>
  <si>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</si>
  <si>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</si>
  <si>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</si>
  <si>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</si>
  <si>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</si>
  <si>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</si>
  <si>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</si>
  <si>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</si>
  <si>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</si>
  <si>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</si>
  <si>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</si>
  <si>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</si>
  <si>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</si>
  <si>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</si>
  <si>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</si>
  <si>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</si>
  <si>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</si>
  <si>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</si>
  <si>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</si>
  <si>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</si>
  <si>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</si>
  <si>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</si>
  <si>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</si>
  <si>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</si>
  <si>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</si>
  <si>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</si>
  <si>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</si>
  <si>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</si>
  <si>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</si>
  <si>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</si>
  <si>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</si>
  <si>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</si>
  <si>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</si>
  <si>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</si>
  <si>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</si>
  <si>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</si>
  <si>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</si>
  <si>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</si>
  <si>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</si>
  <si>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</si>
  <si>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</si>
  <si>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</si>
  <si>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</si>
  <si>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</si>
  <si>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</si>
  <si>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</si>
  <si>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</si>
  <si>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</si>
  <si>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</si>
  <si>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</si>
  <si>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</si>
  <si>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</si>
  <si>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</si>
  <si>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</si>
  <si>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</si>
  <si>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</si>
  <si>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</si>
  <si>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</si>
  <si>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</si>
  <si>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</si>
  <si>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</si>
  <si>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</si>
  <si>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</si>
  <si>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</si>
  <si>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</si>
  <si>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</si>
  <si>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</si>
  <si>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</si>
  <si>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</si>
  <si>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</si>
  <si>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</si>
  <si>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</si>
  <si>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</si>
  <si>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</si>
  <si>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</si>
  <si>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</si>
  <si>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</si>
  <si>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</si>
  <si>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</si>
  <si>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</si>
  <si>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</si>
  <si>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</si>
  <si>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</si>
  <si>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</si>
  <si>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</si>
  <si>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</si>
  <si>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</si>
  <si>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</si>
  <si>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</si>
  <si>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</si>
  <si>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</si>
  <si>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</si>
  <si>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</si>
  <si>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</si>
  <si>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</si>
  <si>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</si>
  <si>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</si>
  <si>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</si>
  <si>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</si>
  <si>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</si>
  <si>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</si>
  <si>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</si>
  <si>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</si>
  <si>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</si>
  <si>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</si>
  <si>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</si>
  <si>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</si>
  <si>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</si>
  <si>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</si>
  <si>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</si>
  <si>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</si>
  <si>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</si>
  <si>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</si>
  <si>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</si>
  <si>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</si>
  <si>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</si>
  <si>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</si>
  <si>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</si>
  <si>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</si>
  <si>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</si>
  <si>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</si>
  <si>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</si>
  <si>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</si>
  <si>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</si>
  <si>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</si>
  <si>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</si>
  <si>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</si>
  <si>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</si>
  <si>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</si>
  <si>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</si>
  <si>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</si>
  <si>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</si>
  <si>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</si>
  <si>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</si>
  <si>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</si>
  <si>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</si>
  <si>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</si>
  <si>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</si>
  <si>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</si>
  <si>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</si>
  <si>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</si>
  <si>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</si>
  <si>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</si>
  <si>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</si>
  <si>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</si>
  <si>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</si>
  <si>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</si>
  <si>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</si>
  <si>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</si>
  <si>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</si>
  <si>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</si>
  <si>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</si>
  <si>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</si>
  <si>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</si>
  <si>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</si>
  <si>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</si>
  <si>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</si>
  <si>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</si>
  <si>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</si>
  <si>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</si>
  <si>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</si>
  <si>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</si>
  <si>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</si>
  <si>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</si>
  <si>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</si>
  <si>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</si>
  <si>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</si>
  <si>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</si>
  <si>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</si>
  <si>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</si>
  <si>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</si>
  <si>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</si>
  <si>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</si>
  <si>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</si>
  <si>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</si>
  <si>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</si>
  <si>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</si>
  <si>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</si>
  <si>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</si>
  <si>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</si>
  <si>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</si>
  <si>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</si>
  <si>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</si>
  <si>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</si>
  <si>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</si>
  <si>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</si>
  <si>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</si>
  <si>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</si>
  <si>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</si>
  <si>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</si>
  <si>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</si>
  <si>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</si>
  <si>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</si>
  <si>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</si>
  <si>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</si>
  <si>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</si>
  <si>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</si>
  <si>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</si>
  <si>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</si>
  <si>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</si>
  <si>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</si>
  <si>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</si>
  <si>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</si>
  <si>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</si>
  <si>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</si>
  <si>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</si>
  <si>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</si>
  <si>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</si>
  <si>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</si>
  <si>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</si>
  <si>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</si>
  <si>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</si>
  <si>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</si>
  <si>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</si>
  <si>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</si>
  <si>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</si>
  <si>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</si>
  <si>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</si>
  <si>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</si>
  <si>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</si>
  <si>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</si>
  <si>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</si>
  <si>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</si>
  <si>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</si>
  <si>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</si>
  <si>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</si>
  <si>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</si>
  <si>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</si>
  <si>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</si>
  <si>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</si>
  <si>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</si>
  <si>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</si>
  <si>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</si>
  <si>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</si>
  <si>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</si>
  <si>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</si>
  <si>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</si>
  <si>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</si>
  <si>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</si>
  <si>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</si>
  <si>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</si>
  <si>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</si>
  <si>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</si>
  <si>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</si>
  <si>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</si>
  <si>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</si>
  <si>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</si>
  <si>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</si>
  <si>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</si>
  <si>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</si>
  <si>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</si>
  <si>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</si>
  <si>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</si>
  <si>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</si>
  <si>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</si>
  <si>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</si>
  <si>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</si>
  <si>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</si>
  <si>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</si>
  <si>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</si>
  <si>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</si>
  <si>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</si>
  <si>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</si>
  <si>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</si>
  <si>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</si>
  <si>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</si>
  <si>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</si>
  <si>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</si>
  <si>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</si>
  <si>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</si>
  <si>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</si>
  <si>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</si>
  <si>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</si>
  <si>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</si>
  <si>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</si>
  <si>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</si>
  <si>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</si>
  <si>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</si>
  <si>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</si>
  <si>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</si>
  <si>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</si>
  <si>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</si>
  <si>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</si>
  <si>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</si>
  <si>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</si>
  <si>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</si>
  <si>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</si>
  <si>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</si>
  <si>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</si>
  <si>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</si>
  <si>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</si>
  <si>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</si>
  <si>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</si>
  <si>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</si>
  <si>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</si>
  <si>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</si>
  <si>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</si>
  <si>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</si>
  <si>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</si>
  <si>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</si>
  <si>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</si>
  <si>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</si>
  <si>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</si>
  <si>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</si>
  <si>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</si>
  <si>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</si>
  <si>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</si>
  <si>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</si>
  <si>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</si>
  <si>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</si>
  <si>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</si>
  <si>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</si>
  <si>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</si>
  <si>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</si>
  <si>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</si>
  <si>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</si>
  <si>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</si>
  <si>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</si>
  <si>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</si>
  <si>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</si>
  <si>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</si>
  <si>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</si>
  <si>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</si>
  <si>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</si>
  <si>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</si>
  <si>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</si>
  <si>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</si>
  <si>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</si>
  <si>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</si>
  <si>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</si>
  <si>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</si>
  <si>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</si>
  <si>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</si>
  <si>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</si>
  <si>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</si>
  <si>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</si>
  <si>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</si>
  <si>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</si>
  <si>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</si>
  <si>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</si>
  <si>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</si>
  <si>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</si>
  <si>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</si>
  <si>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</si>
  <si>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</si>
  <si>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</si>
  <si>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</si>
  <si>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</si>
  <si>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</si>
  <si>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</si>
  <si>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</si>
  <si>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</si>
  <si>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</si>
  <si>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</si>
  <si>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</si>
  <si>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</si>
  <si>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</si>
  <si>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</si>
  <si>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</si>
  <si>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</si>
  <si>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</si>
  <si>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</si>
  <si>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</si>
  <si>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</si>
  <si>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</si>
  <si>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</si>
  <si>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</si>
  <si>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</si>
  <si>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</si>
  <si>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</si>
  <si>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</si>
  <si>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</si>
  <si>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</si>
  <si>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</si>
  <si>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</si>
  <si>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</si>
  <si>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</si>
  <si>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</si>
  <si>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</si>
  <si>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</si>
  <si>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</si>
  <si>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</si>
  <si>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</si>
  <si>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</si>
  <si>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</si>
  <si>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</si>
  <si>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</si>
  <si>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</si>
  <si>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</si>
  <si>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</si>
  <si>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</si>
  <si>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</si>
  <si>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</si>
  <si>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</si>
  <si>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</si>
  <si>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</si>
  <si>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</si>
  <si>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</si>
  <si>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</si>
  <si>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</si>
  <si>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</si>
  <si>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</si>
  <si>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</si>
  <si>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</si>
  <si>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</si>
  <si>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</si>
  <si>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</si>
  <si>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</si>
  <si>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</si>
  <si>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</si>
  <si>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</si>
  <si>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</si>
  <si>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</si>
  <si>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</si>
  <si>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</si>
  <si>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</si>
  <si>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</si>
  <si>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</si>
  <si>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</si>
  <si>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</si>
  <si>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</si>
  <si>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</si>
  <si>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</si>
  <si>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</si>
  <si>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</si>
  <si>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</si>
  <si>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</si>
  <si>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</si>
  <si>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</si>
  <si>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</si>
  <si>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</si>
  <si>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</si>
  <si>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</si>
  <si>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</si>
  <si>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</si>
  <si>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</si>
  <si>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</si>
  <si>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</si>
  <si>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</si>
  <si>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</si>
  <si>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</si>
  <si>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</si>
  <si>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</si>
  <si>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</si>
  <si>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</si>
  <si>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</si>
  <si>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</si>
  <si>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</si>
  <si>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</si>
  <si>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</si>
  <si>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</si>
  <si>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</si>
  <si>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</si>
  <si>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</si>
  <si>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</si>
  <si>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</si>
  <si>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</si>
  <si>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</si>
  <si>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</si>
  <si>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</si>
  <si>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</si>
  <si>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</si>
  <si>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</si>
  <si>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</si>
  <si>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</si>
  <si>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</si>
  <si>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</si>
  <si>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</si>
  <si>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</si>
  <si>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</si>
  <si>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</si>
  <si>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</si>
  <si>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</si>
  <si>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</si>
  <si>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</si>
  <si>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</si>
  <si>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</si>
  <si>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</si>
  <si>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</si>
  <si>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</si>
  <si>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</si>
  <si>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</si>
  <si>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</si>
  <si>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</si>
  <si>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</si>
  <si>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</si>
  <si>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</si>
  <si>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</si>
  <si>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</si>
  <si>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</si>
  <si>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</si>
  <si>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</si>
  <si>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</si>
  <si>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</si>
  <si>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</si>
  <si>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</si>
  <si>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</si>
  <si>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</si>
  <si>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</si>
  <si>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</si>
  <si>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</si>
  <si>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</si>
  <si>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</si>
  <si>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</si>
  <si>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</si>
  <si>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</si>
  <si>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</si>
  <si>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</si>
  <si>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</si>
  <si>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</si>
  <si>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</si>
  <si>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</si>
  <si>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</si>
  <si>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</si>
  <si>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</si>
  <si>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</si>
  <si>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</si>
  <si>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</si>
  <si>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</si>
  <si>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</si>
  <si>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</si>
  <si>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</si>
  <si>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</si>
  <si>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</si>
  <si>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</si>
  <si>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</si>
  <si>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</si>
  <si>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</si>
  <si>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</si>
  <si>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</si>
  <si>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</si>
  <si>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</si>
  <si>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</si>
  <si>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</si>
  <si>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</si>
  <si>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</si>
  <si>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</si>
  <si>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</si>
  <si>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</si>
  <si>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</si>
  <si>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</si>
  <si>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</si>
  <si>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</si>
  <si>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</si>
  <si>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</si>
  <si>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</si>
  <si>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</si>
  <si>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</si>
  <si>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</si>
  <si>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</si>
  <si>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</si>
  <si>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</si>
  <si>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</si>
  <si>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</si>
  <si>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</si>
  <si>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</si>
  <si>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</si>
  <si>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</si>
  <si>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</si>
  <si>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</si>
  <si>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</si>
  <si>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</si>
  <si>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</si>
  <si>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</si>
  <si>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</si>
  <si>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</si>
  <si>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</si>
  <si>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</si>
  <si>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</si>
  <si>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</si>
  <si>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</si>
  <si>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</si>
  <si>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</si>
  <si>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</si>
  <si>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</si>
  <si>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</si>
  <si>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</si>
  <si>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</si>
  <si>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</si>
  <si>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</si>
  <si>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</si>
  <si>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</si>
  <si>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</si>
  <si>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</si>
  <si>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</si>
  <si>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</si>
  <si>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</si>
  <si>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</si>
  <si>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</si>
  <si>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</si>
  <si>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</si>
  <si>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</si>
  <si>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</si>
  <si>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</si>
  <si>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</si>
  <si>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</si>
  <si>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</si>
  <si>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</si>
  <si>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</si>
  <si>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</si>
  <si>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</si>
  <si>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</si>
  <si>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</si>
  <si>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</si>
  <si>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</si>
  <si>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</si>
  <si>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</si>
  <si>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</si>
  <si>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</si>
  <si>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</si>
  <si>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</si>
  <si>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</si>
  <si>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</si>
  <si>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</si>
  <si>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</si>
  <si>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</si>
  <si>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</si>
  <si>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</si>
  <si>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</si>
  <si>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</si>
  <si>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</si>
  <si>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</si>
  <si>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</si>
  <si>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</si>
  <si>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</si>
  <si>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</si>
  <si>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</si>
  <si>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</si>
  <si>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</si>
  <si>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</si>
  <si>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</si>
  <si>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</si>
  <si>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</si>
  <si>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</si>
  <si>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</si>
  <si>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</si>
  <si>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</si>
  <si>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</si>
  <si>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</si>
  <si>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</si>
  <si>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</si>
  <si>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</si>
  <si>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</si>
  <si>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</si>
  <si>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</si>
  <si>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</si>
  <si>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</si>
  <si>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</si>
  <si>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</si>
  <si>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</si>
  <si>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</si>
  <si>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</si>
  <si>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</si>
  <si>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</si>
  <si>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</si>
  <si>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</si>
  <si>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</si>
  <si>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</si>
  <si>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</si>
  <si>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</si>
  <si>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</si>
  <si>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</si>
  <si>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</si>
  <si>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</si>
  <si>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</si>
  <si>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</si>
  <si>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</si>
  <si>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</si>
  <si>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</si>
  <si>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</si>
  <si>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</si>
  <si>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</si>
  <si>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</si>
  <si>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</si>
  <si>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</si>
  <si>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</si>
  <si>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</si>
  <si>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</si>
  <si>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</si>
  <si>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</si>
  <si>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</si>
  <si>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</si>
  <si>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</si>
  <si>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</si>
  <si>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</si>
  <si>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</si>
  <si>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</si>
  <si>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</si>
  <si>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</si>
  <si>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</si>
  <si>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</si>
  <si>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</si>
  <si>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</si>
  <si>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</si>
  <si>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</si>
  <si>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</si>
  <si>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</si>
  <si>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</si>
  <si>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</si>
  <si>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</si>
  <si>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</si>
  <si>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</si>
  <si>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</si>
  <si>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</si>
  <si>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</si>
  <si>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</si>
  <si>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</si>
  <si>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</si>
  <si>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</si>
  <si>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</si>
  <si>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</si>
  <si>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</si>
  <si>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</si>
  <si>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</si>
  <si>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</si>
  <si>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</si>
  <si>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</si>
  <si>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</si>
  <si>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</si>
  <si>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</si>
  <si>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</si>
  <si>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</si>
  <si>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</si>
  <si>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</si>
  <si>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</si>
  <si>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</si>
  <si>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</si>
  <si>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</si>
  <si>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</si>
  <si>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</si>
  <si>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</si>
  <si>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</si>
  <si>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</si>
  <si>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</si>
  <si>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</si>
  <si>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</si>
  <si>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</si>
  <si>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</si>
  <si>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</si>
  <si>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</si>
  <si>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</si>
  <si>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</si>
  <si>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</si>
  <si>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</si>
  <si>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</si>
  <si>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</si>
  <si>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</si>
  <si>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</si>
  <si>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</si>
  <si>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</si>
  <si>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</si>
  <si>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</si>
  <si>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</si>
  <si>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</si>
  <si>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</si>
  <si>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</si>
  <si>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</si>
  <si>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</si>
  <si>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</si>
  <si>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</si>
  <si>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</si>
  <si>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</si>
  <si>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</si>
  <si>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</si>
  <si>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</si>
  <si>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</si>
  <si>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</si>
  <si>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</si>
  <si>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</si>
  <si>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</si>
  <si>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</si>
  <si>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</si>
  <si>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</si>
  <si>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</si>
  <si>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</si>
  <si>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</si>
  <si>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</si>
  <si>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</si>
  <si>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</si>
  <si>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</si>
  <si>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</si>
  <si>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</si>
  <si>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</si>
  <si>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</si>
  <si>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</si>
  <si>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</si>
  <si>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</si>
  <si>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</si>
  <si>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</si>
  <si>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</si>
  <si>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</si>
  <si>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</si>
  <si>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</si>
  <si>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</si>
  <si>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</si>
  <si>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</si>
  <si>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</si>
  <si>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</si>
  <si>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</si>
  <si>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</si>
  <si>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</si>
  <si>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</si>
  <si>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</si>
  <si>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</si>
  <si>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</si>
  <si>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</si>
  <si>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</si>
  <si>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</si>
  <si>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</si>
  <si>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</si>
  <si>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</si>
  <si>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</si>
  <si>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</si>
  <si>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</si>
  <si>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</si>
  <si>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</si>
  <si>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</si>
  <si>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</si>
  <si>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</si>
  <si>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</si>
  <si>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</si>
  <si>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</si>
  <si>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</si>
  <si>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</si>
  <si>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</si>
  <si>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</si>
  <si>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</si>
  <si>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</si>
  <si>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</si>
  <si>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</si>
  <si>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</si>
  <si>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</si>
  <si>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</si>
  <si>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</si>
  <si>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</si>
  <si>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</si>
  <si>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</si>
  <si>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</si>
  <si>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</si>
  <si>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</si>
  <si>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</si>
  <si>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</si>
  <si>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</si>
  <si>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</si>
  <si>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</si>
  <si>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</si>
  <si>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</si>
  <si>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</si>
  <si>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</si>
  <si>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</si>
  <si>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</si>
  <si>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</si>
  <si>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</si>
  <si>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</si>
  <si>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</si>
  <si>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</si>
  <si>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</si>
  <si>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</si>
  <si>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</si>
  <si>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</si>
  <si>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</si>
  <si>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</si>
  <si>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</si>
  <si>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</si>
  <si>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</si>
  <si>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</si>
  <si>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</si>
  <si>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</si>
  <si>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</si>
  <si>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</si>
  <si>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</si>
  <si>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</si>
  <si>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</si>
  <si>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</si>
  <si>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</si>
  <si>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</si>
  <si>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</si>
  <si>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</si>
  <si>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</si>
  <si>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</si>
  <si>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</si>
  <si>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</si>
  <si>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</si>
  <si>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</si>
  <si>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</si>
  <si>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</si>
  <si>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</si>
  <si>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</si>
  <si>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</si>
  <si>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</si>
  <si>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</si>
  <si>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</si>
  <si>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</si>
  <si>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</si>
  <si>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</si>
  <si>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</si>
  <si>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</si>
  <si>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</si>
  <si>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</si>
  <si>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</si>
  <si>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</si>
  <si>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</si>
  <si>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</si>
  <si>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</si>
  <si>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</si>
  <si>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</si>
  <si>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</si>
  <si>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</si>
  <si>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</si>
  <si>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</si>
  <si>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</si>
  <si>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</si>
  <si>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</si>
  <si>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</si>
  <si>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</si>
  <si>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</si>
  <si>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</si>
  <si>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</si>
  <si>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</si>
  <si>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</si>
  <si>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</si>
  <si>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</si>
  <si>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</si>
  <si>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</si>
  <si>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</si>
  <si>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</si>
  <si>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</si>
  <si>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</si>
  <si>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</si>
  <si>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</si>
  <si>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</si>
  <si>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</si>
  <si>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</si>
  <si>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</si>
  <si>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</si>
  <si>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</si>
  <si>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</si>
  <si>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</si>
  <si>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</si>
  <si>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</si>
  <si>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</si>
  <si>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</si>
  <si>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</si>
  <si>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</si>
  <si>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</si>
  <si>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</si>
  <si>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</si>
  <si>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</si>
  <si>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</si>
  <si>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</si>
  <si>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</si>
  <si>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</si>
  <si>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</si>
  <si>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</si>
  <si>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</si>
  <si>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</si>
  <si>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</si>
  <si>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</si>
  <si>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</si>
  <si>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</si>
  <si>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</si>
  <si>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</si>
  <si>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</si>
  <si>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</si>
  <si>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</si>
  <si>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</si>
  <si>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</si>
  <si>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</si>
  <si>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</si>
  <si>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</si>
  <si>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</si>
  <si>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</si>
  <si>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</si>
  <si>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</si>
  <si>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</si>
  <si>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</si>
  <si>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</si>
  <si>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</si>
  <si>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</si>
  <si>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</si>
  <si>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</si>
  <si>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</si>
  <si>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</si>
  <si>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</si>
  <si>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</si>
  <si>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</si>
  <si>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</si>
  <si>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</si>
  <si>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</si>
  <si>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</si>
  <si>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</si>
  <si>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</si>
  <si>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</si>
  <si>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</si>
  <si>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</si>
  <si>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</si>
  <si>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</si>
  <si>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</si>
  <si>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</si>
  <si>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</si>
  <si>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</si>
  <si>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</si>
  <si>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</si>
  <si>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</si>
  <si>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</si>
  <si>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</si>
  <si>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</si>
  <si>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</si>
  <si>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</si>
  <si>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</si>
  <si>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</si>
  <si>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</si>
  <si>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</si>
  <si>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</si>
  <si>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</si>
  <si>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</si>
  <si>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</si>
  <si>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</si>
  <si>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</si>
  <si>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</si>
  <si>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</si>
  <si>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</si>
  <si>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</si>
  <si>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</si>
  <si>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</si>
  <si>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</si>
  <si>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</si>
  <si>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</si>
  <si>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</si>
  <si>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</si>
  <si>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</si>
  <si>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</si>
  <si>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</si>
  <si>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</si>
  <si>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</si>
  <si>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</si>
  <si>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</si>
  <si>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</si>
  <si>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</si>
  <si>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</si>
  <si>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</si>
  <si>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</si>
  <si>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</si>
  <si>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</si>
  <si>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</si>
  <si>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</si>
  <si>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</si>
  <si>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</si>
  <si>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</si>
  <si>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</si>
  <si>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</si>
  <si>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</si>
  <si>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</si>
  <si>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</si>
  <si>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</si>
  <si>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</si>
  <si>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</si>
  <si>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</si>
  <si>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</si>
  <si>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</si>
  <si>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</si>
  <si>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</si>
  <si>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</si>
  <si>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</si>
  <si>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</si>
  <si>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</si>
  <si>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</si>
  <si>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</si>
  <si>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</si>
  <si>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</si>
  <si>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</si>
  <si>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</si>
  <si>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</si>
  <si>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</si>
  <si>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</si>
  <si>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</si>
  <si>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</si>
  <si>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</si>
  <si>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</si>
  <si>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</si>
  <si>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</si>
  <si>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</si>
  <si>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</si>
  <si>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</si>
  <si>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</si>
  <si>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</si>
  <si>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</si>
  <si>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</si>
  <si>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</si>
  <si>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</si>
  <si>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</si>
  <si>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</si>
  <si>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</si>
  <si>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</si>
  <si>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</si>
  <si>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</si>
  <si>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</si>
  <si>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</si>
  <si>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</si>
  <si>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</si>
  <si>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</si>
  <si>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</si>
  <si>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</si>
  <si>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</si>
  <si>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</si>
  <si>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</si>
  <si>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</si>
  <si>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</si>
  <si>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</si>
  <si>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</si>
  <si>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</si>
  <si>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</si>
  <si>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</si>
  <si>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</si>
  <si>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</si>
  <si>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</si>
  <si>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</si>
  <si>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</si>
  <si>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</si>
  <si>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</si>
  <si>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</si>
  <si>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</si>
  <si>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</si>
  <si>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</si>
  <si>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</si>
  <si>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</si>
  <si>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sub category</t>
  </si>
  <si>
    <t>Column Labels</t>
  </si>
  <si>
    <t>(blank)</t>
  </si>
  <si>
    <t>Grand Total</t>
  </si>
  <si>
    <t>Row Labels</t>
  </si>
  <si>
    <t>Count of outcome</t>
  </si>
  <si>
    <t>*</t>
  </si>
  <si>
    <t>(All)</t>
  </si>
  <si>
    <t>Date Created Conversion</t>
  </si>
  <si>
    <t>Date Ended Coversion</t>
  </si>
  <si>
    <t>,</t>
  </si>
  <si>
    <t>&lt;1/9/2010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</si>
  <si>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</si>
  <si>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</si>
  <si>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</si>
  <si>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</si>
  <si>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</si>
  <si>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</si>
  <si>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</si>
  <si>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</si>
  <si>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</si>
  <si>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</si>
  <si>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</si>
  <si>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</si>
  <si>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</si>
  <si>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</si>
  <si>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</si>
  <si>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</si>
  <si>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</si>
  <si>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</si>
  <si>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</si>
  <si>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</si>
  <si>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</si>
  <si>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</si>
  <si>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</si>
  <si>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</si>
  <si>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</si>
  <si>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</si>
  <si>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</si>
  <si>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</si>
  <si>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</si>
  <si>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25000 to 29999</t>
  </si>
  <si>
    <t>Greater than or Equal to 50000</t>
  </si>
  <si>
    <t>Outcome</t>
  </si>
  <si>
    <t>Backers_Count</t>
  </si>
  <si>
    <t>Successful</t>
  </si>
  <si>
    <t>Failed</t>
  </si>
  <si>
    <t>Mean</t>
  </si>
  <si>
    <t>Median</t>
  </si>
  <si>
    <t>Min</t>
  </si>
  <si>
    <t>Max</t>
  </si>
  <si>
    <t>Variance</t>
  </si>
  <si>
    <t>Standard Deviation</t>
  </si>
  <si>
    <t>Number Failed</t>
  </si>
  <si>
    <t>Number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</si>
</sst>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6D6D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9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33" borderId="0" xfId="0" applyFill="1"/>
    <xf numFmtId="0" fontId="16" fillId="0" borderId="0" xfId="0" applyFont="1"/>
    <xf numFmtId="0" fontId="18" fillId="0" borderId="0" xfId="0" applyFont="1"/>
    <xf numFmtId="9" fontId="18" fillId="0" borderId="0" xfId="0" applyNumberFormat="1" applyFo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6D6D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rgb="FFFF6D6D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rgb="FFFF6D6D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 #1!PivotTable1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#1'!$B$3:$B$4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#1'!$A$5:$A$15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*</c:v>
                </c:pt>
              </c:strCache>
            </c:strRef>
          </c:cat>
          <c:val>
            <c:numRef>
              <c:f>'Pivot Table #1'!$B$5:$B$15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9-4B19-95FD-D0A7E231D97C}"/>
            </c:ext>
          </c:extLst>
        </c:ser>
        <c:ser>
          <c:idx val="1"/>
          <c:order val="1"/>
          <c:tx>
            <c:strRef>
              <c:f>'Pivot Table #1'!$C$3:$C$4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#1'!$A$5:$A$15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*</c:v>
                </c:pt>
              </c:strCache>
            </c:strRef>
          </c:cat>
          <c:val>
            <c:numRef>
              <c:f>'Pivot Table #1'!$C$5:$C$15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9-4B19-95FD-D0A7E231D97C}"/>
            </c:ext>
          </c:extLst>
        </c:ser>
        <c:ser>
          <c:idx val="2"/>
          <c:order val="2"/>
          <c:tx>
            <c:strRef>
              <c:f>'Pivot Table #1'!$D$3:$D$4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#1'!$A$5:$A$15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*</c:v>
                </c:pt>
              </c:strCache>
            </c:strRef>
          </c:cat>
          <c:val>
            <c:numRef>
              <c:f>'Pivot Table #1'!$D$5:$D$15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9-4B19-95FD-D0A7E231D97C}"/>
            </c:ext>
          </c:extLst>
        </c:ser>
        <c:ser>
          <c:idx val="3"/>
          <c:order val="3"/>
          <c:tx>
            <c:strRef>
              <c:f>'Pivot Table #1'!$E$3:$E$4</c:f>
              <c:strCache>
                <c:ptCount val="1"/>
                <c:pt idx="0">
                  <c:v>,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#1'!$A$5:$A$15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*</c:v>
                </c:pt>
              </c:strCache>
            </c:strRef>
          </c:cat>
          <c:val>
            <c:numRef>
              <c:f>'Pivot Table #1'!$E$5:$E$15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E1F9-4B19-95FD-D0A7E231D97C}"/>
            </c:ext>
          </c:extLst>
        </c:ser>
        <c:ser>
          <c:idx val="4"/>
          <c:order val="4"/>
          <c:tx>
            <c:strRef>
              <c:f>'Pivot Table #1'!$F$3:$F$4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#1'!$A$5:$A$15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*</c:v>
                </c:pt>
              </c:strCache>
            </c:strRef>
          </c:cat>
          <c:val>
            <c:numRef>
              <c:f>'Pivot Table #1'!$F$5:$F$15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F9-4B19-95FD-D0A7E231D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7515200"/>
        <c:axId val="927517600"/>
      </c:barChart>
      <c:catAx>
        <c:axId val="9275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17600"/>
        <c:crosses val="autoZero"/>
        <c:auto val="1"/>
        <c:lblAlgn val="ctr"/>
        <c:lblOffset val="100"/>
        <c:noMultiLvlLbl val="0"/>
      </c:catAx>
      <c:valAx>
        <c:axId val="9275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1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 #2!PivotTable3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#2'!$B$4:$B$5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#2'!$A$6:$A$31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#2'!$B$6:$B$31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B-4559-BC4D-FD2E9E014F4C}"/>
            </c:ext>
          </c:extLst>
        </c:ser>
        <c:ser>
          <c:idx val="1"/>
          <c:order val="1"/>
          <c:tx>
            <c:strRef>
              <c:f>'Pivot Table #2'!$C$4:$C$5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#2'!$A$6:$A$31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#2'!$C$6:$C$31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DB-4559-BC4D-FD2E9E014F4C}"/>
            </c:ext>
          </c:extLst>
        </c:ser>
        <c:ser>
          <c:idx val="2"/>
          <c:order val="2"/>
          <c:tx>
            <c:strRef>
              <c:f>'Pivot Table #2'!$D$4:$D$5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#2'!$A$6:$A$31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#2'!$D$6:$D$31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DB-4559-BC4D-FD2E9E014F4C}"/>
            </c:ext>
          </c:extLst>
        </c:ser>
        <c:ser>
          <c:idx val="3"/>
          <c:order val="3"/>
          <c:tx>
            <c:strRef>
              <c:f>'Pivot Table #2'!$E$4:$E$5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#2'!$A$6:$A$31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#2'!$E$6:$E$31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DB-4559-BC4D-FD2E9E014F4C}"/>
            </c:ext>
          </c:extLst>
        </c:ser>
        <c:ser>
          <c:idx val="4"/>
          <c:order val="4"/>
          <c:tx>
            <c:strRef>
              <c:f>'Pivot Table #2'!$F$4:$F$5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#2'!$A$6:$A$31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#2'!$F$6:$F$31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9-4BDB-4559-BC4D-FD2E9E014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8335824"/>
        <c:axId val="908329584"/>
      </c:barChart>
      <c:catAx>
        <c:axId val="9083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29584"/>
        <c:crosses val="autoZero"/>
        <c:auto val="1"/>
        <c:lblAlgn val="ctr"/>
        <c:lblOffset val="100"/>
        <c:noMultiLvlLbl val="0"/>
      </c:catAx>
      <c:valAx>
        <c:axId val="9083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3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 #3!PivotTable1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#3'!$B$4:$B$5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#3'!$A$6:$A$19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#3'!$B$6:$B$19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5-4971-8790-5A0F262078DC}"/>
            </c:ext>
          </c:extLst>
        </c:ser>
        <c:ser>
          <c:idx val="1"/>
          <c:order val="1"/>
          <c:tx>
            <c:strRef>
              <c:f>'Pivot Table #3'!$C$4:$C$5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#3'!$A$6:$A$19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#3'!$C$6:$C$19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5-4971-8790-5A0F262078DC}"/>
            </c:ext>
          </c:extLst>
        </c:ser>
        <c:ser>
          <c:idx val="2"/>
          <c:order val="2"/>
          <c:tx>
            <c:strRef>
              <c:f>'Pivot Table #3'!$D$4:$D$5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#3'!$A$6:$A$19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#3'!$D$6:$D$19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5-4971-8790-5A0F262078DC}"/>
            </c:ext>
          </c:extLst>
        </c:ser>
        <c:ser>
          <c:idx val="3"/>
          <c:order val="3"/>
          <c:tx>
            <c:strRef>
              <c:f>'Pivot Table #3'!$E$4:$E$5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#3'!$A$6:$A$19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#3'!$E$6:$E$19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5-4971-8790-5A0F262078DC}"/>
            </c:ext>
          </c:extLst>
        </c:ser>
        <c:ser>
          <c:idx val="4"/>
          <c:order val="4"/>
          <c:tx>
            <c:strRef>
              <c:f>'Pivot Table #3'!$F$4:$F$5</c:f>
              <c:strCache>
                <c:ptCount val="1"/>
                <c:pt idx="0">
                  <c:v>,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 #3'!$A$6:$A$19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#3'!$F$6:$F$19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D5-4971-8790-5A0F26207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403455"/>
        <c:axId val="1688403935"/>
      </c:lineChart>
      <c:catAx>
        <c:axId val="16884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403935"/>
        <c:crosses val="autoZero"/>
        <c:auto val="1"/>
        <c:lblAlgn val="ctr"/>
        <c:lblOffset val="100"/>
        <c:noMultiLvlLbl val="0"/>
      </c:catAx>
      <c:valAx>
        <c:axId val="16884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4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Analysis Numbers'!$G$2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'Statistical Analysis Numbers'!$H$1:$I$1</c:f>
              <c:strCache>
                <c:ptCount val="2"/>
                <c:pt idx="0">
                  <c:v>Mean</c:v>
                </c:pt>
                <c:pt idx="1">
                  <c:v>Median</c:v>
                </c:pt>
              </c:strCache>
            </c:strRef>
          </c:cat>
          <c:val>
            <c:numRef>
              <c:f>'Statistical Analysis Numbers'!$H$2:$I$2</c:f>
              <c:numCache>
                <c:formatCode>General</c:formatCode>
                <c:ptCount val="2"/>
                <c:pt idx="0">
                  <c:v>851.14690265486729</c:v>
                </c:pt>
                <c:pt idx="1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9-4805-B029-2C5468FACE5C}"/>
            </c:ext>
          </c:extLst>
        </c:ser>
        <c:ser>
          <c:idx val="1"/>
          <c:order val="1"/>
          <c:tx>
            <c:strRef>
              <c:f>'Statistical Analysis Numbers'!$G$3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'Statistical Analysis Numbers'!$H$1:$I$1</c:f>
              <c:strCache>
                <c:ptCount val="2"/>
                <c:pt idx="0">
                  <c:v>Mean</c:v>
                </c:pt>
                <c:pt idx="1">
                  <c:v>Median</c:v>
                </c:pt>
              </c:strCache>
            </c:strRef>
          </c:cat>
          <c:val>
            <c:numRef>
              <c:f>'Statistical Analysis Numbers'!$H$3:$I$3</c:f>
              <c:numCache>
                <c:formatCode>General</c:formatCode>
                <c:ptCount val="2"/>
                <c:pt idx="0">
                  <c:v>585.61538461538464</c:v>
                </c:pt>
                <c:pt idx="1">
                  <c:v>114.5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9-4805-B029-2C5468FAC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90319408"/>
        <c:axId val="1290319888"/>
      </c:barChart>
      <c:catAx>
        <c:axId val="129031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19888"/>
        <c:crosses val="autoZero"/>
        <c:auto val="1"/>
        <c:lblAlgn val="ctr"/>
        <c:lblOffset val="100"/>
        <c:noMultiLvlLbl val="0"/>
      </c:catAx>
      <c:valAx>
        <c:axId val="12903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532696370270789E-2"/>
          <c:y val="1.7604229759741571E-2"/>
          <c:w val="0.95328844184111128"/>
          <c:h val="0.81707248132444987"/>
        </c:manualLayout>
      </c:layout>
      <c:lineChart>
        <c:grouping val="standard"/>
        <c:varyColors val="0"/>
        <c:ser>
          <c:idx val="0"/>
          <c:order val="0"/>
          <c:tx>
            <c:strRef>
              <c:f>'Crowdfunding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'Crowdfunding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D940-4726-9BF0-FD8920E016AE}"/>
            </c:ext>
          </c:extLst>
        </c:ser>
        <c:ser>
          <c:idx val="1"/>
          <c:order val="1"/>
          <c:tx>
            <c:strRef>
              <c:f>'Crowdfunding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'Crowdfunding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D940-4726-9BF0-FD8920E016AE}"/>
            </c:ext>
          </c:extLst>
        </c:ser>
        <c:ser>
          <c:idx val="2"/>
          <c:order val="2"/>
          <c:tx>
            <c:strRef>
              <c:f>'Crowdfunding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'Crowdfunding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D940-4726-9BF0-FD8920E01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602336"/>
        <c:axId val="461600896"/>
      </c:lineChart>
      <c:catAx>
        <c:axId val="46160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00896"/>
        <c:crosses val="autoZero"/>
        <c:auto val="1"/>
        <c:lblAlgn val="ctr"/>
        <c:lblOffset val="100"/>
        <c:noMultiLvlLbl val="0"/>
      </c:catAx>
      <c:valAx>
        <c:axId val="4616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9524</xdr:rowOff>
    </xdr:from>
    <xdr:to>
      <xdr:col>7</xdr:col>
      <xdr:colOff>9525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D43C5-9E61-D328-AD6B-B8B34128D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2</xdr:row>
      <xdr:rowOff>190499</xdr:rowOff>
    </xdr:from>
    <xdr:to>
      <xdr:col>17</xdr:col>
      <xdr:colOff>9524</xdr:colOff>
      <xdr:row>30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DADF7-FB94-57C5-DF47-87125317F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2</xdr:row>
      <xdr:rowOff>190500</xdr:rowOff>
    </xdr:from>
    <xdr:to>
      <xdr:col>13</xdr:col>
      <xdr:colOff>390524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A4E88-6C03-F89C-D321-7DCDA00F9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3</xdr:row>
      <xdr:rowOff>66675</xdr:rowOff>
    </xdr:from>
    <xdr:to>
      <xdr:col>12</xdr:col>
      <xdr:colOff>300037</xdr:colOff>
      <xdr:row>17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86FA4B-1362-BBDC-3C27-327248914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14</xdr:row>
      <xdr:rowOff>0</xdr:rowOff>
    </xdr:from>
    <xdr:to>
      <xdr:col>8</xdr:col>
      <xdr:colOff>19050</xdr:colOff>
      <xdr:row>41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B2FB35-0858-D534-1498-138166DF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ntina sanhueza" refreshedDate="45580.77065416667" createdVersion="8" refreshedVersion="8" minRefreshableVersion="3" recordCount="1001" xr:uid="{D84AD9C8-0AAC-4CF9-8BED-97164E2093B9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4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ntina sanhueza" refreshedDate="45585.480771296294" createdVersion="8" refreshedVersion="8" minRefreshableVersion="3" recordCount="1001" xr:uid="{74AB2E67-DFE8-4AAB-AC9E-96B316B7E388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4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version" numFmtId="14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b v="0"/>
    <b v="0"/>
    <x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b v="0"/>
    <b v="1"/>
    <x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b v="0"/>
    <b v="0"/>
    <x v="2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b v="0"/>
    <b v="0"/>
    <x v="1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b v="0"/>
    <b v="0"/>
    <x v="3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b v="0"/>
    <b v="0"/>
    <x v="3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b v="0"/>
    <b v="0"/>
    <x v="4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b v="0"/>
    <b v="0"/>
    <x v="3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b v="0"/>
    <b v="0"/>
    <x v="3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b v="0"/>
    <b v="0"/>
    <x v="5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b v="0"/>
    <b v="0"/>
    <x v="6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b v="0"/>
    <b v="1"/>
    <x v="3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b v="0"/>
    <b v="0"/>
    <x v="6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b v="0"/>
    <b v="0"/>
    <x v="7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b v="0"/>
    <b v="0"/>
    <x v="7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b v="0"/>
    <b v="0"/>
    <x v="8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b v="0"/>
    <b v="0"/>
    <x v="9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b v="0"/>
    <b v="0"/>
    <x v="1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b v="0"/>
    <b v="0"/>
    <x v="3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b v="0"/>
    <b v="1"/>
    <x v="3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b v="0"/>
    <b v="0"/>
    <x v="6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b v="0"/>
    <b v="0"/>
    <x v="3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b v="0"/>
    <b v="0"/>
    <x v="3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b v="0"/>
    <b v="0"/>
    <x v="4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b v="0"/>
    <b v="0"/>
    <x v="8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b v="0"/>
    <b v="1"/>
    <x v="1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b v="0"/>
    <b v="0"/>
    <x v="3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b v="0"/>
    <b v="0"/>
    <x v="1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b v="0"/>
    <b v="1"/>
    <x v="3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b v="0"/>
    <b v="0"/>
    <x v="12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b v="0"/>
    <b v="0"/>
    <x v="1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b v="0"/>
    <b v="0"/>
    <x v="11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b v="0"/>
    <b v="0"/>
    <x v="4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b v="0"/>
    <b v="0"/>
    <x v="3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b v="0"/>
    <b v="0"/>
    <x v="4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b v="0"/>
    <b v="1"/>
    <x v="6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b v="0"/>
    <b v="0"/>
    <x v="3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b v="0"/>
    <b v="1"/>
    <x v="13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b v="0"/>
    <b v="0"/>
    <x v="14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b v="0"/>
    <b v="0"/>
    <x v="3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b v="0"/>
    <b v="1"/>
    <x v="8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b v="0"/>
    <b v="1"/>
    <x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b v="0"/>
    <b v="0"/>
    <x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b v="0"/>
    <b v="0"/>
    <x v="15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b v="0"/>
    <b v="0"/>
    <x v="13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b v="0"/>
    <b v="1"/>
    <x v="3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b v="0"/>
    <b v="0"/>
    <x v="1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b v="0"/>
    <b v="0"/>
    <x v="3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b v="0"/>
    <b v="0"/>
    <x v="3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b v="0"/>
    <b v="0"/>
    <x v="1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b v="0"/>
    <b v="0"/>
    <x v="16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b v="0"/>
    <b v="1"/>
    <x v="8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b v="0"/>
    <b v="0"/>
    <x v="3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b v="0"/>
    <b v="0"/>
    <x v="6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b v="0"/>
    <b v="0"/>
    <x v="8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b v="0"/>
    <b v="0"/>
    <x v="17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b v="0"/>
    <b v="0"/>
    <x v="8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b v="0"/>
    <b v="0"/>
    <x v="11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b v="0"/>
    <b v="0"/>
    <x v="3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b v="0"/>
    <b v="1"/>
    <x v="3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b v="0"/>
    <b v="0"/>
    <x v="3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b v="0"/>
    <b v="0"/>
    <x v="3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b v="0"/>
    <b v="0"/>
    <x v="2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b v="0"/>
    <b v="0"/>
    <x v="3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b v="0"/>
    <b v="1"/>
    <x v="2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b v="0"/>
    <b v="0"/>
    <x v="3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b v="0"/>
    <b v="1"/>
    <x v="3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b v="0"/>
    <b v="1"/>
    <x v="8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b v="0"/>
    <b v="1"/>
    <x v="3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b v="0"/>
    <b v="0"/>
    <x v="3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b v="0"/>
    <b v="1"/>
    <x v="3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49"/>
    <b v="0"/>
    <b v="0"/>
    <x v="3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1"/>
    <b v="0"/>
    <b v="0"/>
    <x v="1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2"/>
    <b v="0"/>
    <b v="0"/>
    <x v="17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3"/>
    <b v="0"/>
    <b v="0"/>
    <x v="16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4"/>
    <b v="0"/>
    <b v="0"/>
    <x v="14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5"/>
    <b v="1"/>
    <b v="1"/>
    <x v="3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6"/>
    <b v="0"/>
    <b v="1"/>
    <x v="10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7"/>
    <b v="0"/>
    <b v="0"/>
    <x v="18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8"/>
    <b v="0"/>
    <b v="0"/>
    <x v="3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79"/>
    <b v="0"/>
    <b v="0"/>
    <x v="11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0"/>
    <b v="0"/>
    <b v="0"/>
    <x v="1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4"/>
    <b v="0"/>
    <b v="1"/>
    <x v="1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1"/>
    <b v="0"/>
    <b v="0"/>
    <x v="5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2"/>
    <b v="0"/>
    <b v="0"/>
    <x v="8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3"/>
    <b v="0"/>
    <b v="0"/>
    <x v="7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4"/>
    <b v="1"/>
    <b v="0"/>
    <x v="3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5"/>
    <b v="0"/>
    <b v="1"/>
    <x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6"/>
    <b v="0"/>
    <b v="0"/>
    <x v="18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7"/>
    <b v="0"/>
    <b v="0"/>
    <x v="3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88"/>
    <b v="0"/>
    <b v="1"/>
    <x v="3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89"/>
    <b v="0"/>
    <b v="0"/>
    <x v="18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40"/>
    <b v="0"/>
    <b v="1"/>
    <x v="1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0"/>
    <b v="0"/>
    <b v="1"/>
    <x v="3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1"/>
    <b v="0"/>
    <b v="0"/>
    <x v="2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2"/>
    <b v="0"/>
    <b v="0"/>
    <x v="4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36"/>
    <b v="0"/>
    <b v="0"/>
    <x v="3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93"/>
    <b v="0"/>
    <b v="0"/>
    <x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4"/>
    <b v="0"/>
    <b v="0"/>
    <x v="11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5"/>
    <b v="0"/>
    <b v="0"/>
    <x v="3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6"/>
    <b v="0"/>
    <b v="0"/>
    <x v="3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97"/>
    <b v="0"/>
    <b v="1"/>
    <x v="5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98"/>
    <b v="0"/>
    <b v="1"/>
    <x v="8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99"/>
    <b v="0"/>
    <b v="0"/>
    <x v="5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0"/>
    <b v="0"/>
    <b v="0"/>
    <x v="7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1"/>
    <b v="0"/>
    <b v="0"/>
    <x v="2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2"/>
    <b v="0"/>
    <b v="0"/>
    <x v="3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3"/>
    <b v="0"/>
    <b v="1"/>
    <x v="3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4"/>
    <b v="0"/>
    <b v="0"/>
    <x v="4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5"/>
    <b v="0"/>
    <b v="0"/>
    <x v="19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6"/>
    <b v="0"/>
    <b v="0"/>
    <x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07"/>
    <b v="0"/>
    <b v="0"/>
    <x v="15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08"/>
    <b v="0"/>
    <b v="0"/>
    <x v="2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09"/>
    <b v="0"/>
    <b v="0"/>
    <x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0"/>
    <b v="0"/>
    <b v="1"/>
    <x v="8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1"/>
    <b v="0"/>
    <b v="0"/>
    <x v="13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2"/>
    <b v="0"/>
    <b v="0"/>
    <x v="3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3"/>
    <b v="0"/>
    <b v="0"/>
    <x v="19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4"/>
    <b v="0"/>
    <b v="0"/>
    <x v="14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5"/>
    <b v="0"/>
    <b v="1"/>
    <x v="4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6"/>
    <b v="0"/>
    <b v="1"/>
    <x v="20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117"/>
    <b v="0"/>
    <b v="0"/>
    <x v="11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95"/>
    <b v="0"/>
    <b v="0"/>
    <x v="13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18"/>
    <b v="1"/>
    <b v="0"/>
    <x v="3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19"/>
    <b v="0"/>
    <b v="0"/>
    <x v="14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0"/>
    <b v="0"/>
    <b v="0"/>
    <x v="3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1"/>
    <b v="0"/>
    <b v="1"/>
    <x v="3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2"/>
    <b v="0"/>
    <b v="0"/>
    <x v="3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3"/>
    <b v="0"/>
    <b v="0"/>
    <x v="1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97"/>
    <b v="0"/>
    <b v="0"/>
    <x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4"/>
    <b v="0"/>
    <b v="0"/>
    <x v="6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5"/>
    <b v="0"/>
    <b v="0"/>
    <x v="2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26"/>
    <b v="0"/>
    <b v="1"/>
    <x v="3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27"/>
    <b v="0"/>
    <b v="0"/>
    <x v="21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28"/>
    <b v="0"/>
    <b v="1"/>
    <x v="4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29"/>
    <b v="0"/>
    <b v="1"/>
    <x v="3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0"/>
    <b v="0"/>
    <b v="1"/>
    <x v="6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1"/>
    <b v="0"/>
    <b v="0"/>
    <x v="9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2"/>
    <b v="0"/>
    <b v="0"/>
    <x v="2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3"/>
    <b v="0"/>
    <b v="1"/>
    <x v="8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4"/>
    <b v="0"/>
    <b v="0"/>
    <x v="4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5"/>
    <b v="0"/>
    <b v="0"/>
    <x v="2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36"/>
    <b v="0"/>
    <b v="0"/>
    <x v="2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37"/>
    <b v="0"/>
    <b v="0"/>
    <x v="7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38"/>
    <b v="0"/>
    <b v="0"/>
    <x v="3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39"/>
    <b v="0"/>
    <b v="0"/>
    <x v="8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0"/>
    <b v="0"/>
    <b v="0"/>
    <x v="3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1"/>
    <b v="0"/>
    <b v="1"/>
    <x v="3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2"/>
    <b v="0"/>
    <b v="0"/>
    <x v="8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3"/>
    <b v="0"/>
    <b v="0"/>
    <x v="7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4"/>
    <b v="0"/>
    <b v="0"/>
    <x v="1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5"/>
    <b v="0"/>
    <b v="0"/>
    <x v="5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6"/>
    <b v="0"/>
    <b v="0"/>
    <x v="7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47"/>
    <b v="0"/>
    <b v="0"/>
    <x v="3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48"/>
    <b v="0"/>
    <b v="1"/>
    <x v="7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49"/>
    <b v="0"/>
    <b v="0"/>
    <x v="3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0"/>
    <b v="0"/>
    <b v="0"/>
    <x v="1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1"/>
    <b v="0"/>
    <b v="0"/>
    <x v="14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2"/>
    <b v="0"/>
    <b v="0"/>
    <x v="1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3"/>
    <b v="0"/>
    <b v="1"/>
    <x v="3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4"/>
    <b v="0"/>
    <b v="0"/>
    <x v="8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5"/>
    <b v="0"/>
    <b v="1"/>
    <x v="2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6"/>
    <b v="0"/>
    <b v="0"/>
    <x v="1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57"/>
    <b v="0"/>
    <b v="1"/>
    <x v="14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58"/>
    <b v="0"/>
    <b v="0"/>
    <x v="3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59"/>
    <b v="0"/>
    <b v="0"/>
    <x v="2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0"/>
    <b v="0"/>
    <b v="0"/>
    <x v="14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1"/>
    <b v="0"/>
    <b v="0"/>
    <x v="3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2"/>
    <b v="0"/>
    <b v="1"/>
    <x v="7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3"/>
    <b v="0"/>
    <b v="1"/>
    <x v="12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4"/>
    <b v="0"/>
    <b v="0"/>
    <x v="7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5"/>
    <b v="0"/>
    <b v="0"/>
    <x v="18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6"/>
    <b v="0"/>
    <b v="1"/>
    <x v="4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67"/>
    <b v="0"/>
    <b v="0"/>
    <x v="3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68"/>
    <b v="0"/>
    <b v="1"/>
    <x v="8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69"/>
    <b v="0"/>
    <b v="0"/>
    <x v="3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0"/>
    <b v="0"/>
    <b v="0"/>
    <x v="3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1"/>
    <b v="0"/>
    <b v="0"/>
    <x v="3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2"/>
    <b v="0"/>
    <b v="0"/>
    <x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3"/>
    <b v="0"/>
    <b v="1"/>
    <x v="3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4"/>
    <b v="0"/>
    <b v="0"/>
    <x v="8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5"/>
    <b v="0"/>
    <b v="0"/>
    <x v="2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6"/>
    <b v="0"/>
    <b v="0"/>
    <x v="3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77"/>
    <b v="0"/>
    <b v="0"/>
    <x v="1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78"/>
    <b v="0"/>
    <b v="0"/>
    <x v="3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79"/>
    <b v="0"/>
    <b v="0"/>
    <x v="19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0"/>
    <b v="0"/>
    <b v="0"/>
    <x v="3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1"/>
    <b v="0"/>
    <b v="1"/>
    <x v="12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2"/>
    <b v="0"/>
    <b v="0"/>
    <x v="3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3"/>
    <b v="0"/>
    <b v="0"/>
    <x v="3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4"/>
    <b v="0"/>
    <b v="1"/>
    <x v="3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5"/>
    <b v="0"/>
    <b v="0"/>
    <x v="3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6"/>
    <b v="0"/>
    <b v="0"/>
    <x v="1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87"/>
    <b v="1"/>
    <b v="0"/>
    <x v="7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88"/>
    <b v="0"/>
    <b v="0"/>
    <x v="16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89"/>
    <b v="0"/>
    <b v="0"/>
    <x v="5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90"/>
    <b v="0"/>
    <b v="0"/>
    <x v="8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1"/>
    <b v="0"/>
    <b v="0"/>
    <x v="6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2"/>
    <b v="0"/>
    <b v="0"/>
    <x v="5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3"/>
    <b v="0"/>
    <b v="0"/>
    <x v="1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94"/>
    <b v="0"/>
    <b v="0"/>
    <x v="3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5"/>
    <b v="0"/>
    <b v="0"/>
    <x v="2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6"/>
    <b v="0"/>
    <b v="0"/>
    <x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7"/>
    <b v="0"/>
    <b v="0"/>
    <x v="3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8"/>
    <b v="0"/>
    <b v="0"/>
    <x v="17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199"/>
    <b v="1"/>
    <b v="0"/>
    <x v="3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0"/>
    <b v="0"/>
    <b v="0"/>
    <x v="13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1"/>
    <b v="0"/>
    <b v="1"/>
    <x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2"/>
    <b v="0"/>
    <b v="0"/>
    <x v="4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3"/>
    <b v="0"/>
    <b v="0"/>
    <x v="4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4"/>
    <b v="0"/>
    <b v="0"/>
    <x v="22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5"/>
    <b v="0"/>
    <b v="0"/>
    <x v="3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6"/>
    <b v="0"/>
    <b v="0"/>
    <x v="3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7"/>
    <b v="0"/>
    <b v="1"/>
    <x v="7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8"/>
    <b v="0"/>
    <b v="0"/>
    <x v="1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09"/>
    <b v="0"/>
    <b v="0"/>
    <x v="3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0"/>
    <b v="0"/>
    <b v="0"/>
    <x v="3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1"/>
    <b v="0"/>
    <b v="0"/>
    <x v="22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2"/>
    <b v="0"/>
    <b v="1"/>
    <x v="12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3"/>
    <b v="0"/>
    <b v="0"/>
    <x v="1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4"/>
    <b v="1"/>
    <b v="0"/>
    <x v="3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5"/>
    <b v="1"/>
    <b v="0"/>
    <x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6"/>
    <b v="0"/>
    <b v="0"/>
    <x v="14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7"/>
    <b v="0"/>
    <b v="0"/>
    <x v="3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8"/>
    <b v="0"/>
    <b v="0"/>
    <x v="22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19"/>
    <b v="1"/>
    <b v="0"/>
    <x v="1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122"/>
    <b v="0"/>
    <b v="0"/>
    <x v="14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0"/>
    <b v="0"/>
    <b v="0"/>
    <x v="2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221"/>
    <b v="0"/>
    <b v="0"/>
    <x v="1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2"/>
    <b v="0"/>
    <b v="1"/>
    <x v="20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3"/>
    <b v="0"/>
    <b v="0"/>
    <x v="11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4"/>
    <b v="0"/>
    <b v="0"/>
    <x v="3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5"/>
    <b v="0"/>
    <b v="0"/>
    <x v="3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6"/>
    <b v="0"/>
    <b v="0"/>
    <x v="1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7"/>
    <b v="0"/>
    <b v="1"/>
    <x v="1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8"/>
    <b v="0"/>
    <b v="0"/>
    <x v="1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29"/>
    <b v="0"/>
    <b v="1"/>
    <x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0"/>
    <b v="0"/>
    <b v="0"/>
    <x v="1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1"/>
    <b v="0"/>
    <b v="1"/>
    <x v="3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2"/>
    <b v="0"/>
    <b v="0"/>
    <x v="8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233"/>
    <b v="0"/>
    <b v="0"/>
    <x v="3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b v="0"/>
    <b v="1"/>
    <x v="9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b v="0"/>
    <b v="1"/>
    <x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b v="0"/>
    <b v="0"/>
    <x v="3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b v="0"/>
    <b v="0"/>
    <x v="3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b v="0"/>
    <b v="0"/>
    <x v="3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b v="0"/>
    <b v="0"/>
    <x v="2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b v="0"/>
    <b v="1"/>
    <x v="13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b v="0"/>
    <b v="0"/>
    <x v="2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b v="0"/>
    <b v="0"/>
    <x v="18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243"/>
    <b v="0"/>
    <b v="0"/>
    <x v="1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4"/>
    <b v="0"/>
    <b v="0"/>
    <x v="3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5"/>
    <b v="0"/>
    <b v="0"/>
    <x v="3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6"/>
    <b v="0"/>
    <b v="0"/>
    <x v="6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7"/>
    <b v="0"/>
    <b v="0"/>
    <x v="9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8"/>
    <b v="0"/>
    <b v="1"/>
    <x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9"/>
    <b v="0"/>
    <b v="0"/>
    <x v="1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50"/>
    <b v="0"/>
    <b v="0"/>
    <x v="3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1"/>
    <b v="0"/>
    <b v="1"/>
    <x v="3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2"/>
    <b v="1"/>
    <b v="0"/>
    <x v="14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253"/>
    <b v="0"/>
    <b v="0"/>
    <x v="1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4"/>
    <b v="0"/>
    <b v="1"/>
    <x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5"/>
    <b v="0"/>
    <b v="1"/>
    <x v="7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6"/>
    <b v="0"/>
    <b v="0"/>
    <x v="14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7"/>
    <b v="0"/>
    <b v="0"/>
    <x v="3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8"/>
    <b v="0"/>
    <b v="0"/>
    <x v="3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9"/>
    <b v="0"/>
    <b v="1"/>
    <x v="17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60"/>
    <b v="0"/>
    <b v="0"/>
    <x v="3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61"/>
    <b v="0"/>
    <b v="0"/>
    <x v="4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2"/>
    <b v="0"/>
    <b v="0"/>
    <x v="19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3"/>
    <b v="0"/>
    <b v="0"/>
    <x v="11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4"/>
    <b v="0"/>
    <b v="0"/>
    <x v="14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5"/>
    <b v="0"/>
    <b v="1"/>
    <x v="3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6"/>
    <b v="0"/>
    <b v="0"/>
    <x v="3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7"/>
    <b v="0"/>
    <b v="0"/>
    <x v="3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153"/>
    <b v="0"/>
    <b v="0"/>
    <x v="18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8"/>
    <b v="0"/>
    <b v="1"/>
    <x v="1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9"/>
    <b v="0"/>
    <b v="0"/>
    <x v="3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70"/>
    <b v="0"/>
    <b v="0"/>
    <x v="2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1"/>
    <b v="0"/>
    <b v="0"/>
    <x v="3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2"/>
    <b v="0"/>
    <b v="0"/>
    <x v="1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3"/>
    <b v="0"/>
    <b v="1"/>
    <x v="3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274"/>
    <b v="0"/>
    <b v="1"/>
    <x v="19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148"/>
    <b v="0"/>
    <b v="0"/>
    <x v="1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5"/>
    <b v="0"/>
    <b v="0"/>
    <x v="2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6"/>
    <b v="0"/>
    <b v="0"/>
    <x v="3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72"/>
    <b v="0"/>
    <b v="0"/>
    <x v="3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b v="0"/>
    <b v="0"/>
    <x v="5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b v="0"/>
    <b v="1"/>
    <x v="16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71"/>
    <b v="0"/>
    <b v="0"/>
    <x v="3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79"/>
    <b v="0"/>
    <b v="1"/>
    <x v="4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0"/>
    <b v="1"/>
    <b v="0"/>
    <x v="2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1"/>
    <b v="0"/>
    <b v="0"/>
    <x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2"/>
    <b v="0"/>
    <b v="0"/>
    <x v="3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3"/>
    <b v="0"/>
    <b v="0"/>
    <x v="3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4"/>
    <b v="0"/>
    <b v="0"/>
    <x v="3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5"/>
    <b v="0"/>
    <b v="0"/>
    <x v="3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6"/>
    <b v="0"/>
    <b v="1"/>
    <x v="3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7"/>
    <b v="0"/>
    <b v="1"/>
    <x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8"/>
    <b v="0"/>
    <b v="0"/>
    <x v="0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89"/>
    <b v="0"/>
    <b v="1"/>
    <x v="9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0"/>
    <b v="0"/>
    <b v="0"/>
    <x v="4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18"/>
    <b v="0"/>
    <b v="0"/>
    <x v="3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1"/>
    <b v="0"/>
    <b v="0"/>
    <x v="7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2"/>
    <b v="0"/>
    <b v="0"/>
    <x v="4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3"/>
    <b v="0"/>
    <b v="0"/>
    <x v="3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4"/>
    <b v="0"/>
    <b v="1"/>
    <x v="3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5"/>
    <b v="0"/>
    <b v="1"/>
    <x v="13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6"/>
    <b v="0"/>
    <b v="0"/>
    <x v="3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7"/>
    <b v="0"/>
    <b v="1"/>
    <x v="7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298"/>
    <b v="0"/>
    <b v="0"/>
    <x v="11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99"/>
    <b v="0"/>
    <b v="0"/>
    <x v="3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300"/>
    <b v="0"/>
    <b v="0"/>
    <x v="3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b v="0"/>
    <b v="0"/>
    <x v="1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62"/>
    <b v="0"/>
    <b v="1"/>
    <x v="4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b v="0"/>
    <b v="0"/>
    <x v="3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b v="0"/>
    <b v="1"/>
    <x v="0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b v="0"/>
    <b v="0"/>
    <x v="3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b v="0"/>
    <b v="0"/>
    <x v="1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b v="0"/>
    <b v="0"/>
    <x v="2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b v="0"/>
    <b v="0"/>
    <x v="13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b v="0"/>
    <b v="0"/>
    <x v="12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b v="0"/>
    <b v="0"/>
    <x v="3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b v="0"/>
    <b v="0"/>
    <x v="4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b v="0"/>
    <b v="1"/>
    <x v="3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312"/>
    <b v="0"/>
    <b v="1"/>
    <x v="3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3"/>
    <b v="0"/>
    <b v="0"/>
    <x v="1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4"/>
    <b v="0"/>
    <b v="1"/>
    <x v="3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5"/>
    <b v="0"/>
    <b v="0"/>
    <x v="1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6"/>
    <b v="0"/>
    <b v="0"/>
    <x v="11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7"/>
    <b v="0"/>
    <b v="0"/>
    <x v="4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8"/>
    <b v="0"/>
    <b v="0"/>
    <x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9"/>
    <b v="0"/>
    <b v="0"/>
    <x v="8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20"/>
    <b v="0"/>
    <b v="0"/>
    <x v="3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1"/>
    <b v="0"/>
    <b v="0"/>
    <x v="1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2"/>
    <b v="0"/>
    <b v="0"/>
    <x v="1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3"/>
    <b v="0"/>
    <b v="1"/>
    <x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4"/>
    <b v="0"/>
    <b v="0"/>
    <x v="3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5"/>
    <b v="0"/>
    <b v="0"/>
    <x v="3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6"/>
    <b v="0"/>
    <b v="0"/>
    <x v="3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7"/>
    <b v="0"/>
    <b v="0"/>
    <x v="14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8"/>
    <b v="0"/>
    <b v="0"/>
    <x v="7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9"/>
    <b v="0"/>
    <b v="0"/>
    <x v="3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151"/>
    <b v="0"/>
    <b v="0"/>
    <x v="3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30"/>
    <b v="0"/>
    <b v="0"/>
    <x v="11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1"/>
    <b v="0"/>
    <b v="0"/>
    <x v="6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2"/>
    <b v="0"/>
    <b v="1"/>
    <x v="7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3"/>
    <b v="0"/>
    <b v="0"/>
    <x v="2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4"/>
    <b v="0"/>
    <b v="0"/>
    <x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335"/>
    <b v="0"/>
    <b v="0"/>
    <x v="3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6"/>
    <b v="0"/>
    <b v="1"/>
    <x v="17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7"/>
    <b v="0"/>
    <b v="0"/>
    <x v="1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8"/>
    <b v="0"/>
    <b v="0"/>
    <x v="3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9"/>
    <b v="0"/>
    <b v="0"/>
    <x v="3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40"/>
    <b v="0"/>
    <b v="0"/>
    <x v="4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41"/>
    <b v="0"/>
    <b v="0"/>
    <x v="8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2"/>
    <b v="0"/>
    <b v="0"/>
    <x v="3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3"/>
    <b v="0"/>
    <b v="0"/>
    <x v="11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4"/>
    <b v="1"/>
    <b v="0"/>
    <x v="14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127"/>
    <b v="0"/>
    <b v="0"/>
    <x v="1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5"/>
    <b v="0"/>
    <b v="1"/>
    <x v="3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6"/>
    <b v="0"/>
    <b v="0"/>
    <x v="3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347"/>
    <b v="0"/>
    <b v="0"/>
    <x v="1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8"/>
    <b v="0"/>
    <b v="0"/>
    <x v="1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9"/>
    <b v="0"/>
    <b v="0"/>
    <x v="7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50"/>
    <b v="0"/>
    <b v="0"/>
    <x v="3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51"/>
    <b v="0"/>
    <b v="1"/>
    <x v="3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3"/>
    <b v="0"/>
    <b v="1"/>
    <x v="3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2"/>
    <b v="0"/>
    <b v="1"/>
    <x v="4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3"/>
    <b v="0"/>
    <b v="1"/>
    <x v="19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4"/>
    <b v="0"/>
    <b v="0"/>
    <x v="3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5"/>
    <b v="0"/>
    <b v="0"/>
    <x v="3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6"/>
    <b v="0"/>
    <b v="1"/>
    <x v="4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7"/>
    <b v="0"/>
    <b v="0"/>
    <x v="3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8"/>
    <b v="0"/>
    <b v="1"/>
    <x v="4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9"/>
    <b v="0"/>
    <b v="0"/>
    <x v="7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60"/>
    <b v="0"/>
    <b v="0"/>
    <x v="1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361"/>
    <b v="0"/>
    <b v="0"/>
    <x v="3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2"/>
    <b v="0"/>
    <b v="0"/>
    <x v="4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3"/>
    <b v="0"/>
    <b v="0"/>
    <x v="3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4"/>
    <b v="0"/>
    <b v="0"/>
    <x v="3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5"/>
    <b v="0"/>
    <b v="0"/>
    <x v="3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6"/>
    <b v="0"/>
    <b v="0"/>
    <x v="14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85"/>
    <b v="0"/>
    <b v="1"/>
    <x v="0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7"/>
    <b v="1"/>
    <b v="1"/>
    <x v="4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8"/>
    <b v="0"/>
    <b v="0"/>
    <x v="9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9"/>
    <b v="0"/>
    <b v="0"/>
    <x v="3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70"/>
    <b v="0"/>
    <b v="0"/>
    <x v="8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71"/>
    <b v="0"/>
    <b v="0"/>
    <x v="7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2"/>
    <b v="0"/>
    <b v="0"/>
    <x v="3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3"/>
    <b v="0"/>
    <b v="0"/>
    <x v="14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374"/>
    <b v="0"/>
    <b v="0"/>
    <x v="9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5"/>
    <b v="0"/>
    <b v="0"/>
    <x v="8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6"/>
    <b v="0"/>
    <b v="0"/>
    <x v="17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7"/>
    <b v="0"/>
    <b v="1"/>
    <x v="4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8"/>
    <b v="1"/>
    <b v="0"/>
    <x v="3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9"/>
    <b v="0"/>
    <b v="0"/>
    <x v="6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80"/>
    <b v="0"/>
    <b v="0"/>
    <x v="1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103"/>
    <b v="0"/>
    <b v="1"/>
    <x v="10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81"/>
    <b v="0"/>
    <b v="0"/>
    <x v="7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2"/>
    <b v="0"/>
    <b v="1"/>
    <x v="14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3"/>
    <b v="0"/>
    <b v="0"/>
    <x v="3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4"/>
    <b v="0"/>
    <b v="1"/>
    <x v="12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385"/>
    <b v="0"/>
    <b v="1"/>
    <x v="3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6"/>
    <b v="0"/>
    <b v="0"/>
    <x v="3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7"/>
    <b v="0"/>
    <b v="0"/>
    <x v="3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8"/>
    <b v="1"/>
    <b v="0"/>
    <x v="4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9"/>
    <b v="0"/>
    <b v="0"/>
    <x v="3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90"/>
    <b v="0"/>
    <b v="0"/>
    <x v="4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91"/>
    <b v="0"/>
    <b v="0"/>
    <x v="1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b v="0"/>
    <b v="0"/>
    <x v="2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92"/>
    <b v="0"/>
    <b v="0"/>
    <x v="3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3"/>
    <b v="0"/>
    <b v="0"/>
    <x v="13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4"/>
    <b v="0"/>
    <b v="0"/>
    <x v="1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5"/>
    <b v="0"/>
    <b v="1"/>
    <x v="0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6"/>
    <b v="0"/>
    <b v="0"/>
    <x v="3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7"/>
    <b v="0"/>
    <b v="1"/>
    <x v="4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8"/>
    <b v="0"/>
    <b v="0"/>
    <x v="3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9"/>
    <b v="0"/>
    <b v="0"/>
    <x v="4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48"/>
    <b v="0"/>
    <b v="0"/>
    <x v="2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400"/>
    <b v="0"/>
    <b v="0"/>
    <x v="3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401"/>
    <b v="0"/>
    <b v="1"/>
    <x v="8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2"/>
    <b v="0"/>
    <b v="1"/>
    <x v="3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403"/>
    <b v="0"/>
    <b v="1"/>
    <x v="0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4"/>
    <b v="0"/>
    <b v="0"/>
    <x v="7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5"/>
    <b v="0"/>
    <b v="0"/>
    <x v="14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6"/>
    <b v="0"/>
    <b v="0"/>
    <x v="3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7"/>
    <b v="0"/>
    <b v="1"/>
    <x v="3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8"/>
    <b v="0"/>
    <b v="0"/>
    <x v="1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9"/>
    <b v="0"/>
    <b v="1"/>
    <x v="14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10"/>
    <b v="0"/>
    <b v="0"/>
    <x v="3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312"/>
    <b v="1"/>
    <b v="0"/>
    <x v="3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11"/>
    <b v="0"/>
    <b v="0"/>
    <x v="3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2"/>
    <b v="0"/>
    <b v="1"/>
    <x v="4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3"/>
    <b v="1"/>
    <b v="0"/>
    <x v="3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4"/>
    <b v="0"/>
    <b v="1"/>
    <x v="3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354"/>
    <b v="0"/>
    <b v="0"/>
    <x v="17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5"/>
    <b v="0"/>
    <b v="1"/>
    <x v="10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6"/>
    <b v="0"/>
    <b v="0"/>
    <x v="3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7"/>
    <b v="0"/>
    <b v="0"/>
    <x v="22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8"/>
    <b v="0"/>
    <b v="0"/>
    <x v="19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9"/>
    <b v="0"/>
    <b v="0"/>
    <x v="8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20"/>
    <b v="0"/>
    <b v="0"/>
    <x v="3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1"/>
    <b v="0"/>
    <b v="0"/>
    <x v="3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2"/>
    <b v="0"/>
    <b v="1"/>
    <x v="7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3"/>
    <b v="0"/>
    <b v="1"/>
    <x v="3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4"/>
    <b v="0"/>
    <b v="0"/>
    <x v="8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5"/>
    <b v="0"/>
    <b v="0"/>
    <x v="19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6"/>
    <b v="0"/>
    <b v="1"/>
    <x v="1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7"/>
    <b v="0"/>
    <b v="0"/>
    <x v="11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8"/>
    <b v="0"/>
    <b v="0"/>
    <x v="1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9"/>
    <b v="0"/>
    <b v="0"/>
    <x v="1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30"/>
    <b v="0"/>
    <b v="0"/>
    <x v="6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31"/>
    <b v="0"/>
    <b v="0"/>
    <x v="22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2"/>
    <b v="0"/>
    <b v="1"/>
    <x v="6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3"/>
    <b v="0"/>
    <b v="0"/>
    <x v="3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4"/>
    <b v="0"/>
    <b v="1"/>
    <x v="7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5"/>
    <b v="0"/>
    <b v="0"/>
    <x v="3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6"/>
    <b v="0"/>
    <b v="0"/>
    <x v="3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7"/>
    <b v="0"/>
    <b v="0"/>
    <x v="4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438"/>
    <b v="0"/>
    <b v="0"/>
    <x v="3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9"/>
    <b v="0"/>
    <b v="0"/>
    <x v="6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440"/>
    <b v="0"/>
    <b v="0"/>
    <x v="2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41"/>
    <b v="0"/>
    <b v="0"/>
    <x v="1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42"/>
    <b v="0"/>
    <b v="0"/>
    <x v="3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43"/>
    <b v="0"/>
    <b v="0"/>
    <x v="18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4"/>
    <b v="0"/>
    <b v="1"/>
    <x v="8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5"/>
    <b v="0"/>
    <b v="1"/>
    <x v="2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368"/>
    <b v="0"/>
    <b v="0"/>
    <x v="3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6"/>
    <b v="0"/>
    <b v="0"/>
    <x v="6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447"/>
    <b v="0"/>
    <b v="0"/>
    <x v="8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8"/>
    <b v="0"/>
    <b v="1"/>
    <x v="0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178"/>
    <b v="0"/>
    <b v="0"/>
    <x v="1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9"/>
    <b v="0"/>
    <b v="0"/>
    <x v="5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50"/>
    <b v="0"/>
    <b v="0"/>
    <x v="19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51"/>
    <b v="0"/>
    <b v="1"/>
    <x v="18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452"/>
    <b v="0"/>
    <b v="0"/>
    <x v="13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53"/>
    <b v="0"/>
    <b v="0"/>
    <x v="22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4"/>
    <b v="0"/>
    <b v="0"/>
    <x v="8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5"/>
    <b v="0"/>
    <b v="0"/>
    <x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6"/>
    <b v="0"/>
    <b v="1"/>
    <x v="14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7"/>
    <b v="0"/>
    <b v="1"/>
    <x v="3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8"/>
    <b v="0"/>
    <b v="1"/>
    <x v="13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9"/>
    <b v="0"/>
    <b v="0"/>
    <x v="3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60"/>
    <b v="0"/>
    <b v="1"/>
    <x v="0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61"/>
    <b v="0"/>
    <b v="0"/>
    <x v="3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62"/>
    <b v="0"/>
    <b v="1"/>
    <x v="18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63"/>
    <b v="0"/>
    <b v="0"/>
    <x v="3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4"/>
    <b v="0"/>
    <b v="0"/>
    <x v="3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5"/>
    <b v="0"/>
    <b v="0"/>
    <x v="8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6"/>
    <b v="0"/>
    <b v="0"/>
    <x v="23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7"/>
    <b v="0"/>
    <b v="1"/>
    <x v="0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8"/>
    <b v="1"/>
    <b v="1"/>
    <x v="12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9"/>
    <b v="0"/>
    <b v="0"/>
    <x v="14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70"/>
    <b v="0"/>
    <b v="0"/>
    <x v="8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71"/>
    <b v="0"/>
    <b v="0"/>
    <x v="3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72"/>
    <b v="0"/>
    <b v="0"/>
    <x v="1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73"/>
    <b v="0"/>
    <b v="1"/>
    <x v="8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4"/>
    <b v="0"/>
    <b v="0"/>
    <x v="2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5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380"/>
    <b v="0"/>
    <b v="1"/>
    <x v="3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353"/>
    <b v="0"/>
    <b v="0"/>
    <x v="4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6"/>
    <b v="0"/>
    <b v="1"/>
    <x v="1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477"/>
    <b v="0"/>
    <b v="0"/>
    <x v="6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78"/>
    <b v="0"/>
    <b v="0"/>
    <x v="1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9"/>
    <b v="0"/>
    <b v="1"/>
    <x v="15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480"/>
    <b v="0"/>
    <b v="1"/>
    <x v="3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81"/>
    <b v="0"/>
    <b v="1"/>
    <x v="2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482"/>
    <b v="0"/>
    <b v="0"/>
    <x v="3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83"/>
    <b v="0"/>
    <b v="0"/>
    <x v="3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84"/>
    <b v="0"/>
    <b v="0"/>
    <x v="6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265"/>
    <b v="0"/>
    <b v="0"/>
    <x v="3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5"/>
    <b v="0"/>
    <b v="1"/>
    <x v="1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486"/>
    <b v="0"/>
    <b v="0"/>
    <x v="19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12"/>
    <b v="0"/>
    <b v="1"/>
    <x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7"/>
    <b v="0"/>
    <b v="1"/>
    <x v="3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488"/>
    <b v="0"/>
    <b v="0"/>
    <x v="9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9"/>
    <b v="0"/>
    <b v="0"/>
    <x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42"/>
    <b v="0"/>
    <b v="1"/>
    <x v="10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437"/>
    <b v="0"/>
    <b v="1"/>
    <x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90"/>
    <b v="0"/>
    <b v="0"/>
    <x v="3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91"/>
    <b v="0"/>
    <b v="1"/>
    <x v="6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163"/>
    <b v="0"/>
    <b v="0"/>
    <x v="12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92"/>
    <b v="0"/>
    <b v="0"/>
    <x v="12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93"/>
    <b v="0"/>
    <b v="0"/>
    <x v="3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4"/>
    <b v="0"/>
    <b v="0"/>
    <x v="8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495"/>
    <b v="0"/>
    <b v="1"/>
    <x v="3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6"/>
    <b v="0"/>
    <b v="0"/>
    <x v="1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7"/>
    <b v="0"/>
    <b v="0"/>
    <x v="7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180"/>
    <b v="0"/>
    <b v="0"/>
    <x v="11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8"/>
    <b v="0"/>
    <b v="1"/>
    <x v="13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9"/>
    <b v="0"/>
    <b v="0"/>
    <x v="11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500"/>
    <b v="0"/>
    <b v="0"/>
    <x v="3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50"/>
    <b v="0"/>
    <b v="0"/>
    <x v="7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501"/>
    <b v="0"/>
    <b v="1"/>
    <x v="6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502"/>
    <b v="0"/>
    <b v="1"/>
    <x v="3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2"/>
    <b v="0"/>
    <b v="0"/>
    <x v="13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3"/>
    <b v="1"/>
    <b v="1"/>
    <x v="4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4"/>
    <b v="0"/>
    <b v="0"/>
    <x v="2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5"/>
    <b v="0"/>
    <b v="1"/>
    <x v="0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6"/>
    <b v="0"/>
    <b v="0"/>
    <x v="14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7"/>
    <b v="0"/>
    <b v="0"/>
    <x v="2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8"/>
    <b v="0"/>
    <b v="0"/>
    <x v="7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9"/>
    <b v="0"/>
    <b v="0"/>
    <x v="11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10"/>
    <b v="0"/>
    <b v="0"/>
    <x v="1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11"/>
    <b v="0"/>
    <b v="0"/>
    <x v="3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2"/>
    <b v="0"/>
    <b v="1"/>
    <x v="3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3"/>
    <b v="0"/>
    <b v="0"/>
    <x v="6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4"/>
    <b v="0"/>
    <b v="0"/>
    <x v="3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5"/>
    <b v="0"/>
    <b v="0"/>
    <x v="8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6"/>
    <b v="0"/>
    <b v="0"/>
    <x v="7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7"/>
    <b v="0"/>
    <b v="1"/>
    <x v="2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8"/>
    <b v="0"/>
    <b v="0"/>
    <x v="3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9"/>
    <b v="0"/>
    <b v="0"/>
    <x v="1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20"/>
    <b v="0"/>
    <b v="0"/>
    <x v="7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219"/>
    <b v="0"/>
    <b v="0"/>
    <x v="1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1"/>
    <b v="0"/>
    <b v="1"/>
    <x v="18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2"/>
    <b v="0"/>
    <b v="1"/>
    <x v="22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3"/>
    <b v="0"/>
    <b v="0"/>
    <x v="3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4"/>
    <b v="0"/>
    <b v="0"/>
    <x v="3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348"/>
    <b v="0"/>
    <b v="0"/>
    <x v="1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280"/>
    <b v="0"/>
    <b v="0"/>
    <x v="3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525"/>
    <b v="0"/>
    <b v="0"/>
    <x v="1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b v="0"/>
    <b v="0"/>
    <x v="4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b v="0"/>
    <b v="0"/>
    <x v="3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b v="0"/>
    <b v="0"/>
    <x v="3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9"/>
    <b v="0"/>
    <b v="1"/>
    <x v="5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360"/>
    <b v="0"/>
    <b v="0"/>
    <x v="1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254"/>
    <b v="0"/>
    <b v="0"/>
    <x v="3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0"/>
    <b v="0"/>
    <b v="0"/>
    <x v="1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31"/>
    <b v="0"/>
    <b v="1"/>
    <x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b v="0"/>
    <b v="0"/>
    <x v="12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b v="0"/>
    <b v="1"/>
    <x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534"/>
    <b v="0"/>
    <b v="0"/>
    <x v="23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5"/>
    <b v="0"/>
    <b v="1"/>
    <x v="0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6"/>
    <b v="0"/>
    <b v="1"/>
    <x v="3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7"/>
    <b v="0"/>
    <b v="0"/>
    <x v="3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8"/>
    <b v="0"/>
    <b v="0"/>
    <x v="17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9"/>
    <b v="0"/>
    <b v="0"/>
    <x v="22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40"/>
    <b v="0"/>
    <b v="0"/>
    <x v="17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41"/>
    <b v="0"/>
    <b v="0"/>
    <x v="3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2"/>
    <b v="0"/>
    <b v="0"/>
    <x v="2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43"/>
    <b v="0"/>
    <b v="1"/>
    <x v="1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4"/>
    <b v="0"/>
    <b v="0"/>
    <x v="4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5"/>
    <b v="0"/>
    <b v="0"/>
    <x v="2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6"/>
    <b v="0"/>
    <b v="0"/>
    <x v="18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7"/>
    <b v="0"/>
    <b v="0"/>
    <x v="1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548"/>
    <b v="0"/>
    <b v="1"/>
    <x v="0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298"/>
    <b v="0"/>
    <b v="0"/>
    <x v="3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9"/>
    <b v="0"/>
    <b v="0"/>
    <x v="4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50"/>
    <b v="0"/>
    <b v="0"/>
    <x v="15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51"/>
    <b v="0"/>
    <b v="0"/>
    <x v="11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52"/>
    <b v="0"/>
    <b v="0"/>
    <x v="3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238"/>
    <b v="0"/>
    <b v="0"/>
    <x v="1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3"/>
    <b v="0"/>
    <b v="1"/>
    <x v="3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4"/>
    <b v="0"/>
    <b v="1"/>
    <x v="3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496"/>
    <b v="0"/>
    <b v="1"/>
    <x v="6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555"/>
    <b v="0"/>
    <b v="0"/>
    <x v="3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6"/>
    <b v="0"/>
    <b v="0"/>
    <x v="1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7"/>
    <b v="0"/>
    <b v="0"/>
    <x v="4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8"/>
    <b v="0"/>
    <b v="0"/>
    <x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59"/>
    <b v="1"/>
    <b v="0"/>
    <x v="8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560"/>
    <b v="0"/>
    <b v="0"/>
    <x v="3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61"/>
    <b v="0"/>
    <b v="0"/>
    <x v="3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62"/>
    <b v="0"/>
    <b v="0"/>
    <x v="3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563"/>
    <b v="0"/>
    <b v="0"/>
    <x v="9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29"/>
    <b v="0"/>
    <b v="0"/>
    <x v="1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64"/>
    <b v="0"/>
    <b v="0"/>
    <x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565"/>
    <b v="0"/>
    <b v="1"/>
    <x v="17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6"/>
    <b v="0"/>
    <b v="0"/>
    <x v="22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7"/>
    <b v="0"/>
    <b v="0"/>
    <x v="3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8"/>
    <b v="0"/>
    <b v="0"/>
    <x v="3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9"/>
    <b v="0"/>
    <b v="0"/>
    <x v="5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70"/>
    <b v="0"/>
    <b v="0"/>
    <x v="3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71"/>
    <b v="0"/>
    <b v="0"/>
    <x v="3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72"/>
    <b v="0"/>
    <b v="0"/>
    <x v="3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73"/>
    <b v="0"/>
    <b v="1"/>
    <x v="7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471"/>
    <b v="0"/>
    <b v="0"/>
    <x v="3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74"/>
    <b v="0"/>
    <b v="0"/>
    <x v="9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5"/>
    <b v="1"/>
    <b v="1"/>
    <x v="3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6"/>
    <b v="0"/>
    <b v="0"/>
    <x v="14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7"/>
    <b v="0"/>
    <b v="0"/>
    <x v="3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8"/>
    <b v="0"/>
    <b v="0"/>
    <x v="7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477"/>
    <b v="0"/>
    <b v="0"/>
    <x v="3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79"/>
    <b v="0"/>
    <b v="0"/>
    <x v="14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80"/>
    <b v="0"/>
    <b v="0"/>
    <x v="3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81"/>
    <b v="0"/>
    <b v="1"/>
    <x v="3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82"/>
    <b v="1"/>
    <b v="0"/>
    <x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81"/>
    <b v="0"/>
    <b v="0"/>
    <x v="7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83"/>
    <b v="0"/>
    <b v="1"/>
    <x v="3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4"/>
    <b v="0"/>
    <b v="1"/>
    <x v="3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5"/>
    <b v="0"/>
    <b v="0"/>
    <x v="3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6"/>
    <b v="0"/>
    <b v="0"/>
    <x v="3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587"/>
    <b v="0"/>
    <b v="0"/>
    <x v="1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8"/>
    <b v="0"/>
    <b v="0"/>
    <x v="19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9"/>
    <b v="0"/>
    <b v="0"/>
    <x v="19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90"/>
    <b v="0"/>
    <b v="1"/>
    <x v="10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91"/>
    <b v="0"/>
    <b v="0"/>
    <x v="3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92"/>
    <b v="0"/>
    <b v="1"/>
    <x v="3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93"/>
    <b v="0"/>
    <b v="1"/>
    <x v="6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10"/>
    <b v="0"/>
    <b v="0"/>
    <x v="3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4"/>
    <b v="0"/>
    <b v="0"/>
    <x v="3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5"/>
    <b v="0"/>
    <b v="0"/>
    <x v="8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6"/>
    <b v="0"/>
    <b v="0"/>
    <x v="3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7"/>
    <b v="0"/>
    <b v="0"/>
    <x v="3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8"/>
    <b v="0"/>
    <b v="1"/>
    <x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9"/>
    <b v="0"/>
    <b v="0"/>
    <x v="11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600"/>
    <b v="0"/>
    <b v="0"/>
    <x v="18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601"/>
    <b v="1"/>
    <b v="0"/>
    <x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602"/>
    <b v="1"/>
    <b v="1"/>
    <x v="3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603"/>
    <b v="0"/>
    <b v="0"/>
    <x v="17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4"/>
    <b v="0"/>
    <b v="0"/>
    <x v="12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292"/>
    <b v="0"/>
    <b v="0"/>
    <x v="2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5"/>
    <b v="0"/>
    <b v="0"/>
    <x v="2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606"/>
    <b v="0"/>
    <b v="0"/>
    <x v="16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7"/>
    <b v="1"/>
    <b v="0"/>
    <x v="14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8"/>
    <b v="0"/>
    <b v="0"/>
    <x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9"/>
    <b v="0"/>
    <b v="0"/>
    <x v="22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10"/>
    <b v="0"/>
    <b v="0"/>
    <x v="1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11"/>
    <b v="0"/>
    <b v="0"/>
    <x v="4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12"/>
    <b v="1"/>
    <b v="0"/>
    <x v="3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13"/>
    <b v="0"/>
    <b v="0"/>
    <x v="17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14"/>
    <b v="0"/>
    <b v="0"/>
    <x v="3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5"/>
    <b v="0"/>
    <b v="0"/>
    <x v="3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616"/>
    <b v="0"/>
    <b v="0"/>
    <x v="17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453"/>
    <b v="0"/>
    <b v="1"/>
    <x v="4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7"/>
    <b v="0"/>
    <b v="1"/>
    <x v="3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8"/>
    <b v="0"/>
    <b v="0"/>
    <x v="23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9"/>
    <b v="0"/>
    <b v="0"/>
    <x v="3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20"/>
    <b v="0"/>
    <b v="0"/>
    <x v="3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621"/>
    <b v="0"/>
    <b v="0"/>
    <x v="7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22"/>
    <b v="0"/>
    <b v="1"/>
    <x v="3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23"/>
    <b v="0"/>
    <b v="0"/>
    <x v="3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24"/>
    <b v="0"/>
    <b v="0"/>
    <x v="7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25"/>
    <b v="0"/>
    <b v="0"/>
    <x v="14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6"/>
    <b v="0"/>
    <b v="0"/>
    <x v="23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7"/>
    <b v="0"/>
    <b v="0"/>
    <x v="14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491"/>
    <b v="0"/>
    <b v="0"/>
    <x v="13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628"/>
    <b v="0"/>
    <b v="0"/>
    <x v="6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9"/>
    <b v="0"/>
    <b v="1"/>
    <x v="0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30"/>
    <b v="0"/>
    <b v="1"/>
    <x v="20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31"/>
    <b v="0"/>
    <b v="0"/>
    <x v="3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32"/>
    <b v="0"/>
    <b v="0"/>
    <x v="3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33"/>
    <b v="0"/>
    <b v="0"/>
    <x v="3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34"/>
    <b v="0"/>
    <b v="0"/>
    <x v="9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415"/>
    <b v="0"/>
    <b v="0"/>
    <x v="3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5"/>
    <b v="0"/>
    <b v="0"/>
    <x v="8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07"/>
    <b v="0"/>
    <b v="0"/>
    <x v="3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6"/>
    <b v="0"/>
    <b v="1"/>
    <x v="19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7"/>
    <b v="0"/>
    <b v="0"/>
    <x v="2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8"/>
    <b v="0"/>
    <b v="1"/>
    <x v="4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9"/>
    <b v="1"/>
    <b v="1"/>
    <x v="4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40"/>
    <b v="0"/>
    <b v="0"/>
    <x v="1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41"/>
    <b v="0"/>
    <b v="0"/>
    <x v="3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42"/>
    <b v="0"/>
    <b v="0"/>
    <x v="3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445"/>
    <b v="1"/>
    <b v="0"/>
    <x v="1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116"/>
    <b v="0"/>
    <b v="1"/>
    <x v="3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3"/>
    <b v="0"/>
    <b v="0"/>
    <x v="5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4"/>
    <b v="0"/>
    <b v="0"/>
    <x v="8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645"/>
    <b v="0"/>
    <b v="0"/>
    <x v="6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46"/>
    <b v="0"/>
    <b v="0"/>
    <x v="8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7"/>
    <b v="1"/>
    <b v="0"/>
    <x v="3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467"/>
    <b v="0"/>
    <b v="0"/>
    <x v="8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8"/>
    <b v="1"/>
    <b v="1"/>
    <x v="18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9"/>
    <b v="0"/>
    <b v="0"/>
    <x v="1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50"/>
    <b v="0"/>
    <b v="0"/>
    <x v="9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51"/>
    <b v="0"/>
    <b v="1"/>
    <x v="2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652"/>
    <b v="0"/>
    <b v="0"/>
    <x v="6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53"/>
    <b v="0"/>
    <b v="0"/>
    <x v="3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654"/>
    <b v="0"/>
    <b v="0"/>
    <x v="3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55"/>
    <b v="0"/>
    <b v="1"/>
    <x v="3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656"/>
    <b v="1"/>
    <b v="1"/>
    <x v="3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657"/>
    <b v="0"/>
    <b v="0"/>
    <x v="3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89"/>
    <b v="0"/>
    <b v="0"/>
    <x v="15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658"/>
    <b v="0"/>
    <b v="0"/>
    <x v="1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438"/>
    <b v="0"/>
    <b v="0"/>
    <x v="2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9"/>
    <b v="0"/>
    <b v="1"/>
    <x v="3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60"/>
    <b v="0"/>
    <b v="0"/>
    <x v="4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61"/>
    <b v="0"/>
    <b v="0"/>
    <x v="8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62"/>
    <b v="0"/>
    <b v="0"/>
    <x v="13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236"/>
    <b v="0"/>
    <b v="1"/>
    <x v="3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63"/>
    <b v="0"/>
    <b v="0"/>
    <x v="1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02"/>
    <b v="0"/>
    <b v="0"/>
    <x v="4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64"/>
    <b v="0"/>
    <b v="0"/>
    <x v="3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65"/>
    <b v="0"/>
    <b v="1"/>
    <x v="3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6"/>
    <b v="0"/>
    <b v="0"/>
    <x v="2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02"/>
    <b v="0"/>
    <b v="1"/>
    <x v="3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667"/>
    <b v="0"/>
    <b v="0"/>
    <x v="2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8"/>
    <b v="0"/>
    <b v="0"/>
    <x v="3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9"/>
    <b v="0"/>
    <b v="0"/>
    <x v="6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70"/>
    <b v="0"/>
    <b v="0"/>
    <x v="8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01"/>
    <b v="0"/>
    <b v="0"/>
    <x v="2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71"/>
    <b v="0"/>
    <b v="1"/>
    <x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672"/>
    <b v="0"/>
    <b v="0"/>
    <x v="16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73"/>
    <b v="0"/>
    <b v="1"/>
    <x v="3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74"/>
    <b v="0"/>
    <b v="0"/>
    <x v="14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75"/>
    <b v="0"/>
    <b v="0"/>
    <x v="9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6"/>
    <b v="0"/>
    <b v="0"/>
    <x v="7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7"/>
    <b v="0"/>
    <b v="1"/>
    <x v="3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8"/>
    <b v="0"/>
    <b v="0"/>
    <x v="7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9"/>
    <b v="0"/>
    <b v="0"/>
    <x v="3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80"/>
    <b v="0"/>
    <b v="0"/>
    <x v="3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81"/>
    <b v="0"/>
    <b v="0"/>
    <x v="5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82"/>
    <b v="0"/>
    <b v="1"/>
    <x v="3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683"/>
    <b v="0"/>
    <b v="1"/>
    <x v="3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84"/>
    <b v="0"/>
    <b v="0"/>
    <x v="8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85"/>
    <b v="0"/>
    <b v="0"/>
    <x v="2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488"/>
    <b v="0"/>
    <b v="0"/>
    <x v="3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6"/>
    <b v="0"/>
    <b v="1"/>
    <x v="10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7"/>
    <b v="0"/>
    <b v="1"/>
    <x v="8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8"/>
    <b v="0"/>
    <b v="0"/>
    <x v="5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9"/>
    <b v="1"/>
    <b v="1"/>
    <x v="9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90"/>
    <b v="0"/>
    <b v="1"/>
    <x v="3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91"/>
    <b v="0"/>
    <b v="0"/>
    <x v="14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424"/>
    <b v="0"/>
    <b v="0"/>
    <x v="3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231"/>
    <b v="0"/>
    <b v="1"/>
    <x v="3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92"/>
    <b v="0"/>
    <b v="0"/>
    <x v="3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93"/>
    <b v="0"/>
    <b v="0"/>
    <x v="6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94"/>
    <b v="0"/>
    <b v="0"/>
    <x v="1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236"/>
    <b v="0"/>
    <b v="0"/>
    <x v="5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5"/>
    <b v="0"/>
    <b v="1"/>
    <x v="1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6"/>
    <b v="0"/>
    <b v="0"/>
    <x v="1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7"/>
    <b v="0"/>
    <b v="0"/>
    <x v="17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8"/>
    <b v="0"/>
    <b v="1"/>
    <x v="3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9"/>
    <b v="0"/>
    <b v="0"/>
    <x v="1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489"/>
    <b v="1"/>
    <b v="1"/>
    <x v="7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512"/>
    <b v="0"/>
    <b v="0"/>
    <x v="22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700"/>
    <b v="0"/>
    <b v="0"/>
    <x v="18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701"/>
    <b v="0"/>
    <b v="0"/>
    <x v="3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340"/>
    <b v="0"/>
    <b v="0"/>
    <x v="11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702"/>
    <b v="0"/>
    <b v="1"/>
    <x v="3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703"/>
    <b v="0"/>
    <b v="0"/>
    <x v="3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4"/>
    <b v="0"/>
    <b v="0"/>
    <x v="7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5"/>
    <b v="0"/>
    <b v="0"/>
    <x v="3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6"/>
    <b v="0"/>
    <b v="0"/>
    <x v="2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7"/>
    <b v="0"/>
    <b v="0"/>
    <x v="1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8"/>
    <b v="0"/>
    <b v="0"/>
    <x v="3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709"/>
    <b v="0"/>
    <b v="0"/>
    <x v="3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10"/>
    <b v="0"/>
    <b v="0"/>
    <x v="1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11"/>
    <b v="0"/>
    <b v="1"/>
    <x v="3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12"/>
    <b v="0"/>
    <b v="1"/>
    <x v="6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"/>
    <b v="0"/>
    <b v="0"/>
    <x v="3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13"/>
    <b v="0"/>
    <b v="1"/>
    <x v="10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4"/>
    <b v="0"/>
    <b v="0"/>
    <x v="1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5"/>
    <b v="0"/>
    <b v="0"/>
    <x v="2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716"/>
    <b v="0"/>
    <b v="1"/>
    <x v="10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717"/>
    <b v="0"/>
    <b v="1"/>
    <x v="17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8"/>
    <b v="0"/>
    <b v="0"/>
    <x v="1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719"/>
    <b v="0"/>
    <b v="0"/>
    <x v="1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115"/>
    <b v="0"/>
    <b v="0"/>
    <x v="3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20"/>
    <b v="0"/>
    <b v="0"/>
    <x v="3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21"/>
    <b v="0"/>
    <b v="0"/>
    <x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22"/>
    <b v="0"/>
    <b v="1"/>
    <x v="3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51"/>
    <b v="0"/>
    <b v="0"/>
    <x v="9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642"/>
    <b v="0"/>
    <b v="0"/>
    <x v="1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23"/>
    <b v="0"/>
    <b v="0"/>
    <x v="6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24"/>
    <b v="0"/>
    <b v="1"/>
    <x v="20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5"/>
    <b v="0"/>
    <b v="0"/>
    <x v="2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6"/>
    <b v="0"/>
    <b v="1"/>
    <x v="3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7"/>
    <b v="0"/>
    <b v="0"/>
    <x v="3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560"/>
    <b v="0"/>
    <b v="0"/>
    <x v="1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8"/>
    <b v="0"/>
    <b v="1"/>
    <x v="14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339"/>
    <b v="0"/>
    <b v="0"/>
    <x v="14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35"/>
    <b v="0"/>
    <b v="0"/>
    <x v="3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9"/>
    <b v="0"/>
    <b v="0"/>
    <x v="1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241"/>
    <b v="0"/>
    <b v="0"/>
    <x v="4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30"/>
    <b v="0"/>
    <b v="1"/>
    <x v="6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322"/>
    <b v="0"/>
    <b v="1"/>
    <x v="3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31"/>
    <b v="0"/>
    <b v="0"/>
    <x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32"/>
    <b v="0"/>
    <b v="0"/>
    <x v="4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157"/>
    <b v="0"/>
    <b v="1"/>
    <x v="3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3"/>
    <b v="0"/>
    <b v="1"/>
    <x v="1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34"/>
    <b v="0"/>
    <b v="0"/>
    <x v="9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5"/>
    <b v="0"/>
    <b v="0"/>
    <x v="11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6"/>
    <b v="0"/>
    <b v="1"/>
    <x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7"/>
    <b v="0"/>
    <b v="0"/>
    <x v="1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738"/>
    <b v="1"/>
    <b v="1"/>
    <x v="3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9"/>
    <b v="0"/>
    <b v="1"/>
    <x v="9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40"/>
    <b v="0"/>
    <b v="1"/>
    <x v="3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697"/>
    <b v="1"/>
    <b v="0"/>
    <x v="11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741"/>
    <b v="0"/>
    <b v="1"/>
    <x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42"/>
    <b v="0"/>
    <b v="0"/>
    <x v="4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43"/>
    <b v="0"/>
    <b v="0"/>
    <x v="1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744"/>
    <b v="1"/>
    <b v="1"/>
    <x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269"/>
    <b v="0"/>
    <b v="1"/>
    <x v="9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745"/>
    <b v="0"/>
    <b v="0"/>
    <x v="12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6"/>
    <b v="0"/>
    <b v="1"/>
    <x v="3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7"/>
    <b v="0"/>
    <b v="1"/>
    <x v="6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503"/>
    <b v="0"/>
    <b v="0"/>
    <x v="3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8"/>
    <b v="0"/>
    <b v="0"/>
    <x v="3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330"/>
    <b v="0"/>
    <b v="0"/>
    <x v="3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9"/>
    <b v="0"/>
    <b v="0"/>
    <x v="14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50"/>
    <b v="1"/>
    <b v="0"/>
    <x v="18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51"/>
    <b v="0"/>
    <b v="0"/>
    <x v="18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451"/>
    <b v="0"/>
    <b v="0"/>
    <x v="3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52"/>
    <b v="0"/>
    <b v="0"/>
    <x v="2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53"/>
    <b v="0"/>
    <b v="0"/>
    <x v="7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754"/>
    <b v="0"/>
    <b v="0"/>
    <x v="17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5"/>
    <b v="0"/>
    <b v="0"/>
    <x v="3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6"/>
    <b v="0"/>
    <b v="1"/>
    <x v="4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7"/>
    <b v="0"/>
    <b v="1"/>
    <x v="3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8"/>
    <b v="0"/>
    <b v="0"/>
    <x v="2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9"/>
    <b v="0"/>
    <b v="0"/>
    <x v="8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60"/>
    <b v="0"/>
    <b v="0"/>
    <x v="14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61"/>
    <b v="0"/>
    <b v="0"/>
    <x v="4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8"/>
    <b v="0"/>
    <b v="0"/>
    <x v="2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62"/>
    <b v="1"/>
    <b v="1"/>
    <x v="2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63"/>
    <b v="0"/>
    <b v="0"/>
    <x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4"/>
    <b v="0"/>
    <b v="0"/>
    <x v="6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5"/>
    <b v="0"/>
    <b v="1"/>
    <x v="7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539"/>
    <b v="1"/>
    <b v="0"/>
    <x v="1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766"/>
    <b v="0"/>
    <b v="0"/>
    <x v="5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422"/>
    <b v="0"/>
    <b v="1"/>
    <x v="1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7"/>
    <b v="0"/>
    <b v="1"/>
    <x v="7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8"/>
    <b v="0"/>
    <b v="0"/>
    <x v="13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214"/>
    <b v="0"/>
    <b v="0"/>
    <x v="3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9"/>
    <b v="0"/>
    <b v="0"/>
    <x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70"/>
    <b v="1"/>
    <b v="0"/>
    <x v="12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71"/>
    <b v="1"/>
    <b v="0"/>
    <x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250"/>
    <b v="0"/>
    <b v="1"/>
    <x v="3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2"/>
    <b v="0"/>
    <b v="1"/>
    <x v="8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3"/>
    <b v="0"/>
    <b v="0"/>
    <x v="3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4"/>
    <b v="0"/>
    <b v="0"/>
    <x v="3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331"/>
    <b v="0"/>
    <b v="1"/>
    <x v="19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b v="0"/>
    <b v="0"/>
    <x v="12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b v="0"/>
    <b v="0"/>
    <x v="3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b v="0"/>
    <b v="0"/>
    <x v="14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b v="0"/>
    <b v="0"/>
    <x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b v="0"/>
    <b v="0"/>
    <x v="3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b v="0"/>
    <b v="0"/>
    <x v="6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781"/>
    <b v="0"/>
    <b v="0"/>
    <x v="3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782"/>
    <b v="0"/>
    <b v="1"/>
    <x v="3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783"/>
    <b v="0"/>
    <b v="0"/>
    <x v="22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393"/>
    <b v="0"/>
    <b v="0"/>
    <x v="14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4"/>
    <b v="0"/>
    <b v="1"/>
    <x v="14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5"/>
    <b v="0"/>
    <b v="0"/>
    <x v="1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229"/>
    <b v="0"/>
    <b v="0"/>
    <x v="14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6"/>
    <b v="0"/>
    <b v="0"/>
    <x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7"/>
    <b v="0"/>
    <b v="0"/>
    <x v="16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341"/>
    <b v="0"/>
    <b v="0"/>
    <x v="9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b v="0"/>
    <b v="0"/>
    <x v="5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789"/>
    <b v="0"/>
    <b v="1"/>
    <x v="3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90"/>
    <b v="0"/>
    <b v="0"/>
    <x v="3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1"/>
    <b v="0"/>
    <b v="0"/>
    <x v="12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2"/>
    <b v="0"/>
    <b v="1"/>
    <x v="3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556"/>
    <b v="0"/>
    <b v="0"/>
    <x v="3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488"/>
    <b v="0"/>
    <b v="0"/>
    <x v="7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232"/>
    <b v="0"/>
    <b v="1"/>
    <x v="3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3"/>
    <b v="0"/>
    <b v="0"/>
    <x v="3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4"/>
    <b v="0"/>
    <b v="1"/>
    <x v="5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138"/>
    <b v="0"/>
    <b v="0"/>
    <x v="7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5"/>
    <b v="0"/>
    <b v="0"/>
    <x v="4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6"/>
    <b v="0"/>
    <b v="0"/>
    <x v="18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797"/>
    <b v="0"/>
    <b v="1"/>
    <x v="4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798"/>
    <b v="0"/>
    <b v="1"/>
    <x v="19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799"/>
    <b v="0"/>
    <b v="0"/>
    <x v="3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0"/>
    <b v="0"/>
    <b v="1"/>
    <x v="0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368"/>
    <b v="0"/>
    <b v="0"/>
    <x v="3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1"/>
    <b v="0"/>
    <b v="0"/>
    <x v="4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2"/>
    <b v="0"/>
    <b v="0"/>
    <x v="17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3"/>
    <b v="0"/>
    <b v="1"/>
    <x v="2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482"/>
    <b v="0"/>
    <b v="1"/>
    <x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496"/>
    <b v="0"/>
    <b v="0"/>
    <x v="2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804"/>
    <b v="0"/>
    <b v="1"/>
    <x v="9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805"/>
    <b v="0"/>
    <b v="0"/>
    <x v="15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806"/>
    <b v="0"/>
    <b v="0"/>
    <x v="3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7"/>
    <b v="1"/>
    <b v="1"/>
    <x v="4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8"/>
    <b v="0"/>
    <b v="0"/>
    <x v="3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104"/>
    <b v="0"/>
    <b v="0"/>
    <x v="11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809"/>
    <b v="0"/>
    <b v="1"/>
    <x v="3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b v="0"/>
    <b v="0"/>
    <x v="3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b v="1"/>
    <b v="0"/>
    <x v="2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b v="1"/>
    <b v="0"/>
    <x v="6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b v="0"/>
    <b v="0"/>
    <x v="6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b v="0"/>
    <b v="0"/>
    <x v="3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15"/>
    <b v="0"/>
    <b v="0"/>
    <x v="19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414"/>
    <b v="0"/>
    <b v="0"/>
    <x v="14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b v="0"/>
    <b v="1"/>
    <x v="12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82"/>
    <b v="0"/>
    <b v="0"/>
    <x v="15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b v="0"/>
    <b v="1"/>
    <x v="3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b v="1"/>
    <b v="0"/>
    <x v="1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b v="0"/>
    <b v="0"/>
    <x v="2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320"/>
    <b v="0"/>
    <b v="1"/>
    <x v="2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820"/>
    <b v="0"/>
    <b v="0"/>
    <x v="3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1"/>
    <b v="0"/>
    <b v="0"/>
    <x v="3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2"/>
    <b v="0"/>
    <b v="0"/>
    <x v="3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823"/>
    <b v="0"/>
    <b v="0"/>
    <x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4"/>
    <b v="0"/>
    <b v="0"/>
    <x v="3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497"/>
    <b v="0"/>
    <b v="0"/>
    <x v="2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5"/>
    <b v="0"/>
    <b v="0"/>
    <x v="3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6"/>
    <b v="0"/>
    <b v="1"/>
    <x v="3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7"/>
    <b v="0"/>
    <b v="1"/>
    <x v="3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8"/>
    <b v="0"/>
    <b v="0"/>
    <x v="1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9"/>
    <b v="0"/>
    <b v="0"/>
    <x v="3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30"/>
    <b v="0"/>
    <b v="0"/>
    <x v="3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94"/>
    <b v="0"/>
    <b v="0"/>
    <x v="3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b v="1"/>
    <b v="0"/>
    <x v="3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b v="0"/>
    <b v="0"/>
    <x v="4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b v="0"/>
    <b v="1"/>
    <x v="13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b v="0"/>
    <b v="1"/>
    <x v="1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b v="0"/>
    <b v="0"/>
    <x v="2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b v="1"/>
    <b v="0"/>
    <x v="3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611"/>
    <b v="0"/>
    <b v="0"/>
    <x v="3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837"/>
    <b v="0"/>
    <b v="0"/>
    <x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34"/>
    <b v="0"/>
    <b v="0"/>
    <x v="14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b v="1"/>
    <b v="0"/>
    <x v="14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b v="0"/>
    <b v="0"/>
    <x v="3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216"/>
    <b v="0"/>
    <b v="0"/>
    <x v="3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0"/>
    <b v="1"/>
    <b v="1"/>
    <x v="4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133"/>
    <b v="0"/>
    <b v="0"/>
    <x v="2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354"/>
    <b v="0"/>
    <b v="1"/>
    <x v="3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721"/>
    <b v="0"/>
    <b v="1"/>
    <x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1"/>
    <b v="0"/>
    <b v="0"/>
    <x v="4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2"/>
    <b v="0"/>
    <b v="1"/>
    <x v="22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843"/>
    <b v="0"/>
    <b v="0"/>
    <x v="2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4"/>
    <b v="0"/>
    <b v="0"/>
    <x v="3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5"/>
    <b v="0"/>
    <b v="0"/>
    <x v="22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6"/>
    <b v="0"/>
    <b v="0"/>
    <x v="3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847"/>
    <b v="0"/>
    <b v="0"/>
    <x v="1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688"/>
    <b v="0"/>
    <b v="0"/>
    <x v="18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48"/>
    <b v="0"/>
    <b v="0"/>
    <x v="2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248"/>
    <b v="0"/>
    <b v="0"/>
    <x v="18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49"/>
    <b v="0"/>
    <b v="0"/>
    <x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0"/>
    <b v="0"/>
    <b v="1"/>
    <x v="14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1"/>
    <b v="0"/>
    <b v="0"/>
    <x v="3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852"/>
    <b v="0"/>
    <b v="0"/>
    <x v="1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3"/>
    <b v="0"/>
    <b v="0"/>
    <x v="3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4"/>
    <b v="0"/>
    <b v="0"/>
    <x v="21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854"/>
    <b v="0"/>
    <b v="0"/>
    <x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5"/>
    <b v="0"/>
    <b v="0"/>
    <x v="3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6"/>
    <b v="0"/>
    <b v="0"/>
    <x v="3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7"/>
    <b v="0"/>
    <b v="0"/>
    <x v="19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8"/>
    <b v="0"/>
    <b v="1"/>
    <x v="2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59"/>
    <b v="0"/>
    <b v="1"/>
    <x v="3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860"/>
    <b v="0"/>
    <b v="0"/>
    <x v="7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264"/>
    <b v="0"/>
    <b v="1"/>
    <x v="3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65"/>
    <b v="0"/>
    <b v="1"/>
    <x v="3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1"/>
    <b v="0"/>
    <b v="0"/>
    <x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2"/>
    <b v="0"/>
    <b v="0"/>
    <x v="11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454"/>
    <b v="0"/>
    <b v="0"/>
    <x v="3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3"/>
    <b v="1"/>
    <b v="0"/>
    <x v="9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4"/>
    <b v="0"/>
    <b v="0"/>
    <x v="2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5"/>
    <b v="0"/>
    <b v="1"/>
    <x v="4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6"/>
    <b v="0"/>
    <b v="0"/>
    <x v="4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867"/>
    <b v="0"/>
    <b v="0"/>
    <x v="3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868"/>
    <b v="0"/>
    <b v="1"/>
    <x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96"/>
    <b v="0"/>
    <b v="0"/>
    <x v="1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b v="0"/>
    <b v="0"/>
    <x v="4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274"/>
    <b v="0"/>
    <b v="0"/>
    <x v="15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354"/>
    <b v="0"/>
    <b v="0"/>
    <x v="18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870"/>
    <b v="0"/>
    <b v="1"/>
    <x v="6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1"/>
    <b v="0"/>
    <b v="1"/>
    <x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98"/>
    <b v="0"/>
    <b v="1"/>
    <x v="6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b v="0"/>
    <b v="1"/>
    <x v="14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b v="0"/>
    <b v="1"/>
    <x v="18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526"/>
    <b v="0"/>
    <b v="1"/>
    <x v="0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4"/>
    <b v="0"/>
    <b v="0"/>
    <x v="3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5"/>
    <b v="0"/>
    <b v="0"/>
    <x v="3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6"/>
    <b v="0"/>
    <b v="1"/>
    <x v="7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7"/>
    <b v="0"/>
    <b v="0"/>
    <x v="0"/>
    <x v="0"/>
    <x v="0"/>
  </r>
  <r>
    <m/>
    <m/>
    <m/>
    <m/>
    <m/>
    <m/>
    <x v="4"/>
    <m/>
    <m/>
    <x v="7"/>
    <m/>
    <m/>
    <x v="878"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x v="1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x v="2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x v="3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x v="4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x v="5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x v="6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x v="7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x v="8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x v="9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x v="10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x v="11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x v="12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x v="13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x v="14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x v="15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x v="16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x v="17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x v="18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x v="19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x v="20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x v="21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x v="22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x v="23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x v="24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x v="25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x v="26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x v="27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x v="28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x v="29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x v="30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x v="31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x v="32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x v="33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x v="34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x v="35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x v="36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x v="37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x v="38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x v="39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x v="40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x v="41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x v="42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x v="43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x v="44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x v="45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x v="46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x v="47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x v="48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x v="49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x v="50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x v="51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x v="52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x v="53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x v="54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x v="55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x v="56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x v="57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x v="58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x v="59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x v="60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x v="61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x v="62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x v="63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x v="64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x v="65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x v="66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x v="67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x v="68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x v="69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x v="70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x v="71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x v="72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x v="73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x v="74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x v="75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x v="76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x v="77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x v="78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x v="79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x v="80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x v="81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x v="82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x v="83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x v="84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x v="85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x v="86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x v="87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x v="88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x v="89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x v="90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x v="91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x v="92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x v="93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x v="94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x v="95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x v="96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x v="97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x v="98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x v="99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x v="100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x v="101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x v="102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x v="103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x v="104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x v="105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x v="106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x v="107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x v="108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x v="109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x v="110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x v="111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x v="112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x v="113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x v="114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x v="115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x v="116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x v="117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x v="118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x v="119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x v="120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x v="121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x v="122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x v="123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x v="124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x v="125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x v="126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x v="127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x v="128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x v="129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x v="130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x v="131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x v="132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x v="133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x v="134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x v="135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x v="136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x v="137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x v="138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x v="139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x v="140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x v="141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x v="142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x v="143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x v="144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x v="145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x v="146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x v="147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x v="148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x v="149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x v="150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x v="151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x v="152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x v="153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x v="154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x v="155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x v="156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x v="157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x v="158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x v="159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x v="160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x v="161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x v="162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x v="163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x v="164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x v="165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x v="166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x v="167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x v="168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x v="169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x v="170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x v="171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x v="172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x v="173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x v="174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x v="175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x v="176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x v="177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x v="178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x v="179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x v="180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x v="181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x v="182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x v="183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x v="184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x v="185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x v="186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x v="187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x v="188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x v="189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x v="190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x v="191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x v="192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x v="193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x v="194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x v="195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x v="196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x v="197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x v="198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x v="199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x v="200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x v="201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x v="202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x v="203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x v="204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x v="205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x v="206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x v="207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x v="208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x v="209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x v="210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x v="211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x v="212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x v="213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x v="214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x v="215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x v="216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x v="217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x v="218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x v="219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x v="220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x v="221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x v="222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x v="223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x v="224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x v="225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x v="102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x v="226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x v="227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x v="228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x v="229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x v="230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x v="231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x v="232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x v="233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x v="234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x v="235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x v="236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x v="237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x v="238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x v="239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x v="240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x v="241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x v="242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x v="243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x v="244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x v="245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x v="246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x v="247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x v="248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x v="249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x v="250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x v="251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x v="252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x v="253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x v="254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x v="255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x v="256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x v="257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x v="258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x v="259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x v="260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x v="261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x v="262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x v="263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x v="264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x v="265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x v="266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x v="267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x v="268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x v="269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x v="270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x v="271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x v="272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x v="273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x v="274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x v="275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x v="276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x v="277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x v="278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x v="279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x v="280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x v="281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x v="282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x v="283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x v="284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x v="285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x v="286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x v="287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x v="288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x v="289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x v="290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x v="291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x v="292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x v="293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x v="294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x v="295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x v="296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x v="297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x v="298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x v="299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x v="300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x v="301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x v="302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x v="303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x v="304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x v="305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x v="306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x v="307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x v="308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x v="309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x v="310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x v="311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x v="312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x v="313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x v="314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x v="315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x v="316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x v="317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x v="318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x v="319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x v="320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x v="321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x v="322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x v="323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x v="324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x v="325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x v="326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x v="327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x v="328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x v="329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x v="330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x v="331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x v="332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x v="333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x v="334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x v="335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x v="336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x v="337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x v="338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x v="339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x v="340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x v="341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x v="342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x v="343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x v="344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x v="345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x v="346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x v="347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x v="348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x v="349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x v="350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x v="351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x v="352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x v="353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x v="354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x v="355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x v="356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x v="357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x v="358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x v="359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x v="360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x v="361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x v="362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x v="363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x v="364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x v="365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x v="366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x v="367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x v="368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x v="369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x v="370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x v="371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x v="372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x v="373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x v="374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x v="375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x v="376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x v="377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x v="378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x v="379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x v="380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x v="381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x v="382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x v="383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x v="384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x v="385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x v="386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x v="387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x v="388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x v="389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x v="390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x v="391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x v="392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x v="393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x v="122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x v="394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x v="395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x v="396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x v="397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x v="398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x v="399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x v="400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x v="401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x v="402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x v="403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x v="404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x v="405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x v="406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x v="97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x v="407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x v="408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x v="409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x v="410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x v="411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x v="412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x v="413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x v="414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x v="32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x v="415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x v="416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x v="417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x v="418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x v="419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x v="420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x v="421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x v="422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x v="423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x v="424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x v="425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x v="426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x v="427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x v="428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x v="429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x v="430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x v="431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x v="432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x v="433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x v="434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x v="435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x v="436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x v="437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x v="438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x v="439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x v="347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x v="440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x v="441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x v="442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x v="443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x v="444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x v="445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x v="446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x v="447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x v="448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x v="449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x v="450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x v="451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x v="452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x v="453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x v="454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x v="455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x v="456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x v="457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x v="458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x v="459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x v="460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x v="461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x v="462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x v="463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x v="464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x v="465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x v="197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x v="466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x v="467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x v="468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x v="469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x v="470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x v="471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x v="472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x v="473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x v="474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x v="475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x v="476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x v="477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x v="478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x v="479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x v="480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x v="481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x v="482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x v="483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x v="484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x v="485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x v="486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x v="487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x v="488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x v="489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x v="490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x v="491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x v="492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x v="493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x v="494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x v="495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x v="212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x v="496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x v="497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x v="498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x v="499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x v="500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x v="501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x v="173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x v="502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x v="503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x v="504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x v="505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x v="506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x v="507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x v="508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x v="509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x v="510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x v="511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x v="512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x v="513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x v="514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x v="515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x v="516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x v="517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x v="518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x v="519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x v="520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x v="521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x v="522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x v="523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x v="524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x v="525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x v="526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x v="527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x v="528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x v="529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x v="530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x v="531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x v="532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x v="533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x v="534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x v="535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x v="536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x v="537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x v="538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x v="539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x v="540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x v="541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x v="542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x v="543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x v="544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x v="545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x v="546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x v="547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x v="195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x v="548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x v="549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x v="550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x v="551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x v="552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x v="553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x v="554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x v="555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x v="556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x v="557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x v="558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x v="559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x v="560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x v="561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x v="562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x v="563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x v="564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x v="565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x v="566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x v="567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x v="568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x v="569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x v="570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x v="251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x v="571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x v="572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x v="573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x v="8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x v="574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x v="575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x v="576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x v="577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x v="578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x v="579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x v="580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x v="581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x v="582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x v="583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x v="584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x v="585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x v="586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x v="587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x v="588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x v="589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x v="590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x v="591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x v="592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x v="593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x v="594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x v="595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x v="596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x v="597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x v="598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x v="599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x v="600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x v="601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x v="602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x v="603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x v="604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x v="605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x v="606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x v="607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x v="608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x v="609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x v="610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x v="611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x v="612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x v="613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x v="614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x v="615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x v="616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x v="617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x v="618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x v="619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x v="620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x v="621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x v="622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x v="623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x v="624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x v="625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x v="626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x v="627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x v="628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x v="629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x v="630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x v="631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x v="632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x v="633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x v="634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x v="635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x v="636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x v="637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x v="638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x v="639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x v="640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x v="641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x v="642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x v="643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x v="644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x v="645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x v="646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x v="647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x v="648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x v="649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x v="650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x v="651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x v="652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x v="327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x v="653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x v="654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x v="655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x v="656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x v="657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x v="635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x v="658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x v="659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x v="660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x v="661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x v="662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x v="663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x v="664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x v="665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x v="307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x v="666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x v="667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x v="668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x v="669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x v="670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x v="671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x v="672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x v="673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x v="674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x v="675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x v="676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x v="677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x v="678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x v="679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x v="680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x v="681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x v="682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x v="683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x v="684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x v="196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x v="685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x v="686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x v="687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x v="688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x v="689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x v="690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x v="691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x v="692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x v="693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x v="694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x v="695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x v="696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x v="697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x v="698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x v="699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x v="700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x v="701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x v="702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x v="703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x v="704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x v="705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x v="706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x v="707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x v="708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x v="709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x v="710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x v="711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x v="712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x v="713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x v="714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x v="715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x v="716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x v="717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x v="718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x v="719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x v="720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x v="721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x v="722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x v="486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x v="723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x v="724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x v="287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x v="725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x v="726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x v="727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x v="728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x v="729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x v="730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x v="731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x v="732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x v="733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x v="734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x v="735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x v="736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x v="737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x v="738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x v="739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x v="740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x v="741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x v="742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x v="743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x v="744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x v="307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x v="745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x v="746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x v="747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x v="748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x v="749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x v="750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x v="751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x v="752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x v="753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x v="754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x v="755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x v="756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x v="757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x v="758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x v="759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x v="760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x v="761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x v="762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x v="763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x v="764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x v="765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x v="766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x v="767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x v="768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x v="769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x v="770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x v="771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x v="772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x v="773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x v="774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x v="775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x v="776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x v="777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x v="778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x v="779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x v="780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x v="781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x v="782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x v="783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x v="784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x v="785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x v="786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x v="787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x v="788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x v="789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x v="790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x v="764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x v="791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x v="792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x v="793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x v="794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x v="795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x v="796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x v="797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x v="798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x v="311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x v="799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x v="800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x v="801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x v="802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x v="803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x v="804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x v="805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x v="806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x v="807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x v="808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x v="809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x v="810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x v="811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x v="812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x v="813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x v="814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x v="815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x v="816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x v="817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x v="818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x v="819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x v="820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x v="821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x v="822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x v="823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x v="824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x v="825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x v="826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x v="827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x v="828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x v="829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x v="830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x v="831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x v="832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x v="833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x v="834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x v="835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x v="764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x v="836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x v="837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x v="838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x v="839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x v="840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x v="841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x v="842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x v="843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x v="844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x v="845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x v="846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x v="847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x v="848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x v="849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x v="850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x v="851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x v="852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x v="853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x v="854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x v="855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x v="856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x v="857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x v="858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x v="859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x v="860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x v="861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x v="862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x v="863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x v="864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x v="865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x v="866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x v="867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x v="868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x v="869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x v="870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x v="871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x v="872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x v="873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x v="874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x v="875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x v="876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x v="877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x v="878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x v="879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x v="880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x v="881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x v="882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x v="883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x v="884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x v="885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x v="886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x v="887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x v="888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x v="889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x v="890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x v="891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x v="892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x v="893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x v="894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x v="895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x v="896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x v="897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x v="898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x v="899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x v="900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x v="901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x v="902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x v="903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x v="904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x v="905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x v="906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x v="907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x v="908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x v="909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x v="910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x v="911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x v="912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x v="913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x v="914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x v="591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x v="915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x v="916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x v="917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x v="918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x v="919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x v="916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x v="920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x v="921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x v="922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x v="923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x v="924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x v="925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x v="926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x v="927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x v="928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x v="929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x v="930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x v="931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x v="932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x v="933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x v="934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x v="935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x v="936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x v="937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x v="938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x v="939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x v="940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x v="941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x v="942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x v="411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x v="943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x v="944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x v="945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x v="946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x v="947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x v="948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x v="949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x v="950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x v="951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x v="952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x v="597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x v="953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x v="954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x v="955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x v="956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x v="957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x v="958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x v="959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x v="960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x v="961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x v="962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x v="963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x v="964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x v="965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x v="509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x v="966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x v="967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x v="968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x v="969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x v="970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x v="971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x v="972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x v="973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  <r>
    <m/>
    <x v="974"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E2860-860F-4216-9C86-42D070D1CA9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G15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n=","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n="*"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outcome" fld="6" subtotal="count" baseField="0" baseItem="0"/>
  </dataFields>
  <chartFormats count="5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4801E-81AC-4EE2-9BB8-B84E7B0765E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8C1B4-47C9-4A18-BBDB-C61F145815B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9" firstHeaderRow="1" firstDataRow="2" firstDataCol="1" rowPageCount="2" colPageCount="1"/>
  <pivotFields count="23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n=",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5F2C2-A024-4AD2-89FC-E0851622392B}">
  <dimension ref="A3:G15"/>
  <sheetViews>
    <sheetView topLeftCell="A10" workbookViewId="0">
      <selection activeCell="E5" sqref="E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5.125" bestFit="1" customWidth="1"/>
    <col min="6" max="6" width="9.25" bestFit="1" customWidth="1"/>
    <col min="7" max="7" width="11" bestFit="1" customWidth="1"/>
    <col min="8" max="10" width="15.25" bestFit="1" customWidth="1"/>
    <col min="11" max="11" width="11" bestFit="1" customWidth="1"/>
  </cols>
  <sheetData>
    <row r="3" spans="1:7" x14ac:dyDescent="0.25">
      <c r="A3" s="8" t="s">
        <v>2070</v>
      </c>
      <c r="B3" s="8" t="s">
        <v>2066</v>
      </c>
    </row>
    <row r="4" spans="1:7" x14ac:dyDescent="0.25">
      <c r="A4" s="8" t="s">
        <v>2069</v>
      </c>
      <c r="B4" t="s">
        <v>74</v>
      </c>
      <c r="C4" t="s">
        <v>14</v>
      </c>
      <c r="D4" t="s">
        <v>47</v>
      </c>
      <c r="E4" t="s">
        <v>2075</v>
      </c>
      <c r="F4" t="s">
        <v>20</v>
      </c>
      <c r="G4" t="s">
        <v>2068</v>
      </c>
    </row>
    <row r="5" spans="1:7" x14ac:dyDescent="0.25">
      <c r="A5" s="9" t="s">
        <v>2039</v>
      </c>
      <c r="B5">
        <v>11</v>
      </c>
      <c r="C5">
        <v>60</v>
      </c>
      <c r="D5">
        <v>5</v>
      </c>
      <c r="F5">
        <v>102</v>
      </c>
      <c r="G5">
        <v>178</v>
      </c>
    </row>
    <row r="6" spans="1:7" x14ac:dyDescent="0.25">
      <c r="A6" s="9" t="s">
        <v>2031</v>
      </c>
      <c r="B6">
        <v>4</v>
      </c>
      <c r="C6">
        <v>20</v>
      </c>
      <c r="F6">
        <v>22</v>
      </c>
      <c r="G6">
        <v>46</v>
      </c>
    </row>
    <row r="7" spans="1:7" x14ac:dyDescent="0.25">
      <c r="A7" s="9" t="s">
        <v>2048</v>
      </c>
      <c r="B7">
        <v>1</v>
      </c>
      <c r="C7">
        <v>23</v>
      </c>
      <c r="D7">
        <v>3</v>
      </c>
      <c r="F7">
        <v>21</v>
      </c>
      <c r="G7">
        <v>48</v>
      </c>
    </row>
    <row r="8" spans="1:7" x14ac:dyDescent="0.25">
      <c r="A8" s="9" t="s">
        <v>2062</v>
      </c>
      <c r="F8">
        <v>4</v>
      </c>
      <c r="G8">
        <v>4</v>
      </c>
    </row>
    <row r="9" spans="1:7" x14ac:dyDescent="0.25">
      <c r="A9" s="9" t="s">
        <v>2033</v>
      </c>
      <c r="B9">
        <v>10</v>
      </c>
      <c r="C9">
        <v>66</v>
      </c>
      <c r="F9">
        <v>99</v>
      </c>
      <c r="G9">
        <v>175</v>
      </c>
    </row>
    <row r="10" spans="1:7" x14ac:dyDescent="0.25">
      <c r="A10" s="9" t="s">
        <v>2052</v>
      </c>
      <c r="B10">
        <v>4</v>
      </c>
      <c r="C10">
        <v>11</v>
      </c>
      <c r="D10">
        <v>1</v>
      </c>
      <c r="F10">
        <v>26</v>
      </c>
      <c r="G10">
        <v>42</v>
      </c>
    </row>
    <row r="11" spans="1:7" x14ac:dyDescent="0.25">
      <c r="A11" s="9" t="s">
        <v>2045</v>
      </c>
      <c r="B11">
        <v>2</v>
      </c>
      <c r="C11">
        <v>24</v>
      </c>
      <c r="D11">
        <v>1</v>
      </c>
      <c r="F11">
        <v>40</v>
      </c>
      <c r="G11">
        <v>67</v>
      </c>
    </row>
    <row r="12" spans="1:7" x14ac:dyDescent="0.25">
      <c r="A12" s="9" t="s">
        <v>2035</v>
      </c>
      <c r="B12">
        <v>2</v>
      </c>
      <c r="C12">
        <v>28</v>
      </c>
      <c r="D12">
        <v>2</v>
      </c>
      <c r="F12">
        <v>64</v>
      </c>
      <c r="G12">
        <v>96</v>
      </c>
    </row>
    <row r="13" spans="1:7" x14ac:dyDescent="0.25">
      <c r="A13" s="9" t="s">
        <v>2037</v>
      </c>
      <c r="B13">
        <v>23</v>
      </c>
      <c r="C13">
        <v>132</v>
      </c>
      <c r="D13">
        <v>2</v>
      </c>
      <c r="F13">
        <v>187</v>
      </c>
      <c r="G13">
        <v>344</v>
      </c>
    </row>
    <row r="14" spans="1:7" x14ac:dyDescent="0.25">
      <c r="A14" s="9" t="s">
        <v>2071</v>
      </c>
    </row>
    <row r="15" spans="1:7" x14ac:dyDescent="0.25">
      <c r="A15" s="9" t="s">
        <v>2068</v>
      </c>
      <c r="B15">
        <v>57</v>
      </c>
      <c r="C15">
        <v>364</v>
      </c>
      <c r="D15">
        <v>14</v>
      </c>
      <c r="F15">
        <v>565</v>
      </c>
      <c r="G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26E9-8A38-4C36-84B4-587E3508BF54}">
  <dimension ref="A1:G31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8" t="s">
        <v>6</v>
      </c>
      <c r="B1" t="s">
        <v>2072</v>
      </c>
    </row>
    <row r="2" spans="1:7" x14ac:dyDescent="0.25">
      <c r="A2" s="8" t="s">
        <v>2064</v>
      </c>
      <c r="B2" t="s">
        <v>2072</v>
      </c>
    </row>
    <row r="4" spans="1:7" x14ac:dyDescent="0.25">
      <c r="A4" s="8" t="s">
        <v>2070</v>
      </c>
      <c r="B4" s="8" t="s">
        <v>2066</v>
      </c>
    </row>
    <row r="5" spans="1:7" x14ac:dyDescent="0.25">
      <c r="A5" s="8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G5" t="s">
        <v>2068</v>
      </c>
    </row>
    <row r="6" spans="1:7" x14ac:dyDescent="0.25">
      <c r="A6" s="9" t="s">
        <v>2047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25">
      <c r="A7" s="9" t="s">
        <v>2063</v>
      </c>
      <c r="E7">
        <v>4</v>
      </c>
      <c r="G7">
        <v>4</v>
      </c>
    </row>
    <row r="8" spans="1:7" x14ac:dyDescent="0.25">
      <c r="A8" s="9" t="s">
        <v>2040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25">
      <c r="A9" s="9" t="s">
        <v>2042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25">
      <c r="A10" s="9" t="s">
        <v>2041</v>
      </c>
      <c r="C10">
        <v>8</v>
      </c>
      <c r="E10">
        <v>10</v>
      </c>
      <c r="G10">
        <v>18</v>
      </c>
    </row>
    <row r="11" spans="1:7" x14ac:dyDescent="0.25">
      <c r="A11" s="9" t="s">
        <v>2051</v>
      </c>
      <c r="B11">
        <v>1</v>
      </c>
      <c r="C11">
        <v>7</v>
      </c>
      <c r="E11">
        <v>9</v>
      </c>
      <c r="G11">
        <v>17</v>
      </c>
    </row>
    <row r="12" spans="1:7" x14ac:dyDescent="0.25">
      <c r="A12" s="9" t="s">
        <v>2032</v>
      </c>
      <c r="B12">
        <v>4</v>
      </c>
      <c r="C12">
        <v>20</v>
      </c>
      <c r="E12">
        <v>22</v>
      </c>
      <c r="G12">
        <v>46</v>
      </c>
    </row>
    <row r="13" spans="1:7" x14ac:dyDescent="0.25">
      <c r="A13" s="9" t="s">
        <v>2043</v>
      </c>
      <c r="B13">
        <v>3</v>
      </c>
      <c r="C13">
        <v>19</v>
      </c>
      <c r="E13">
        <v>23</v>
      </c>
      <c r="G13">
        <v>45</v>
      </c>
    </row>
    <row r="14" spans="1:7" x14ac:dyDescent="0.25">
      <c r="A14" s="9" t="s">
        <v>2056</v>
      </c>
      <c r="B14">
        <v>1</v>
      </c>
      <c r="C14">
        <v>6</v>
      </c>
      <c r="E14">
        <v>10</v>
      </c>
      <c r="G14">
        <v>17</v>
      </c>
    </row>
    <row r="15" spans="1:7" x14ac:dyDescent="0.25">
      <c r="A15" s="9" t="s">
        <v>2055</v>
      </c>
      <c r="C15">
        <v>3</v>
      </c>
      <c r="E15">
        <v>4</v>
      </c>
      <c r="G15">
        <v>7</v>
      </c>
    </row>
    <row r="16" spans="1:7" x14ac:dyDescent="0.25">
      <c r="A16" s="9" t="s">
        <v>2059</v>
      </c>
      <c r="C16">
        <v>8</v>
      </c>
      <c r="D16">
        <v>1</v>
      </c>
      <c r="E16">
        <v>4</v>
      </c>
      <c r="G16">
        <v>13</v>
      </c>
    </row>
    <row r="17" spans="1:7" x14ac:dyDescent="0.25">
      <c r="A17" s="9" t="s">
        <v>2046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25">
      <c r="A18" s="9" t="s">
        <v>2053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25">
      <c r="A19" s="9" t="s">
        <v>2038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25">
      <c r="A20" s="9" t="s">
        <v>2054</v>
      </c>
      <c r="C20">
        <v>4</v>
      </c>
      <c r="E20">
        <v>4</v>
      </c>
      <c r="G20">
        <v>8</v>
      </c>
    </row>
    <row r="21" spans="1:7" x14ac:dyDescent="0.25">
      <c r="A21" s="9" t="s">
        <v>2034</v>
      </c>
      <c r="B21">
        <v>6</v>
      </c>
      <c r="C21">
        <v>30</v>
      </c>
      <c r="E21">
        <v>49</v>
      </c>
      <c r="G21">
        <v>85</v>
      </c>
    </row>
    <row r="22" spans="1:7" x14ac:dyDescent="0.25">
      <c r="A22" s="9" t="s">
        <v>2061</v>
      </c>
      <c r="C22">
        <v>9</v>
      </c>
      <c r="E22">
        <v>5</v>
      </c>
      <c r="G22">
        <v>14</v>
      </c>
    </row>
    <row r="23" spans="1:7" x14ac:dyDescent="0.25">
      <c r="A23" s="9" t="s">
        <v>2050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25">
      <c r="A24" s="9" t="s">
        <v>2058</v>
      </c>
      <c r="B24">
        <v>3</v>
      </c>
      <c r="C24">
        <v>3</v>
      </c>
      <c r="E24">
        <v>11</v>
      </c>
      <c r="G24">
        <v>17</v>
      </c>
    </row>
    <row r="25" spans="1:7" x14ac:dyDescent="0.25">
      <c r="A25" s="9" t="s">
        <v>2057</v>
      </c>
      <c r="C25">
        <v>7</v>
      </c>
      <c r="E25">
        <v>14</v>
      </c>
      <c r="G25">
        <v>21</v>
      </c>
    </row>
    <row r="26" spans="1:7" x14ac:dyDescent="0.25">
      <c r="A26" s="9" t="s">
        <v>2049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25">
      <c r="A27" s="9" t="s">
        <v>2044</v>
      </c>
      <c r="C27">
        <v>16</v>
      </c>
      <c r="D27">
        <v>1</v>
      </c>
      <c r="E27">
        <v>28</v>
      </c>
      <c r="G27">
        <v>45</v>
      </c>
    </row>
    <row r="28" spans="1:7" x14ac:dyDescent="0.25">
      <c r="A28" s="9" t="s">
        <v>2036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25">
      <c r="A29" s="9" t="s">
        <v>2060</v>
      </c>
      <c r="E29">
        <v>3</v>
      </c>
      <c r="G29">
        <v>3</v>
      </c>
    </row>
    <row r="30" spans="1:7" x14ac:dyDescent="0.25">
      <c r="A30" s="9" t="s">
        <v>2067</v>
      </c>
    </row>
    <row r="31" spans="1:7" x14ac:dyDescent="0.25">
      <c r="A31" s="9" t="s">
        <v>2068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23AEF-1798-4E29-ADE1-51A254F4CECE}">
  <dimension ref="A1:G19"/>
  <sheetViews>
    <sheetView workbookViewId="0">
      <selection activeCell="A4" sqref="A4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.375" bestFit="1" customWidth="1"/>
    <col min="7" max="7" width="11" bestFit="1" customWidth="1"/>
    <col min="8" max="8" width="9.75" bestFit="1" customWidth="1"/>
    <col min="9" max="9" width="10.5" bestFit="1" customWidth="1"/>
    <col min="10" max="10" width="7.25" bestFit="1" customWidth="1"/>
    <col min="11" max="11" width="6.875" bestFit="1" customWidth="1"/>
    <col min="12" max="12" width="11" bestFit="1" customWidth="1"/>
    <col min="13" max="13" width="15.375" bestFit="1" customWidth="1"/>
    <col min="14" max="14" width="12.75" bestFit="1" customWidth="1"/>
    <col min="15" max="15" width="17.625" bestFit="1" customWidth="1"/>
    <col min="16" max="16" width="15.125" bestFit="1" customWidth="1"/>
    <col min="17" max="17" width="12.375" bestFit="1" customWidth="1"/>
    <col min="18" max="18" width="25.875" bestFit="1" customWidth="1"/>
    <col min="19" max="19" width="25" bestFit="1" customWidth="1"/>
    <col min="20" max="20" width="16.75" bestFit="1" customWidth="1"/>
    <col min="21" max="21" width="14.5" bestFit="1" customWidth="1"/>
    <col min="22" max="22" width="14.75" bestFit="1" customWidth="1"/>
    <col min="23" max="23" width="13.75" bestFit="1" customWidth="1"/>
    <col min="24" max="24" width="20" bestFit="1" customWidth="1"/>
    <col min="25" max="25" width="22" bestFit="1" customWidth="1"/>
    <col min="26" max="26" width="22.75" bestFit="1" customWidth="1"/>
    <col min="27" max="27" width="19.875" bestFit="1" customWidth="1"/>
    <col min="28" max="28" width="10.375" bestFit="1" customWidth="1"/>
    <col min="29" max="29" width="11.625" bestFit="1" customWidth="1"/>
    <col min="30" max="30" width="11.5" bestFit="1" customWidth="1"/>
    <col min="31" max="31" width="24.5" bestFit="1" customWidth="1"/>
    <col min="32" max="32" width="14.375" bestFit="1" customWidth="1"/>
    <col min="33" max="33" width="9.5" bestFit="1" customWidth="1"/>
    <col min="34" max="34" width="26" bestFit="1" customWidth="1"/>
    <col min="35" max="35" width="11.625" bestFit="1" customWidth="1"/>
    <col min="37" max="37" width="21.875" bestFit="1" customWidth="1"/>
    <col min="38" max="38" width="23.75" bestFit="1" customWidth="1"/>
    <col min="39" max="39" width="12.5" bestFit="1" customWidth="1"/>
    <col min="40" max="40" width="12" bestFit="1" customWidth="1"/>
    <col min="41" max="41" width="24" bestFit="1" customWidth="1"/>
    <col min="42" max="42" width="7.25" bestFit="1" customWidth="1"/>
    <col min="43" max="43" width="9.625" bestFit="1" customWidth="1"/>
    <col min="44" max="44" width="9.5" bestFit="1" customWidth="1"/>
    <col min="45" max="45" width="22.125" bestFit="1" customWidth="1"/>
    <col min="46" max="46" width="14.625" bestFit="1" customWidth="1"/>
    <col min="47" max="47" width="15.75" bestFit="1" customWidth="1"/>
    <col min="48" max="48" width="10" bestFit="1" customWidth="1"/>
    <col min="49" max="49" width="10.5" bestFit="1" customWidth="1"/>
    <col min="50" max="50" width="11.375" bestFit="1" customWidth="1"/>
    <col min="51" max="51" width="13" bestFit="1" customWidth="1"/>
    <col min="52" max="52" width="27.25" bestFit="1" customWidth="1"/>
    <col min="53" max="53" width="20.875" bestFit="1" customWidth="1"/>
    <col min="54" max="54" width="11.75" bestFit="1" customWidth="1"/>
    <col min="55" max="55" width="11.125" bestFit="1" customWidth="1"/>
    <col min="56" max="56" width="11.25" bestFit="1" customWidth="1"/>
    <col min="57" max="57" width="7.5" bestFit="1" customWidth="1"/>
    <col min="58" max="58" width="25" bestFit="1" customWidth="1"/>
    <col min="59" max="59" width="19" bestFit="1" customWidth="1"/>
    <col min="60" max="60" width="26.125" bestFit="1" customWidth="1"/>
    <col min="61" max="61" width="16.125" bestFit="1" customWidth="1"/>
    <col min="62" max="62" width="26.625" bestFit="1" customWidth="1"/>
    <col min="63" max="63" width="11.125" bestFit="1" customWidth="1"/>
    <col min="64" max="64" width="12.625" bestFit="1" customWidth="1"/>
    <col min="65" max="65" width="15.75" bestFit="1" customWidth="1"/>
    <col min="66" max="66" width="20.75" bestFit="1" customWidth="1"/>
    <col min="67" max="67" width="21.75" bestFit="1" customWidth="1"/>
    <col min="68" max="68" width="10.5" bestFit="1" customWidth="1"/>
    <col min="69" max="69" width="28.5" bestFit="1" customWidth="1"/>
    <col min="70" max="70" width="12.75" bestFit="1" customWidth="1"/>
    <col min="71" max="71" width="10.625" bestFit="1" customWidth="1"/>
    <col min="72" max="72" width="7.75" bestFit="1" customWidth="1"/>
    <col min="73" max="73" width="21" bestFit="1" customWidth="1"/>
    <col min="74" max="74" width="21.25" bestFit="1" customWidth="1"/>
    <col min="75" max="75" width="25.375" bestFit="1" customWidth="1"/>
    <col min="76" max="76" width="22.75" bestFit="1" customWidth="1"/>
    <col min="77" max="77" width="24.25" bestFit="1" customWidth="1"/>
    <col min="78" max="78" width="8.875" bestFit="1" customWidth="1"/>
    <col min="79" max="79" width="13.25" bestFit="1" customWidth="1"/>
    <col min="80" max="80" width="21.875" bestFit="1" customWidth="1"/>
    <col min="81" max="81" width="25.5" bestFit="1" customWidth="1"/>
    <col min="82" max="82" width="24.125" bestFit="1" customWidth="1"/>
    <col min="83" max="83" width="9.125" bestFit="1" customWidth="1"/>
    <col min="84" max="84" width="25.5" bestFit="1" customWidth="1"/>
    <col min="85" max="85" width="22.875" bestFit="1" customWidth="1"/>
    <col min="86" max="86" width="9.5" bestFit="1" customWidth="1"/>
    <col min="87" max="87" width="23.375" bestFit="1" customWidth="1"/>
    <col min="88" max="88" width="9.5" bestFit="1" customWidth="1"/>
    <col min="89" max="89" width="14.5" bestFit="1" customWidth="1"/>
    <col min="90" max="90" width="23" bestFit="1" customWidth="1"/>
    <col min="91" max="91" width="16" bestFit="1" customWidth="1"/>
    <col min="92" max="92" width="14.875" bestFit="1" customWidth="1"/>
    <col min="93" max="93" width="12.375" bestFit="1" customWidth="1"/>
    <col min="94" max="94" width="9.5" bestFit="1" customWidth="1"/>
    <col min="95" max="95" width="9.75" bestFit="1" customWidth="1"/>
    <col min="96" max="96" width="24.75" bestFit="1" customWidth="1"/>
    <col min="97" max="97" width="24.125" bestFit="1" customWidth="1"/>
    <col min="98" max="99" width="22.125" bestFit="1" customWidth="1"/>
    <col min="100" max="100" width="12.75" bestFit="1" customWidth="1"/>
    <col min="101" max="101" width="13.375" bestFit="1" customWidth="1"/>
    <col min="102" max="102" width="12.75" bestFit="1" customWidth="1"/>
    <col min="103" max="103" width="12.25" bestFit="1" customWidth="1"/>
    <col min="104" max="104" width="12.75" bestFit="1" customWidth="1"/>
    <col min="105" max="106" width="11.375" bestFit="1" customWidth="1"/>
    <col min="107" max="107" width="14.5" bestFit="1" customWidth="1"/>
    <col min="108" max="109" width="11.625" bestFit="1" customWidth="1"/>
    <col min="110" max="110" width="10" bestFit="1" customWidth="1"/>
    <col min="111" max="111" width="13.5" bestFit="1" customWidth="1"/>
    <col min="112" max="112" width="12.75" bestFit="1" customWidth="1"/>
    <col min="113" max="113" width="13.125" bestFit="1" customWidth="1"/>
    <col min="114" max="114" width="14.625" bestFit="1" customWidth="1"/>
    <col min="115" max="115" width="9.375" bestFit="1" customWidth="1"/>
    <col min="116" max="116" width="24.25" bestFit="1" customWidth="1"/>
    <col min="117" max="117" width="10.375" bestFit="1" customWidth="1"/>
    <col min="118" max="118" width="10.75" bestFit="1" customWidth="1"/>
    <col min="119" max="119" width="26.25" bestFit="1" customWidth="1"/>
    <col min="120" max="120" width="11.25" bestFit="1" customWidth="1"/>
    <col min="121" max="121" width="11.5" bestFit="1" customWidth="1"/>
    <col min="122" max="122" width="28" bestFit="1" customWidth="1"/>
    <col min="123" max="123" width="23.375" bestFit="1" customWidth="1"/>
    <col min="124" max="124" width="14.75" bestFit="1" customWidth="1"/>
    <col min="125" max="125" width="25.875" bestFit="1" customWidth="1"/>
    <col min="126" max="126" width="27" bestFit="1" customWidth="1"/>
    <col min="127" max="127" width="28.125" bestFit="1" customWidth="1"/>
    <col min="128" max="128" width="10.125" bestFit="1" customWidth="1"/>
    <col min="129" max="129" width="22.25" bestFit="1" customWidth="1"/>
    <col min="130" max="130" width="17.125" bestFit="1" customWidth="1"/>
    <col min="131" max="131" width="15.75" bestFit="1" customWidth="1"/>
    <col min="132" max="132" width="10.125" bestFit="1" customWidth="1"/>
    <col min="133" max="133" width="20.125" bestFit="1" customWidth="1"/>
    <col min="134" max="134" width="13.75" bestFit="1" customWidth="1"/>
    <col min="135" max="135" width="7.875" bestFit="1" customWidth="1"/>
    <col min="136" max="136" width="10.375" bestFit="1" customWidth="1"/>
    <col min="137" max="137" width="12.375" bestFit="1" customWidth="1"/>
    <col min="138" max="138" width="28.5" bestFit="1" customWidth="1"/>
    <col min="139" max="139" width="13.625" bestFit="1" customWidth="1"/>
    <col min="140" max="140" width="10" bestFit="1" customWidth="1"/>
    <col min="141" max="141" width="14.75" bestFit="1" customWidth="1"/>
    <col min="142" max="142" width="23.75" bestFit="1" customWidth="1"/>
    <col min="143" max="143" width="22.75" bestFit="1" customWidth="1"/>
    <col min="144" max="144" width="22.125" bestFit="1" customWidth="1"/>
    <col min="145" max="145" width="23.875" bestFit="1" customWidth="1"/>
    <col min="146" max="146" width="23.25" bestFit="1" customWidth="1"/>
    <col min="147" max="147" width="13.625" bestFit="1" customWidth="1"/>
    <col min="148" max="148" width="11.125" bestFit="1" customWidth="1"/>
    <col min="149" max="149" width="14.625" bestFit="1" customWidth="1"/>
    <col min="150" max="150" width="13.5" bestFit="1" customWidth="1"/>
    <col min="151" max="151" width="11" bestFit="1" customWidth="1"/>
    <col min="152" max="152" width="8.125" bestFit="1" customWidth="1"/>
    <col min="153" max="153" width="28.125" bestFit="1" customWidth="1"/>
    <col min="154" max="154" width="13.375" bestFit="1" customWidth="1"/>
    <col min="155" max="155" width="11.875" bestFit="1" customWidth="1"/>
    <col min="156" max="156" width="11" bestFit="1" customWidth="1"/>
    <col min="157" max="157" width="22.875" bestFit="1" customWidth="1"/>
    <col min="158" max="158" width="14.625" bestFit="1" customWidth="1"/>
    <col min="159" max="159" width="11.875" bestFit="1" customWidth="1"/>
    <col min="160" max="160" width="24.5" bestFit="1" customWidth="1"/>
    <col min="161" max="161" width="11.125" bestFit="1" customWidth="1"/>
    <col min="162" max="162" width="15.25" bestFit="1" customWidth="1"/>
    <col min="163" max="163" width="7.75" bestFit="1" customWidth="1"/>
    <col min="164" max="164" width="27.875" bestFit="1" customWidth="1"/>
    <col min="165" max="165" width="22.375" bestFit="1" customWidth="1"/>
    <col min="166" max="166" width="23" bestFit="1" customWidth="1"/>
    <col min="167" max="167" width="20.25" bestFit="1" customWidth="1"/>
    <col min="168" max="168" width="9.25" bestFit="1" customWidth="1"/>
    <col min="169" max="169" width="9.5" bestFit="1" customWidth="1"/>
    <col min="170" max="170" width="9.625" bestFit="1" customWidth="1"/>
    <col min="171" max="171" width="15.5" bestFit="1" customWidth="1"/>
    <col min="172" max="172" width="14.75" bestFit="1" customWidth="1"/>
    <col min="173" max="173" width="8.375" bestFit="1" customWidth="1"/>
    <col min="174" max="174" width="9.625" bestFit="1" customWidth="1"/>
    <col min="175" max="175" width="9.875" bestFit="1" customWidth="1"/>
    <col min="176" max="176" width="10" bestFit="1" customWidth="1"/>
    <col min="177" max="177" width="10.25" bestFit="1" customWidth="1"/>
    <col min="178" max="178" width="24.75" bestFit="1" customWidth="1"/>
    <col min="179" max="179" width="11.25" bestFit="1" customWidth="1"/>
    <col min="180" max="180" width="23.25" bestFit="1" customWidth="1"/>
    <col min="181" max="181" width="14.125" bestFit="1" customWidth="1"/>
    <col min="182" max="182" width="9.75" bestFit="1" customWidth="1"/>
    <col min="183" max="183" width="7.125" bestFit="1" customWidth="1"/>
    <col min="184" max="184" width="18.875" bestFit="1" customWidth="1"/>
    <col min="185" max="185" width="14.875" bestFit="1" customWidth="1"/>
    <col min="186" max="186" width="7.75" bestFit="1" customWidth="1"/>
    <col min="187" max="187" width="19" bestFit="1" customWidth="1"/>
    <col min="188" max="188" width="9.875" bestFit="1" customWidth="1"/>
    <col min="189" max="189" width="14.375" bestFit="1" customWidth="1"/>
    <col min="190" max="190" width="12.625" bestFit="1" customWidth="1"/>
    <col min="191" max="191" width="15.375" bestFit="1" customWidth="1"/>
    <col min="192" max="192" width="11.25" bestFit="1" customWidth="1"/>
    <col min="193" max="193" width="11" bestFit="1" customWidth="1"/>
    <col min="194" max="194" width="20.75" bestFit="1" customWidth="1"/>
    <col min="195" max="195" width="10.625" bestFit="1" customWidth="1"/>
    <col min="196" max="196" width="24.75" bestFit="1" customWidth="1"/>
    <col min="197" max="197" width="13.75" bestFit="1" customWidth="1"/>
    <col min="198" max="199" width="8.625" bestFit="1" customWidth="1"/>
    <col min="200" max="200" width="16.625" bestFit="1" customWidth="1"/>
    <col min="201" max="201" width="23.75" bestFit="1" customWidth="1"/>
    <col min="202" max="202" width="10.375" bestFit="1" customWidth="1"/>
    <col min="203" max="203" width="13.125" bestFit="1" customWidth="1"/>
    <col min="204" max="204" width="13.625" bestFit="1" customWidth="1"/>
    <col min="205" max="205" width="13.125" bestFit="1" customWidth="1"/>
    <col min="206" max="206" width="12.75" bestFit="1" customWidth="1"/>
    <col min="207" max="207" width="14.625" bestFit="1" customWidth="1"/>
    <col min="208" max="208" width="11" bestFit="1" customWidth="1"/>
    <col min="209" max="209" width="13.625" bestFit="1" customWidth="1"/>
    <col min="210" max="210" width="24.125" bestFit="1" customWidth="1"/>
    <col min="211" max="211" width="12.5" bestFit="1" customWidth="1"/>
    <col min="212" max="212" width="19.75" bestFit="1" customWidth="1"/>
    <col min="213" max="213" width="9.75" bestFit="1" customWidth="1"/>
    <col min="214" max="214" width="15.25" bestFit="1" customWidth="1"/>
    <col min="215" max="215" width="15.375" bestFit="1" customWidth="1"/>
    <col min="216" max="216" width="10.375" bestFit="1" customWidth="1"/>
    <col min="217" max="217" width="9.375" bestFit="1" customWidth="1"/>
    <col min="218" max="218" width="20.875" bestFit="1" customWidth="1"/>
    <col min="219" max="219" width="16.875" bestFit="1" customWidth="1"/>
    <col min="220" max="220" width="25.125" bestFit="1" customWidth="1"/>
    <col min="221" max="221" width="10.875" bestFit="1" customWidth="1"/>
    <col min="222" max="222" width="9.375" bestFit="1" customWidth="1"/>
    <col min="223" max="223" width="26.75" bestFit="1" customWidth="1"/>
    <col min="224" max="224" width="23.125" bestFit="1" customWidth="1"/>
    <col min="225" max="225" width="7.875" bestFit="1" customWidth="1"/>
    <col min="226" max="226" width="11.375" bestFit="1" customWidth="1"/>
    <col min="227" max="227" width="13.125" bestFit="1" customWidth="1"/>
    <col min="228" max="228" width="13.5" bestFit="1" customWidth="1"/>
    <col min="229" max="229" width="23.875" bestFit="1" customWidth="1"/>
    <col min="230" max="230" width="9.875" bestFit="1" customWidth="1"/>
    <col min="231" max="231" width="17.75" bestFit="1" customWidth="1"/>
    <col min="232" max="232" width="14.5" bestFit="1" customWidth="1"/>
    <col min="233" max="233" width="14.25" bestFit="1" customWidth="1"/>
    <col min="234" max="234" width="13.25" bestFit="1" customWidth="1"/>
    <col min="235" max="235" width="11.625" bestFit="1" customWidth="1"/>
    <col min="236" max="236" width="11" bestFit="1" customWidth="1"/>
    <col min="237" max="237" width="13" bestFit="1" customWidth="1"/>
    <col min="238" max="238" width="14.625" bestFit="1" customWidth="1"/>
    <col min="239" max="239" width="12.125" bestFit="1" customWidth="1"/>
    <col min="240" max="240" width="24.25" bestFit="1" customWidth="1"/>
    <col min="241" max="241" width="26.5" bestFit="1" customWidth="1"/>
    <col min="242" max="242" width="8.875" bestFit="1" customWidth="1"/>
    <col min="243" max="243" width="12" bestFit="1" customWidth="1"/>
    <col min="244" max="244" width="11.5" bestFit="1" customWidth="1"/>
    <col min="245" max="245" width="24" bestFit="1" customWidth="1"/>
    <col min="246" max="246" width="23.875" bestFit="1" customWidth="1"/>
    <col min="247" max="247" width="15.125" bestFit="1" customWidth="1"/>
    <col min="248" max="248" width="12.625" bestFit="1" customWidth="1"/>
    <col min="249" max="249" width="27.75" bestFit="1" customWidth="1"/>
    <col min="250" max="250" width="13.375" bestFit="1" customWidth="1"/>
    <col min="251" max="251" width="9.375" bestFit="1" customWidth="1"/>
    <col min="252" max="252" width="23.5" bestFit="1" customWidth="1"/>
    <col min="253" max="253" width="13.75" bestFit="1" customWidth="1"/>
    <col min="254" max="254" width="15.75" bestFit="1" customWidth="1"/>
    <col min="255" max="255" width="10" bestFit="1" customWidth="1"/>
    <col min="257" max="257" width="8" bestFit="1" customWidth="1"/>
    <col min="258" max="258" width="12.25" bestFit="1" customWidth="1"/>
    <col min="259" max="259" width="9.625" bestFit="1" customWidth="1"/>
    <col min="260" max="260" width="7" bestFit="1" customWidth="1"/>
    <col min="261" max="261" width="9.625" bestFit="1" customWidth="1"/>
    <col min="262" max="262" width="11.625" bestFit="1" customWidth="1"/>
    <col min="263" max="263" width="10.75" bestFit="1" customWidth="1"/>
    <col min="264" max="264" width="23.125" bestFit="1" customWidth="1"/>
    <col min="265" max="265" width="26.125" bestFit="1" customWidth="1"/>
    <col min="266" max="266" width="16.75" bestFit="1" customWidth="1"/>
    <col min="267" max="267" width="14.75" bestFit="1" customWidth="1"/>
    <col min="268" max="268" width="20" bestFit="1" customWidth="1"/>
    <col min="269" max="269" width="10.75" bestFit="1" customWidth="1"/>
    <col min="270" max="270" width="11" bestFit="1" customWidth="1"/>
    <col min="271" max="271" width="26.125" bestFit="1" customWidth="1"/>
    <col min="272" max="272" width="13.125" bestFit="1" customWidth="1"/>
    <col min="273" max="273" width="12.125" bestFit="1" customWidth="1"/>
    <col min="274" max="274" width="9.25" bestFit="1" customWidth="1"/>
    <col min="275" max="275" width="9.5" bestFit="1" customWidth="1"/>
    <col min="276" max="276" width="9.75" bestFit="1" customWidth="1"/>
    <col min="277" max="277" width="26.125" bestFit="1" customWidth="1"/>
    <col min="278" max="278" width="22.125" bestFit="1" customWidth="1"/>
    <col min="279" max="279" width="13.875" bestFit="1" customWidth="1"/>
    <col min="280" max="280" width="10.875" bestFit="1" customWidth="1"/>
    <col min="281" max="281" width="25.75" bestFit="1" customWidth="1"/>
    <col min="282" max="282" width="15.125" bestFit="1" customWidth="1"/>
    <col min="283" max="283" width="11.375" bestFit="1" customWidth="1"/>
    <col min="284" max="284" width="12" bestFit="1" customWidth="1"/>
    <col min="285" max="285" width="9.125" bestFit="1" customWidth="1"/>
    <col min="286" max="286" width="21.625" bestFit="1" customWidth="1"/>
    <col min="287" max="287" width="16.625" bestFit="1" customWidth="1"/>
    <col min="288" max="288" width="10.5" bestFit="1" customWidth="1"/>
    <col min="289" max="289" width="10.875" bestFit="1" customWidth="1"/>
    <col min="290" max="290" width="20.125" bestFit="1" customWidth="1"/>
    <col min="291" max="291" width="24.75" bestFit="1" customWidth="1"/>
    <col min="292" max="292" width="13.125" bestFit="1" customWidth="1"/>
    <col min="293" max="293" width="9.875" bestFit="1" customWidth="1"/>
    <col min="294" max="294" width="22.375" bestFit="1" customWidth="1"/>
    <col min="295" max="295" width="27.625" bestFit="1" customWidth="1"/>
    <col min="296" max="296" width="15.125" bestFit="1" customWidth="1"/>
    <col min="297" max="297" width="16.75" bestFit="1" customWidth="1"/>
    <col min="298" max="298" width="16" bestFit="1" customWidth="1"/>
    <col min="299" max="299" width="13.875" bestFit="1" customWidth="1"/>
    <col min="300" max="300" width="14.375" bestFit="1" customWidth="1"/>
    <col min="301" max="301" width="10.875" bestFit="1" customWidth="1"/>
    <col min="302" max="302" width="26.875" bestFit="1" customWidth="1"/>
    <col min="303" max="303" width="10" bestFit="1" customWidth="1"/>
    <col min="304" max="304" width="11.625" bestFit="1" customWidth="1"/>
    <col min="305" max="305" width="9.25" bestFit="1" customWidth="1"/>
    <col min="306" max="306" width="23.625" bestFit="1" customWidth="1"/>
    <col min="307" max="307" width="22" bestFit="1" customWidth="1"/>
    <col min="308" max="308" width="10.125" bestFit="1" customWidth="1"/>
    <col min="309" max="309" width="21" bestFit="1" customWidth="1"/>
    <col min="310" max="310" width="14" bestFit="1" customWidth="1"/>
    <col min="311" max="311" width="23.75" bestFit="1" customWidth="1"/>
    <col min="313" max="313" width="25.5" bestFit="1" customWidth="1"/>
    <col min="314" max="314" width="14.75" bestFit="1" customWidth="1"/>
    <col min="315" max="315" width="13.75" bestFit="1" customWidth="1"/>
    <col min="316" max="316" width="23.25" bestFit="1" customWidth="1"/>
    <col min="317" max="317" width="10.25" bestFit="1" customWidth="1"/>
    <col min="318" max="318" width="12.375" bestFit="1" customWidth="1"/>
    <col min="319" max="319" width="24.5" bestFit="1" customWidth="1"/>
    <col min="320" max="320" width="22.125" bestFit="1" customWidth="1"/>
    <col min="321" max="321" width="12.125" bestFit="1" customWidth="1"/>
    <col min="322" max="322" width="26.375" bestFit="1" customWidth="1"/>
    <col min="323" max="323" width="22.25" bestFit="1" customWidth="1"/>
    <col min="324" max="324" width="13.125" bestFit="1" customWidth="1"/>
    <col min="325" max="325" width="13.375" bestFit="1" customWidth="1"/>
    <col min="326" max="326" width="10.25" bestFit="1" customWidth="1"/>
    <col min="327" max="327" width="12.125" bestFit="1" customWidth="1"/>
    <col min="328" max="328" width="11.75" bestFit="1" customWidth="1"/>
    <col min="329" max="329" width="15.625" bestFit="1" customWidth="1"/>
    <col min="330" max="330" width="12.375" bestFit="1" customWidth="1"/>
    <col min="331" max="331" width="11.875" bestFit="1" customWidth="1"/>
    <col min="332" max="332" width="16.875" bestFit="1" customWidth="1"/>
    <col min="333" max="333" width="11.75" bestFit="1" customWidth="1"/>
    <col min="334" max="334" width="8.875" bestFit="1" customWidth="1"/>
    <col min="335" max="335" width="19.625" bestFit="1" customWidth="1"/>
    <col min="336" max="336" width="25" bestFit="1" customWidth="1"/>
    <col min="337" max="337" width="24.25" bestFit="1" customWidth="1"/>
    <col min="338" max="338" width="12.625" bestFit="1" customWidth="1"/>
    <col min="339" max="339" width="13.875" bestFit="1" customWidth="1"/>
    <col min="340" max="340" width="28.625" bestFit="1" customWidth="1"/>
    <col min="341" max="341" width="15.125" bestFit="1" customWidth="1"/>
    <col min="342" max="342" width="11.125" bestFit="1" customWidth="1"/>
    <col min="343" max="343" width="10.375" bestFit="1" customWidth="1"/>
    <col min="344" max="344" width="10.625" bestFit="1" customWidth="1"/>
    <col min="345" max="345" width="25" bestFit="1" customWidth="1"/>
    <col min="346" max="346" width="11.75" bestFit="1" customWidth="1"/>
    <col min="347" max="347" width="10.5" bestFit="1" customWidth="1"/>
    <col min="348" max="348" width="15" bestFit="1" customWidth="1"/>
    <col min="349" max="349" width="12.625" bestFit="1" customWidth="1"/>
    <col min="350" max="350" width="13.5" bestFit="1" customWidth="1"/>
    <col min="351" max="351" width="24.875" bestFit="1" customWidth="1"/>
    <col min="352" max="353" width="10.75" bestFit="1" customWidth="1"/>
    <col min="354" max="354" width="16" bestFit="1" customWidth="1"/>
    <col min="355" max="355" width="13.125" bestFit="1" customWidth="1"/>
    <col min="356" max="356" width="27.125" bestFit="1" customWidth="1"/>
    <col min="357" max="357" width="28.5" bestFit="1" customWidth="1"/>
    <col min="358" max="358" width="16.625" bestFit="1" customWidth="1"/>
    <col min="359" max="359" width="20.5" bestFit="1" customWidth="1"/>
    <col min="360" max="360" width="23.875" bestFit="1" customWidth="1"/>
    <col min="361" max="361" width="14" bestFit="1" customWidth="1"/>
    <col min="362" max="362" width="13.125" bestFit="1" customWidth="1"/>
    <col min="363" max="363" width="19.75" bestFit="1" customWidth="1"/>
    <col min="364" max="364" width="23.125" bestFit="1" customWidth="1"/>
    <col min="365" max="365" width="24.125" bestFit="1" customWidth="1"/>
    <col min="366" max="366" width="20.375" bestFit="1" customWidth="1"/>
    <col min="367" max="367" width="21.75" bestFit="1" customWidth="1"/>
    <col min="368" max="368" width="8.5" bestFit="1" customWidth="1"/>
    <col min="369" max="369" width="6.5" bestFit="1" customWidth="1"/>
    <col min="370" max="370" width="20.25" bestFit="1" customWidth="1"/>
    <col min="371" max="371" width="21.875" bestFit="1" customWidth="1"/>
    <col min="372" max="372" width="15.75" bestFit="1" customWidth="1"/>
    <col min="373" max="373" width="12.25" bestFit="1" customWidth="1"/>
    <col min="374" max="374" width="9.625" bestFit="1" customWidth="1"/>
    <col min="375" max="375" width="22.875" bestFit="1" customWidth="1"/>
    <col min="376" max="376" width="8.875" bestFit="1" customWidth="1"/>
    <col min="377" max="377" width="24.5" bestFit="1" customWidth="1"/>
    <col min="378" max="378" width="10.625" bestFit="1" customWidth="1"/>
    <col min="379" max="380" width="24" bestFit="1" customWidth="1"/>
    <col min="381" max="381" width="16.75" bestFit="1" customWidth="1"/>
    <col min="382" max="382" width="24.75" bestFit="1" customWidth="1"/>
    <col min="383" max="383" width="25.375" bestFit="1" customWidth="1"/>
    <col min="384" max="384" width="10.875" bestFit="1" customWidth="1"/>
    <col min="385" max="385" width="24.625" bestFit="1" customWidth="1"/>
    <col min="386" max="387" width="15.125" bestFit="1" customWidth="1"/>
    <col min="388" max="388" width="22.5" bestFit="1" customWidth="1"/>
    <col min="389" max="389" width="16.375" bestFit="1" customWidth="1"/>
    <col min="390" max="390" width="14.75" bestFit="1" customWidth="1"/>
    <col min="391" max="391" width="27.5" bestFit="1" customWidth="1"/>
    <col min="392" max="392" width="7.75" bestFit="1" customWidth="1"/>
    <col min="393" max="393" width="12.125" bestFit="1" customWidth="1"/>
    <col min="394" max="394" width="10.125" bestFit="1" customWidth="1"/>
    <col min="395" max="395" width="28" bestFit="1" customWidth="1"/>
    <col min="396" max="396" width="22.375" bestFit="1" customWidth="1"/>
    <col min="397" max="397" width="11" bestFit="1" customWidth="1"/>
    <col min="398" max="398" width="8.375" bestFit="1" customWidth="1"/>
    <col min="399" max="399" width="21.25" bestFit="1" customWidth="1"/>
    <col min="400" max="400" width="12.625" bestFit="1" customWidth="1"/>
    <col min="401" max="401" width="23.25" bestFit="1" customWidth="1"/>
    <col min="402" max="402" width="10.375" bestFit="1" customWidth="1"/>
    <col min="403" max="403" width="10.625" bestFit="1" customWidth="1"/>
    <col min="404" max="404" width="10.875" bestFit="1" customWidth="1"/>
    <col min="405" max="405" width="23.75" bestFit="1" customWidth="1"/>
    <col min="406" max="406" width="13.75" bestFit="1" customWidth="1"/>
    <col min="407" max="407" width="12.625" bestFit="1" customWidth="1"/>
    <col min="408" max="408" width="13.875" bestFit="1" customWidth="1"/>
    <col min="409" max="409" width="9.75" bestFit="1" customWidth="1"/>
    <col min="410" max="411" width="12.75" bestFit="1" customWidth="1"/>
    <col min="412" max="412" width="9.125" bestFit="1" customWidth="1"/>
    <col min="413" max="413" width="13.875" bestFit="1" customWidth="1"/>
    <col min="414" max="414" width="10.875" bestFit="1" customWidth="1"/>
    <col min="415" max="415" width="11.125" bestFit="1" customWidth="1"/>
    <col min="416" max="416" width="28.75" bestFit="1" customWidth="1"/>
    <col min="417" max="417" width="28.125" bestFit="1" customWidth="1"/>
    <col min="418" max="418" width="25.375" bestFit="1" customWidth="1"/>
    <col min="419" max="419" width="30" bestFit="1" customWidth="1"/>
    <col min="420" max="420" width="24.875" bestFit="1" customWidth="1"/>
    <col min="421" max="421" width="16.875" bestFit="1" customWidth="1"/>
    <col min="422" max="422" width="13.75" bestFit="1" customWidth="1"/>
    <col min="423" max="423" width="11.375" bestFit="1" customWidth="1"/>
    <col min="424" max="424" width="15.5" bestFit="1" customWidth="1"/>
    <col min="425" max="425" width="12.5" bestFit="1" customWidth="1"/>
    <col min="426" max="426" width="13" bestFit="1" customWidth="1"/>
    <col min="428" max="428" width="20.375" bestFit="1" customWidth="1"/>
    <col min="429" max="429" width="26.125" bestFit="1" customWidth="1"/>
    <col min="430" max="430" width="22.25" bestFit="1" customWidth="1"/>
    <col min="431" max="431" width="22.875" bestFit="1" customWidth="1"/>
    <col min="432" max="432" width="13.75" bestFit="1" customWidth="1"/>
    <col min="433" max="433" width="12" bestFit="1" customWidth="1"/>
    <col min="434" max="434" width="11.625" bestFit="1" customWidth="1"/>
    <col min="435" max="435" width="11.5" bestFit="1" customWidth="1"/>
    <col min="436" max="436" width="10.375" bestFit="1" customWidth="1"/>
    <col min="437" max="437" width="12.75" bestFit="1" customWidth="1"/>
    <col min="438" max="438" width="24" bestFit="1" customWidth="1"/>
    <col min="439" max="439" width="13.125" bestFit="1" customWidth="1"/>
    <col min="440" max="440" width="13.25" bestFit="1" customWidth="1"/>
    <col min="441" max="441" width="12.375" bestFit="1" customWidth="1"/>
    <col min="442" max="442" width="9.875" bestFit="1" customWidth="1"/>
    <col min="444" max="444" width="21" bestFit="1" customWidth="1"/>
    <col min="445" max="445" width="22.75" bestFit="1" customWidth="1"/>
    <col min="446" max="446" width="25.5" bestFit="1" customWidth="1"/>
    <col min="447" max="447" width="8.5" bestFit="1" customWidth="1"/>
    <col min="448" max="448" width="10.5" bestFit="1" customWidth="1"/>
    <col min="449" max="449" width="14.125" bestFit="1" customWidth="1"/>
    <col min="450" max="450" width="7.375" bestFit="1" customWidth="1"/>
    <col min="451" max="451" width="8.25" bestFit="1" customWidth="1"/>
    <col min="452" max="452" width="7.625" bestFit="1" customWidth="1"/>
    <col min="453" max="454" width="7.875" bestFit="1" customWidth="1"/>
    <col min="455" max="455" width="10.875" bestFit="1" customWidth="1"/>
    <col min="456" max="456" width="11.875" bestFit="1" customWidth="1"/>
    <col min="457" max="457" width="24" bestFit="1" customWidth="1"/>
    <col min="458" max="458" width="11.625" bestFit="1" customWidth="1"/>
    <col min="459" max="459" width="13.125" bestFit="1" customWidth="1"/>
    <col min="460" max="460" width="8.5" bestFit="1" customWidth="1"/>
    <col min="461" max="462" width="13" bestFit="1" customWidth="1"/>
    <col min="463" max="463" width="12.625" bestFit="1" customWidth="1"/>
    <col min="464" max="464" width="9.75" bestFit="1" customWidth="1"/>
    <col min="465" max="465" width="22.75" bestFit="1" customWidth="1"/>
    <col min="466" max="466" width="11.25" bestFit="1" customWidth="1"/>
    <col min="467" max="467" width="12.375" bestFit="1" customWidth="1"/>
    <col min="468" max="468" width="11.5" bestFit="1" customWidth="1"/>
    <col min="469" max="469" width="15" bestFit="1" customWidth="1"/>
    <col min="470" max="470" width="15.625" bestFit="1" customWidth="1"/>
    <col min="471" max="472" width="19.125" bestFit="1" customWidth="1"/>
    <col min="473" max="473" width="14" bestFit="1" customWidth="1"/>
    <col min="474" max="474" width="12" bestFit="1" customWidth="1"/>
    <col min="475" max="475" width="7" bestFit="1" customWidth="1"/>
    <col min="476" max="476" width="7.25" bestFit="1" customWidth="1"/>
    <col min="477" max="477" width="18.375" bestFit="1" customWidth="1"/>
    <col min="478" max="478" width="22" bestFit="1" customWidth="1"/>
    <col min="479" max="479" width="8.75" bestFit="1" customWidth="1"/>
    <col min="480" max="480" width="15.25" bestFit="1" customWidth="1"/>
    <col min="481" max="481" width="12.375" bestFit="1" customWidth="1"/>
    <col min="482" max="482" width="27.125" bestFit="1" customWidth="1"/>
    <col min="483" max="483" width="13.875" bestFit="1" customWidth="1"/>
    <col min="484" max="484" width="21.625" bestFit="1" customWidth="1"/>
    <col min="485" max="485" width="14" bestFit="1" customWidth="1"/>
    <col min="486" max="486" width="8.5" bestFit="1" customWidth="1"/>
    <col min="487" max="487" width="11.25" bestFit="1" customWidth="1"/>
    <col min="488" max="488" width="23.125" bestFit="1" customWidth="1"/>
    <col min="489" max="489" width="11.5" bestFit="1" customWidth="1"/>
    <col min="490" max="490" width="14" bestFit="1" customWidth="1"/>
    <col min="491" max="491" width="24.375" bestFit="1" customWidth="1"/>
    <col min="492" max="492" width="11.75" bestFit="1" customWidth="1"/>
    <col min="493" max="493" width="14.125" bestFit="1" customWidth="1"/>
    <col min="494" max="494" width="8.75" bestFit="1" customWidth="1"/>
    <col min="495" max="495" width="24.125" bestFit="1" customWidth="1"/>
    <col min="496" max="496" width="22.125" bestFit="1" customWidth="1"/>
    <col min="497" max="497" width="10.125" bestFit="1" customWidth="1"/>
    <col min="498" max="498" width="13.125" bestFit="1" customWidth="1"/>
    <col min="499" max="499" width="22.875" bestFit="1" customWidth="1"/>
    <col min="500" max="500" width="20.125" bestFit="1" customWidth="1"/>
    <col min="501" max="501" width="12.375" bestFit="1" customWidth="1"/>
    <col min="502" max="502" width="12.5" bestFit="1" customWidth="1"/>
    <col min="503" max="503" width="21.75" bestFit="1" customWidth="1"/>
    <col min="504" max="504" width="10.875" bestFit="1" customWidth="1"/>
    <col min="505" max="505" width="10.25" bestFit="1" customWidth="1"/>
    <col min="506" max="506" width="9.125" bestFit="1" customWidth="1"/>
    <col min="507" max="507" width="8.75" bestFit="1" customWidth="1"/>
    <col min="509" max="509" width="9.75" bestFit="1" customWidth="1"/>
    <col min="510" max="510" width="8.75" bestFit="1" customWidth="1"/>
    <col min="511" max="511" width="25" bestFit="1" customWidth="1"/>
    <col min="512" max="512" width="19.25" bestFit="1" customWidth="1"/>
    <col min="513" max="513" width="19.125" bestFit="1" customWidth="1"/>
    <col min="514" max="514" width="17.25" bestFit="1" customWidth="1"/>
    <col min="515" max="515" width="9.375" bestFit="1" customWidth="1"/>
    <col min="516" max="516" width="12.625" bestFit="1" customWidth="1"/>
    <col min="517" max="517" width="11.25" bestFit="1" customWidth="1"/>
    <col min="518" max="518" width="14.375" bestFit="1" customWidth="1"/>
    <col min="519" max="519" width="24.625" bestFit="1" customWidth="1"/>
    <col min="520" max="520" width="20.625" bestFit="1" customWidth="1"/>
    <col min="521" max="521" width="24.375" bestFit="1" customWidth="1"/>
    <col min="522" max="522" width="23.25" bestFit="1" customWidth="1"/>
    <col min="523" max="523" width="22.125" bestFit="1" customWidth="1"/>
    <col min="524" max="524" width="23" bestFit="1" customWidth="1"/>
    <col min="525" max="525" width="11.5" bestFit="1" customWidth="1"/>
    <col min="526" max="527" width="11.75" bestFit="1" customWidth="1"/>
    <col min="528" max="528" width="12" bestFit="1" customWidth="1"/>
    <col min="529" max="529" width="24.25" bestFit="1" customWidth="1"/>
    <col min="530" max="530" width="25.75" bestFit="1" customWidth="1"/>
    <col min="531" max="531" width="16.25" bestFit="1" customWidth="1"/>
    <col min="532" max="532" width="14.5" bestFit="1" customWidth="1"/>
    <col min="533" max="533" width="12.375" bestFit="1" customWidth="1"/>
    <col min="534" max="534" width="14.875" bestFit="1" customWidth="1"/>
    <col min="535" max="535" width="19.625" bestFit="1" customWidth="1"/>
    <col min="536" max="536" width="14.125" bestFit="1" customWidth="1"/>
    <col min="537" max="537" width="12.25" bestFit="1" customWidth="1"/>
    <col min="538" max="538" width="21.875" bestFit="1" customWidth="1"/>
    <col min="539" max="539" width="16" bestFit="1" customWidth="1"/>
    <col min="540" max="540" width="12.75" bestFit="1" customWidth="1"/>
    <col min="541" max="541" width="15.75" bestFit="1" customWidth="1"/>
    <col min="542" max="542" width="8.625" bestFit="1" customWidth="1"/>
    <col min="543" max="543" width="11.5" bestFit="1" customWidth="1"/>
    <col min="544" max="544" width="10.125" bestFit="1" customWidth="1"/>
    <col min="545" max="545" width="10.75" bestFit="1" customWidth="1"/>
    <col min="546" max="546" width="11" bestFit="1" customWidth="1"/>
    <col min="547" max="547" width="9.75" bestFit="1" customWidth="1"/>
    <col min="548" max="548" width="26.5" bestFit="1" customWidth="1"/>
    <col min="549" max="549" width="12.375" bestFit="1" customWidth="1"/>
    <col min="550" max="550" width="9.875" bestFit="1" customWidth="1"/>
    <col min="551" max="551" width="17.25" bestFit="1" customWidth="1"/>
    <col min="552" max="552" width="14.75" bestFit="1" customWidth="1"/>
    <col min="553" max="553" width="24.375" bestFit="1" customWidth="1"/>
    <col min="554" max="554" width="15.125" bestFit="1" customWidth="1"/>
    <col min="555" max="555" width="28.5" bestFit="1" customWidth="1"/>
    <col min="556" max="556" width="11.25" bestFit="1" customWidth="1"/>
    <col min="557" max="557" width="19.75" bestFit="1" customWidth="1"/>
    <col min="558" max="558" width="11.75" bestFit="1" customWidth="1"/>
    <col min="559" max="559" width="28.125" bestFit="1" customWidth="1"/>
    <col min="560" max="560" width="13.75" bestFit="1" customWidth="1"/>
    <col min="561" max="561" width="9.125" bestFit="1" customWidth="1"/>
    <col min="562" max="562" width="22.25" bestFit="1" customWidth="1"/>
    <col min="563" max="563" width="14.125" bestFit="1" customWidth="1"/>
    <col min="564" max="565" width="10.875" bestFit="1" customWidth="1"/>
    <col min="566" max="566" width="11.375" bestFit="1" customWidth="1"/>
    <col min="567" max="567" width="10.75" bestFit="1" customWidth="1"/>
    <col min="568" max="568" width="20.625" bestFit="1" customWidth="1"/>
    <col min="569" max="569" width="8.75" bestFit="1" customWidth="1"/>
    <col min="570" max="570" width="21.5" bestFit="1" customWidth="1"/>
    <col min="571" max="571" width="24.25" bestFit="1" customWidth="1"/>
    <col min="572" max="572" width="27.75" bestFit="1" customWidth="1"/>
    <col min="573" max="573" width="16.25" bestFit="1" customWidth="1"/>
    <col min="574" max="574" width="11.375" bestFit="1" customWidth="1"/>
    <col min="575" max="575" width="30.5" bestFit="1" customWidth="1"/>
    <col min="576" max="576" width="18.375" bestFit="1" customWidth="1"/>
    <col min="577" max="577" width="12.5" bestFit="1" customWidth="1"/>
    <col min="578" max="578" width="22.5" bestFit="1" customWidth="1"/>
    <col min="579" max="579" width="25.375" bestFit="1" customWidth="1"/>
    <col min="580" max="580" width="22" bestFit="1" customWidth="1"/>
    <col min="581" max="581" width="12.625" bestFit="1" customWidth="1"/>
    <col min="582" max="582" width="13.75" bestFit="1" customWidth="1"/>
    <col min="583" max="583" width="16.375" bestFit="1" customWidth="1"/>
    <col min="584" max="584" width="15" bestFit="1" customWidth="1"/>
    <col min="585" max="585" width="11" bestFit="1" customWidth="1"/>
    <col min="586" max="586" width="14.25" bestFit="1" customWidth="1"/>
    <col min="587" max="587" width="14.5" bestFit="1" customWidth="1"/>
    <col min="588" max="588" width="16" bestFit="1" customWidth="1"/>
    <col min="589" max="589" width="14.875" bestFit="1" customWidth="1"/>
    <col min="590" max="590" width="12.375" bestFit="1" customWidth="1"/>
    <col min="591" max="591" width="18.875" bestFit="1" customWidth="1"/>
    <col min="592" max="592" width="10.875" bestFit="1" customWidth="1"/>
    <col min="593" max="593" width="25" bestFit="1" customWidth="1"/>
    <col min="594" max="594" width="11.375" bestFit="1" customWidth="1"/>
    <col min="595" max="595" width="13.625" bestFit="1" customWidth="1"/>
    <col min="596" max="596" width="24" bestFit="1" customWidth="1"/>
    <col min="597" max="597" width="12.75" bestFit="1" customWidth="1"/>
    <col min="598" max="598" width="11.75" bestFit="1" customWidth="1"/>
    <col min="599" max="599" width="15.125" bestFit="1" customWidth="1"/>
    <col min="600" max="600" width="21" bestFit="1" customWidth="1"/>
    <col min="601" max="601" width="16.625" bestFit="1" customWidth="1"/>
    <col min="602" max="602" width="11" bestFit="1" customWidth="1"/>
    <col min="603" max="603" width="11.25" bestFit="1" customWidth="1"/>
    <col min="604" max="604" width="13.875" bestFit="1" customWidth="1"/>
    <col min="605" max="605" width="11.25" bestFit="1" customWidth="1"/>
    <col min="606" max="606" width="10.5" bestFit="1" customWidth="1"/>
    <col min="607" max="607" width="9.375" bestFit="1" customWidth="1"/>
    <col min="608" max="608" width="16.25" bestFit="1" customWidth="1"/>
    <col min="609" max="609" width="24.125" bestFit="1" customWidth="1"/>
    <col min="610" max="610" width="13" bestFit="1" customWidth="1"/>
    <col min="611" max="611" width="15.875" bestFit="1" customWidth="1"/>
    <col min="612" max="612" width="10.5" bestFit="1" customWidth="1"/>
    <col min="613" max="613" width="10.375" bestFit="1" customWidth="1"/>
    <col min="614" max="614" width="8.875" bestFit="1" customWidth="1"/>
    <col min="615" max="615" width="11.75" bestFit="1" customWidth="1"/>
    <col min="616" max="616" width="23.5" bestFit="1" customWidth="1"/>
    <col min="617" max="617" width="9.25" bestFit="1" customWidth="1"/>
    <col min="618" max="618" width="10.625" bestFit="1" customWidth="1"/>
    <col min="619" max="619" width="14.25" bestFit="1" customWidth="1"/>
    <col min="620" max="620" width="15.125" bestFit="1" customWidth="1"/>
    <col min="621" max="621" width="13.875" bestFit="1" customWidth="1"/>
    <col min="622" max="622" width="9.125" bestFit="1" customWidth="1"/>
    <col min="623" max="623" width="22.25" bestFit="1" customWidth="1"/>
    <col min="624" max="624" width="10.5" bestFit="1" customWidth="1"/>
    <col min="625" max="625" width="12.125" bestFit="1" customWidth="1"/>
    <col min="626" max="626" width="10" bestFit="1" customWidth="1"/>
    <col min="627" max="627" width="8" bestFit="1" customWidth="1"/>
    <col min="628" max="628" width="25" bestFit="1" customWidth="1"/>
    <col min="629" max="629" width="25.375" bestFit="1" customWidth="1"/>
    <col min="630" max="630" width="12.25" bestFit="1" customWidth="1"/>
    <col min="631" max="631" width="24.25" bestFit="1" customWidth="1"/>
    <col min="632" max="632" width="23" bestFit="1" customWidth="1"/>
    <col min="633" max="633" width="9.125" bestFit="1" customWidth="1"/>
    <col min="634" max="634" width="24.75" bestFit="1" customWidth="1"/>
    <col min="635" max="635" width="26.125" bestFit="1" customWidth="1"/>
    <col min="636" max="636" width="12.75" bestFit="1" customWidth="1"/>
    <col min="637" max="637" width="18.75" bestFit="1" customWidth="1"/>
    <col min="638" max="638" width="9.875" bestFit="1" customWidth="1"/>
    <col min="639" max="639" width="10.125" bestFit="1" customWidth="1"/>
    <col min="640" max="640" width="12.375" bestFit="1" customWidth="1"/>
    <col min="641" max="641" width="9.75" bestFit="1" customWidth="1"/>
    <col min="642" max="642" width="10" bestFit="1" customWidth="1"/>
    <col min="643" max="643" width="22.125" bestFit="1" customWidth="1"/>
    <col min="644" max="644" width="12.75" bestFit="1" customWidth="1"/>
    <col min="645" max="645" width="13.875" bestFit="1" customWidth="1"/>
    <col min="646" max="646" width="25.5" bestFit="1" customWidth="1"/>
    <col min="647" max="647" width="17.125" bestFit="1" customWidth="1"/>
    <col min="648" max="648" width="24.625" bestFit="1" customWidth="1"/>
    <col min="649" max="649" width="21.875" bestFit="1" customWidth="1"/>
    <col min="650" max="650" width="21.625" bestFit="1" customWidth="1"/>
    <col min="651" max="651" width="11.375" bestFit="1" customWidth="1"/>
    <col min="653" max="653" width="23" bestFit="1" customWidth="1"/>
    <col min="654" max="654" width="21.5" bestFit="1" customWidth="1"/>
    <col min="655" max="655" width="25.125" bestFit="1" customWidth="1"/>
    <col min="656" max="656" width="18.125" bestFit="1" customWidth="1"/>
    <col min="657" max="657" width="9.875" bestFit="1" customWidth="1"/>
    <col min="658" max="658" width="13.875" bestFit="1" customWidth="1"/>
    <col min="660" max="660" width="16.75" bestFit="1" customWidth="1"/>
    <col min="661" max="661" width="17.75" bestFit="1" customWidth="1"/>
    <col min="662" max="662" width="12.75" bestFit="1" customWidth="1"/>
    <col min="663" max="663" width="11.75" bestFit="1" customWidth="1"/>
    <col min="664" max="664" width="12" bestFit="1" customWidth="1"/>
    <col min="665" max="665" width="28" bestFit="1" customWidth="1"/>
    <col min="666" max="666" width="28.625" bestFit="1" customWidth="1"/>
    <col min="667" max="667" width="19.75" bestFit="1" customWidth="1"/>
    <col min="668" max="668" width="13.625" bestFit="1" customWidth="1"/>
    <col min="669" max="669" width="12.625" bestFit="1" customWidth="1"/>
    <col min="670" max="670" width="10" bestFit="1" customWidth="1"/>
    <col min="671" max="671" width="9.625" bestFit="1" customWidth="1"/>
    <col min="672" max="672" width="13.25" bestFit="1" customWidth="1"/>
    <col min="673" max="673" width="11.375" bestFit="1" customWidth="1"/>
    <col min="674" max="674" width="24.125" bestFit="1" customWidth="1"/>
    <col min="675" max="675" width="15" bestFit="1" customWidth="1"/>
    <col min="676" max="676" width="23.75" bestFit="1" customWidth="1"/>
    <col min="677" max="677" width="8.5" bestFit="1" customWidth="1"/>
    <col min="678" max="678" width="13.5" bestFit="1" customWidth="1"/>
    <col min="679" max="679" width="14.375" bestFit="1" customWidth="1"/>
    <col min="680" max="680" width="8.5" bestFit="1" customWidth="1"/>
    <col min="681" max="681" width="22.375" bestFit="1" customWidth="1"/>
    <col min="682" max="682" width="13.625" bestFit="1" customWidth="1"/>
    <col min="683" max="683" width="10.875" bestFit="1" customWidth="1"/>
    <col min="684" max="684" width="25.5" bestFit="1" customWidth="1"/>
    <col min="685" max="685" width="16" bestFit="1" customWidth="1"/>
    <col min="686" max="686" width="13.625" bestFit="1" customWidth="1"/>
    <col min="687" max="687" width="14.875" bestFit="1" customWidth="1"/>
    <col min="688" max="688" width="23.625" bestFit="1" customWidth="1"/>
    <col min="689" max="689" width="14.25" bestFit="1" customWidth="1"/>
    <col min="690" max="690" width="15.75" bestFit="1" customWidth="1"/>
    <col min="691" max="691" width="20.375" bestFit="1" customWidth="1"/>
    <col min="692" max="692" width="12" bestFit="1" customWidth="1"/>
    <col min="693" max="693" width="31.125" bestFit="1" customWidth="1"/>
    <col min="694" max="694" width="20.125" bestFit="1" customWidth="1"/>
    <col min="695" max="695" width="8.5" bestFit="1" customWidth="1"/>
    <col min="696" max="696" width="15.375" bestFit="1" customWidth="1"/>
    <col min="697" max="697" width="24.5" bestFit="1" customWidth="1"/>
    <col min="698" max="698" width="9.25" bestFit="1" customWidth="1"/>
    <col min="699" max="699" width="10.625" bestFit="1" customWidth="1"/>
    <col min="700" max="700" width="20" bestFit="1" customWidth="1"/>
    <col min="701" max="701" width="27.125" bestFit="1" customWidth="1"/>
    <col min="702" max="702" width="13.375" bestFit="1" customWidth="1"/>
    <col min="703" max="703" width="13.5" bestFit="1" customWidth="1"/>
    <col min="704" max="704" width="32.125" bestFit="1" customWidth="1"/>
    <col min="705" max="705" width="11.125" bestFit="1" customWidth="1"/>
    <col min="706" max="706" width="24.375" bestFit="1" customWidth="1"/>
    <col min="707" max="707" width="9.25" bestFit="1" customWidth="1"/>
    <col min="708" max="708" width="13.875" bestFit="1" customWidth="1"/>
    <col min="709" max="709" width="16.125" bestFit="1" customWidth="1"/>
    <col min="710" max="710" width="13.75" bestFit="1" customWidth="1"/>
    <col min="711" max="711" width="15.875" bestFit="1" customWidth="1"/>
    <col min="712" max="712" width="13.5" bestFit="1" customWidth="1"/>
    <col min="713" max="713" width="26.375" bestFit="1" customWidth="1"/>
    <col min="714" max="714" width="14.875" bestFit="1" customWidth="1"/>
    <col min="715" max="715" width="29.5" bestFit="1" customWidth="1"/>
    <col min="716" max="716" width="13.75" bestFit="1" customWidth="1"/>
    <col min="717" max="717" width="9.75" bestFit="1" customWidth="1"/>
    <col min="718" max="718" width="22.75" bestFit="1" customWidth="1"/>
    <col min="719" max="719" width="13.75" bestFit="1" customWidth="1"/>
    <col min="720" max="720" width="13" bestFit="1" customWidth="1"/>
    <col min="721" max="721" width="28.875" bestFit="1" customWidth="1"/>
    <col min="722" max="722" width="26.625" bestFit="1" customWidth="1"/>
    <col min="723" max="723" width="28.625" bestFit="1" customWidth="1"/>
    <col min="724" max="724" width="25.875" bestFit="1" customWidth="1"/>
    <col min="725" max="725" width="15.75" bestFit="1" customWidth="1"/>
    <col min="726" max="726" width="16.375" bestFit="1" customWidth="1"/>
    <col min="727" max="727" width="18.625" bestFit="1" customWidth="1"/>
    <col min="728" max="728" width="18.25" bestFit="1" customWidth="1"/>
    <col min="729" max="729" width="14.625" bestFit="1" customWidth="1"/>
    <col min="730" max="730" width="14.5" bestFit="1" customWidth="1"/>
    <col min="731" max="731" width="24.625" bestFit="1" customWidth="1"/>
    <col min="732" max="732" width="24.25" bestFit="1" customWidth="1"/>
    <col min="733" max="733" width="16" bestFit="1" customWidth="1"/>
    <col min="734" max="734" width="15.75" bestFit="1" customWidth="1"/>
    <col min="735" max="735" width="10.375" bestFit="1" customWidth="1"/>
    <col min="736" max="736" width="25.75" bestFit="1" customWidth="1"/>
    <col min="737" max="737" width="13" bestFit="1" customWidth="1"/>
    <col min="738" max="738" width="10.25" bestFit="1" customWidth="1"/>
    <col min="739" max="739" width="9.5" bestFit="1" customWidth="1"/>
    <col min="740" max="740" width="10.5" bestFit="1" customWidth="1"/>
    <col min="741" max="741" width="19.875" bestFit="1" customWidth="1"/>
    <col min="742" max="742" width="11.375" bestFit="1" customWidth="1"/>
    <col min="743" max="743" width="11.875" bestFit="1" customWidth="1"/>
    <col min="744" max="744" width="7.625" bestFit="1" customWidth="1"/>
    <col min="745" max="745" width="23.125" bestFit="1" customWidth="1"/>
    <col min="746" max="746" width="18" bestFit="1" customWidth="1"/>
    <col min="747" max="747" width="11.875" bestFit="1" customWidth="1"/>
    <col min="748" max="748" width="14.375" bestFit="1" customWidth="1"/>
    <col min="749" max="749" width="20.125" bestFit="1" customWidth="1"/>
    <col min="750" max="750" width="14.125" bestFit="1" customWidth="1"/>
    <col min="751" max="751" width="12.625" bestFit="1" customWidth="1"/>
    <col min="752" max="753" width="11" bestFit="1" customWidth="1"/>
    <col min="754" max="754" width="24.875" bestFit="1" customWidth="1"/>
    <col min="755" max="755" width="23.75" bestFit="1" customWidth="1"/>
    <col min="756" max="756" width="15.25" bestFit="1" customWidth="1"/>
    <col min="757" max="757" width="15.125" bestFit="1" customWidth="1"/>
    <col min="758" max="758" width="10.875" bestFit="1" customWidth="1"/>
    <col min="759" max="759" width="25.875" bestFit="1" customWidth="1"/>
    <col min="760" max="760" width="12.625" bestFit="1" customWidth="1"/>
    <col min="761" max="761" width="14.75" bestFit="1" customWidth="1"/>
    <col min="762" max="762" width="15.25" bestFit="1" customWidth="1"/>
    <col min="763" max="763" width="14.75" bestFit="1" customWidth="1"/>
    <col min="764" max="764" width="12.5" bestFit="1" customWidth="1"/>
    <col min="765" max="765" width="19.875" bestFit="1" customWidth="1"/>
    <col min="766" max="766" width="24.5" bestFit="1" customWidth="1"/>
    <col min="767" max="767" width="25.125" bestFit="1" customWidth="1"/>
    <col min="768" max="768" width="12.625" bestFit="1" customWidth="1"/>
    <col min="769" max="769" width="14.75" bestFit="1" customWidth="1"/>
    <col min="770" max="770" width="12" bestFit="1" customWidth="1"/>
    <col min="771" max="771" width="26.25" bestFit="1" customWidth="1"/>
    <col min="772" max="772" width="14.375" bestFit="1" customWidth="1"/>
    <col min="773" max="773" width="16.125" bestFit="1" customWidth="1"/>
    <col min="774" max="774" width="13" bestFit="1" customWidth="1"/>
    <col min="775" max="775" width="10" bestFit="1" customWidth="1"/>
    <col min="776" max="776" width="22.75" bestFit="1" customWidth="1"/>
    <col min="777" max="777" width="24.5" bestFit="1" customWidth="1"/>
    <col min="778" max="778" width="27.625" bestFit="1" customWidth="1"/>
    <col min="779" max="779" width="13.5" bestFit="1" customWidth="1"/>
    <col min="780" max="780" width="11.75" bestFit="1" customWidth="1"/>
    <col min="781" max="781" width="14.125" bestFit="1" customWidth="1"/>
    <col min="782" max="782" width="8.75" bestFit="1" customWidth="1"/>
    <col min="783" max="783" width="26" bestFit="1" customWidth="1"/>
    <col min="784" max="784" width="22.5" bestFit="1" customWidth="1"/>
    <col min="785" max="785" width="12.625" bestFit="1" customWidth="1"/>
    <col min="786" max="786" width="17.25" bestFit="1" customWidth="1"/>
    <col min="787" max="787" width="17.125" bestFit="1" customWidth="1"/>
    <col min="788" max="788" width="10" bestFit="1" customWidth="1"/>
    <col min="789" max="789" width="12.25" bestFit="1" customWidth="1"/>
    <col min="790" max="790" width="10.875" bestFit="1" customWidth="1"/>
    <col min="791" max="791" width="12.75" bestFit="1" customWidth="1"/>
    <col min="792" max="792" width="14.25" bestFit="1" customWidth="1"/>
    <col min="793" max="793" width="11.75" bestFit="1" customWidth="1"/>
    <col min="794" max="794" width="21.625" bestFit="1" customWidth="1"/>
    <col min="795" max="795" width="24.5" bestFit="1" customWidth="1"/>
    <col min="796" max="796" width="20.375" bestFit="1" customWidth="1"/>
    <col min="797" max="797" width="23.375" bestFit="1" customWidth="1"/>
    <col min="798" max="798" width="24.5" bestFit="1" customWidth="1"/>
    <col min="799" max="799" width="22.75" bestFit="1" customWidth="1"/>
    <col min="800" max="800" width="12.125" bestFit="1" customWidth="1"/>
    <col min="801" max="801" width="14.125" bestFit="1" customWidth="1"/>
    <col min="802" max="802" width="10.25" bestFit="1" customWidth="1"/>
    <col min="803" max="803" width="9.25" bestFit="1" customWidth="1"/>
    <col min="804" max="804" width="12.625" bestFit="1" customWidth="1"/>
    <col min="805" max="805" width="11.125" bestFit="1" customWidth="1"/>
    <col min="806" max="806" width="14.125" bestFit="1" customWidth="1"/>
    <col min="807" max="807" width="11.5" bestFit="1" customWidth="1"/>
    <col min="808" max="808" width="12.75" bestFit="1" customWidth="1"/>
    <col min="809" max="809" width="13.25" bestFit="1" customWidth="1"/>
    <col min="810" max="810" width="12.25" bestFit="1" customWidth="1"/>
    <col min="811" max="811" width="12.125" bestFit="1" customWidth="1"/>
    <col min="812" max="812" width="10.25" bestFit="1" customWidth="1"/>
    <col min="813" max="813" width="13.625" bestFit="1" customWidth="1"/>
    <col min="814" max="814" width="11.5" bestFit="1" customWidth="1"/>
    <col min="815" max="815" width="12.125" bestFit="1" customWidth="1"/>
    <col min="816" max="816" width="13.375" bestFit="1" customWidth="1"/>
    <col min="817" max="817" width="12" bestFit="1" customWidth="1"/>
    <col min="818" max="818" width="8.125" bestFit="1" customWidth="1"/>
    <col min="819" max="819" width="13.125" bestFit="1" customWidth="1"/>
    <col min="820" max="820" width="11.5" bestFit="1" customWidth="1"/>
    <col min="821" max="821" width="23.25" bestFit="1" customWidth="1"/>
    <col min="822" max="822" width="13.125" bestFit="1" customWidth="1"/>
    <col min="823" max="823" width="14.25" bestFit="1" customWidth="1"/>
    <col min="824" max="824" width="25.5" bestFit="1" customWidth="1"/>
    <col min="825" max="825" width="25.875" bestFit="1" customWidth="1"/>
    <col min="826" max="826" width="10.5" bestFit="1" customWidth="1"/>
    <col min="827" max="827" width="13.375" bestFit="1" customWidth="1"/>
    <col min="828" max="828" width="19.625" bestFit="1" customWidth="1"/>
    <col min="829" max="829" width="16" bestFit="1" customWidth="1"/>
    <col min="830" max="830" width="10.625" bestFit="1" customWidth="1"/>
    <col min="831" max="831" width="10.875" bestFit="1" customWidth="1"/>
    <col min="832" max="832" width="15.75" bestFit="1" customWidth="1"/>
    <col min="833" max="833" width="9.375" bestFit="1" customWidth="1"/>
    <col min="834" max="834" width="12.5" bestFit="1" customWidth="1"/>
    <col min="835" max="835" width="15.5" bestFit="1" customWidth="1"/>
    <col min="836" max="836" width="13.625" bestFit="1" customWidth="1"/>
    <col min="837" max="837" width="23" bestFit="1" customWidth="1"/>
    <col min="838" max="838" width="12.25" bestFit="1" customWidth="1"/>
    <col min="839" max="839" width="26" bestFit="1" customWidth="1"/>
    <col min="840" max="840" width="10.25" bestFit="1" customWidth="1"/>
    <col min="841" max="841" width="24.25" bestFit="1" customWidth="1"/>
    <col min="842" max="842" width="24.875" bestFit="1" customWidth="1"/>
    <col min="843" max="843" width="21.75" bestFit="1" customWidth="1"/>
    <col min="844" max="844" width="24.625" bestFit="1" customWidth="1"/>
    <col min="845" max="845" width="19" bestFit="1" customWidth="1"/>
    <col min="846" max="846" width="9.25" bestFit="1" customWidth="1"/>
    <col min="847" max="847" width="9.75" bestFit="1" customWidth="1"/>
    <col min="848" max="848" width="25.75" bestFit="1" customWidth="1"/>
    <col min="849" max="849" width="28.125" bestFit="1" customWidth="1"/>
    <col min="850" max="850" width="24.375" bestFit="1" customWidth="1"/>
    <col min="851" max="851" width="22.5" bestFit="1" customWidth="1"/>
    <col min="852" max="852" width="11.625" bestFit="1" customWidth="1"/>
    <col min="853" max="853" width="11.875" bestFit="1" customWidth="1"/>
    <col min="854" max="854" width="15.875" bestFit="1" customWidth="1"/>
    <col min="855" max="855" width="10.75" bestFit="1" customWidth="1"/>
    <col min="856" max="856" width="24.5" bestFit="1" customWidth="1"/>
    <col min="857" max="857" width="25.625" bestFit="1" customWidth="1"/>
    <col min="858" max="858" width="13.125" bestFit="1" customWidth="1"/>
    <col min="859" max="859" width="16" bestFit="1" customWidth="1"/>
    <col min="860" max="860" width="13.25" bestFit="1" customWidth="1"/>
    <col min="861" max="861" width="15.25" bestFit="1" customWidth="1"/>
    <col min="862" max="862" width="17.625" bestFit="1" customWidth="1"/>
    <col min="863" max="863" width="23.375" bestFit="1" customWidth="1"/>
    <col min="864" max="864" width="13" bestFit="1" customWidth="1"/>
    <col min="865" max="865" width="8" bestFit="1" customWidth="1"/>
    <col min="866" max="866" width="21.5" bestFit="1" customWidth="1"/>
    <col min="867" max="867" width="20.125" bestFit="1" customWidth="1"/>
    <col min="868" max="868" width="25.5" bestFit="1" customWidth="1"/>
    <col min="869" max="869" width="23" bestFit="1" customWidth="1"/>
    <col min="870" max="870" width="23.125" bestFit="1" customWidth="1"/>
    <col min="871" max="871" width="22.625" bestFit="1" customWidth="1"/>
    <col min="872" max="872" width="23.125" bestFit="1" customWidth="1"/>
    <col min="873" max="873" width="11.75" bestFit="1" customWidth="1"/>
    <col min="874" max="874" width="12.75" bestFit="1" customWidth="1"/>
    <col min="875" max="875" width="26.375" bestFit="1" customWidth="1"/>
    <col min="876" max="876" width="9.625" bestFit="1" customWidth="1"/>
    <col min="877" max="877" width="24.75" bestFit="1" customWidth="1"/>
    <col min="878" max="878" width="11.5" bestFit="1" customWidth="1"/>
    <col min="879" max="879" width="29" bestFit="1" customWidth="1"/>
    <col min="880" max="880" width="15" bestFit="1" customWidth="1"/>
    <col min="881" max="881" width="12.25" bestFit="1" customWidth="1"/>
    <col min="882" max="882" width="23.125" bestFit="1" customWidth="1"/>
    <col min="883" max="883" width="10.125" bestFit="1" customWidth="1"/>
    <col min="884" max="884" width="10.75" bestFit="1" customWidth="1"/>
    <col min="885" max="885" width="24.375" bestFit="1" customWidth="1"/>
    <col min="886" max="886" width="23.125" bestFit="1" customWidth="1"/>
    <col min="887" max="887" width="10.875" bestFit="1" customWidth="1"/>
    <col min="888" max="888" width="20.625" bestFit="1" customWidth="1"/>
    <col min="889" max="889" width="23.25" bestFit="1" customWidth="1"/>
    <col min="890" max="890" width="31.125" bestFit="1" customWidth="1"/>
    <col min="891" max="891" width="10.875" bestFit="1" customWidth="1"/>
    <col min="892" max="892" width="10.25" bestFit="1" customWidth="1"/>
    <col min="893" max="893" width="25.875" bestFit="1" customWidth="1"/>
    <col min="894" max="894" width="25.5" bestFit="1" customWidth="1"/>
    <col min="895" max="895" width="13.125" bestFit="1" customWidth="1"/>
    <col min="896" max="896" width="10.875" bestFit="1" customWidth="1"/>
    <col min="897" max="897" width="11.875" bestFit="1" customWidth="1"/>
    <col min="898" max="898" width="9.75" bestFit="1" customWidth="1"/>
    <col min="899" max="899" width="13.5" bestFit="1" customWidth="1"/>
    <col min="900" max="900" width="22.375" bestFit="1" customWidth="1"/>
    <col min="901" max="901" width="24.25" bestFit="1" customWidth="1"/>
    <col min="902" max="902" width="19.375" bestFit="1" customWidth="1"/>
    <col min="903" max="903" width="15.125" bestFit="1" customWidth="1"/>
    <col min="904" max="904" width="9.125" bestFit="1" customWidth="1"/>
    <col min="905" max="905" width="23" bestFit="1" customWidth="1"/>
    <col min="906" max="906" width="10.375" bestFit="1" customWidth="1"/>
    <col min="907" max="907" width="10.625" bestFit="1" customWidth="1"/>
    <col min="908" max="909" width="15.375" bestFit="1" customWidth="1"/>
    <col min="910" max="910" width="11.125" bestFit="1" customWidth="1"/>
    <col min="911" max="911" width="15" bestFit="1" customWidth="1"/>
    <col min="912" max="912" width="11.875" bestFit="1" customWidth="1"/>
    <col min="913" max="913" width="10.75" bestFit="1" customWidth="1"/>
    <col min="914" max="914" width="15.75" bestFit="1" customWidth="1"/>
    <col min="915" max="915" width="11.875" bestFit="1" customWidth="1"/>
    <col min="916" max="916" width="11.625" bestFit="1" customWidth="1"/>
    <col min="917" max="917" width="9.625" bestFit="1" customWidth="1"/>
    <col min="918" max="918" width="9.25" bestFit="1" customWidth="1"/>
    <col min="919" max="919" width="13.875" bestFit="1" customWidth="1"/>
    <col min="920" max="920" width="12.5" bestFit="1" customWidth="1"/>
    <col min="921" max="921" width="27.5" bestFit="1" customWidth="1"/>
    <col min="922" max="922" width="9.375" bestFit="1" customWidth="1"/>
    <col min="923" max="923" width="23.375" bestFit="1" customWidth="1"/>
    <col min="924" max="924" width="23" bestFit="1" customWidth="1"/>
    <col min="925" max="925" width="27.375" bestFit="1" customWidth="1"/>
    <col min="926" max="926" width="30.375" bestFit="1" customWidth="1"/>
    <col min="927" max="927" width="22.875" bestFit="1" customWidth="1"/>
    <col min="928" max="928" width="25.5" bestFit="1" customWidth="1"/>
    <col min="929" max="929" width="12.625" bestFit="1" customWidth="1"/>
    <col min="930" max="930" width="13.25" bestFit="1" customWidth="1"/>
    <col min="931" max="931" width="10.875" bestFit="1" customWidth="1"/>
    <col min="932" max="932" width="16.5" bestFit="1" customWidth="1"/>
    <col min="933" max="933" width="11.125" bestFit="1" customWidth="1"/>
    <col min="934" max="934" width="11.375" bestFit="1" customWidth="1"/>
    <col min="935" max="935" width="26.625" bestFit="1" customWidth="1"/>
    <col min="936" max="936" width="28.75" bestFit="1" customWidth="1"/>
    <col min="937" max="937" width="25.125" bestFit="1" customWidth="1"/>
    <col min="938" max="938" width="25.625" bestFit="1" customWidth="1"/>
    <col min="939" max="939" width="24.75" bestFit="1" customWidth="1"/>
    <col min="940" max="940" width="23.625" bestFit="1" customWidth="1"/>
    <col min="941" max="941" width="13.5" bestFit="1" customWidth="1"/>
    <col min="942" max="942" width="15.625" bestFit="1" customWidth="1"/>
    <col min="943" max="943" width="14.625" bestFit="1" customWidth="1"/>
    <col min="944" max="944" width="14.125" bestFit="1" customWidth="1"/>
    <col min="945" max="945" width="13.875" bestFit="1" customWidth="1"/>
    <col min="946" max="946" width="15.125" bestFit="1" customWidth="1"/>
    <col min="947" max="947" width="12.625" bestFit="1" customWidth="1"/>
    <col min="948" max="948" width="10" bestFit="1" customWidth="1"/>
    <col min="949" max="949" width="22.5" bestFit="1" customWidth="1"/>
    <col min="950" max="950" width="22.875" bestFit="1" customWidth="1"/>
    <col min="951" max="951" width="28.375" bestFit="1" customWidth="1"/>
    <col min="952" max="952" width="24.125" bestFit="1" customWidth="1"/>
    <col min="953" max="953" width="13.375" bestFit="1" customWidth="1"/>
    <col min="954" max="954" width="24" bestFit="1" customWidth="1"/>
    <col min="955" max="955" width="12.75" bestFit="1" customWidth="1"/>
    <col min="956" max="956" width="9.125" bestFit="1" customWidth="1"/>
    <col min="957" max="957" width="22.875" bestFit="1" customWidth="1"/>
    <col min="958" max="958" width="9.875" bestFit="1" customWidth="1"/>
    <col min="959" max="959" width="11.75" bestFit="1" customWidth="1"/>
    <col min="960" max="960" width="10.125" bestFit="1" customWidth="1"/>
    <col min="961" max="961" width="26.125" bestFit="1" customWidth="1"/>
    <col min="962" max="962" width="20.5" bestFit="1" customWidth="1"/>
    <col min="963" max="963" width="22.125" bestFit="1" customWidth="1"/>
    <col min="964" max="964" width="21.5" bestFit="1" customWidth="1"/>
    <col min="965" max="966" width="13.375" bestFit="1" customWidth="1"/>
    <col min="967" max="967" width="18.75" bestFit="1" customWidth="1"/>
    <col min="968" max="968" width="9.25" bestFit="1" customWidth="1"/>
    <col min="969" max="969" width="14.625" bestFit="1" customWidth="1"/>
    <col min="970" max="970" width="9.5" bestFit="1" customWidth="1"/>
    <col min="971" max="971" width="9.75" bestFit="1" customWidth="1"/>
    <col min="972" max="972" width="24.375" bestFit="1" customWidth="1"/>
    <col min="973" max="973" width="19.75" bestFit="1" customWidth="1"/>
    <col min="974" max="974" width="24.125" bestFit="1" customWidth="1"/>
    <col min="975" max="975" width="11.25" bestFit="1" customWidth="1"/>
    <col min="976" max="976" width="6.875" bestFit="1" customWidth="1"/>
    <col min="977" max="977" width="11" bestFit="1" customWidth="1"/>
  </cols>
  <sheetData>
    <row r="1" spans="1:7" x14ac:dyDescent="0.25">
      <c r="A1" s="8" t="s">
        <v>2064</v>
      </c>
      <c r="B1" t="s">
        <v>2072</v>
      </c>
    </row>
    <row r="2" spans="1:7" x14ac:dyDescent="0.25">
      <c r="A2" s="8" t="s">
        <v>2089</v>
      </c>
      <c r="B2" t="s">
        <v>2072</v>
      </c>
    </row>
    <row r="4" spans="1:7" x14ac:dyDescent="0.25">
      <c r="A4" s="8" t="s">
        <v>2070</v>
      </c>
      <c r="B4" s="8" t="s">
        <v>2066</v>
      </c>
    </row>
    <row r="5" spans="1:7" x14ac:dyDescent="0.25">
      <c r="A5" s="8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2075</v>
      </c>
      <c r="G5" t="s">
        <v>2068</v>
      </c>
    </row>
    <row r="6" spans="1:7" x14ac:dyDescent="0.25">
      <c r="A6" s="9" t="s">
        <v>2076</v>
      </c>
    </row>
    <row r="7" spans="1:7" x14ac:dyDescent="0.25">
      <c r="A7" s="9" t="s">
        <v>2077</v>
      </c>
      <c r="B7">
        <v>6</v>
      </c>
      <c r="C7">
        <v>36</v>
      </c>
      <c r="D7">
        <v>1</v>
      </c>
      <c r="E7">
        <v>49</v>
      </c>
      <c r="G7">
        <v>92</v>
      </c>
    </row>
    <row r="8" spans="1:7" x14ac:dyDescent="0.25">
      <c r="A8" s="9" t="s">
        <v>2078</v>
      </c>
      <c r="B8">
        <v>7</v>
      </c>
      <c r="C8">
        <v>28</v>
      </c>
      <c r="E8">
        <v>44</v>
      </c>
      <c r="G8">
        <v>79</v>
      </c>
    </row>
    <row r="9" spans="1:7" x14ac:dyDescent="0.25">
      <c r="A9" s="9" t="s">
        <v>2079</v>
      </c>
      <c r="B9">
        <v>4</v>
      </c>
      <c r="C9">
        <v>33</v>
      </c>
      <c r="E9">
        <v>49</v>
      </c>
      <c r="G9">
        <v>86</v>
      </c>
    </row>
    <row r="10" spans="1:7" x14ac:dyDescent="0.25">
      <c r="A10" s="9" t="s">
        <v>2080</v>
      </c>
      <c r="B10">
        <v>1</v>
      </c>
      <c r="C10">
        <v>30</v>
      </c>
      <c r="D10">
        <v>1</v>
      </c>
      <c r="E10">
        <v>46</v>
      </c>
      <c r="G10">
        <v>78</v>
      </c>
    </row>
    <row r="11" spans="1:7" x14ac:dyDescent="0.25">
      <c r="A11" s="9" t="s">
        <v>2081</v>
      </c>
      <c r="B11">
        <v>3</v>
      </c>
      <c r="C11">
        <v>35</v>
      </c>
      <c r="D11">
        <v>2</v>
      </c>
      <c r="E11">
        <v>46</v>
      </c>
      <c r="G11">
        <v>86</v>
      </c>
    </row>
    <row r="12" spans="1:7" x14ac:dyDescent="0.25">
      <c r="A12" s="9" t="s">
        <v>2082</v>
      </c>
      <c r="B12">
        <v>3</v>
      </c>
      <c r="C12">
        <v>28</v>
      </c>
      <c r="D12">
        <v>1</v>
      </c>
      <c r="E12">
        <v>55</v>
      </c>
      <c r="G12">
        <v>87</v>
      </c>
    </row>
    <row r="13" spans="1:7" x14ac:dyDescent="0.25">
      <c r="A13" s="9" t="s">
        <v>2083</v>
      </c>
      <c r="B13">
        <v>4</v>
      </c>
      <c r="C13">
        <v>31</v>
      </c>
      <c r="D13">
        <v>1</v>
      </c>
      <c r="E13">
        <v>58</v>
      </c>
      <c r="G13">
        <v>94</v>
      </c>
    </row>
    <row r="14" spans="1:7" x14ac:dyDescent="0.25">
      <c r="A14" s="9" t="s">
        <v>2084</v>
      </c>
      <c r="B14">
        <v>8</v>
      </c>
      <c r="C14">
        <v>35</v>
      </c>
      <c r="D14">
        <v>1</v>
      </c>
      <c r="E14">
        <v>41</v>
      </c>
      <c r="G14">
        <v>85</v>
      </c>
    </row>
    <row r="15" spans="1:7" x14ac:dyDescent="0.25">
      <c r="A15" s="9" t="s">
        <v>2085</v>
      </c>
      <c r="B15">
        <v>5</v>
      </c>
      <c r="C15">
        <v>23</v>
      </c>
      <c r="E15">
        <v>45</v>
      </c>
      <c r="G15">
        <v>73</v>
      </c>
    </row>
    <row r="16" spans="1:7" x14ac:dyDescent="0.25">
      <c r="A16" s="9" t="s">
        <v>2086</v>
      </c>
      <c r="B16">
        <v>6</v>
      </c>
      <c r="C16">
        <v>26</v>
      </c>
      <c r="D16">
        <v>1</v>
      </c>
      <c r="E16">
        <v>45</v>
      </c>
      <c r="G16">
        <v>78</v>
      </c>
    </row>
    <row r="17" spans="1:7" x14ac:dyDescent="0.25">
      <c r="A17" s="9" t="s">
        <v>2087</v>
      </c>
      <c r="B17">
        <v>3</v>
      </c>
      <c r="C17">
        <v>27</v>
      </c>
      <c r="D17">
        <v>3</v>
      </c>
      <c r="E17">
        <v>45</v>
      </c>
      <c r="G17">
        <v>78</v>
      </c>
    </row>
    <row r="18" spans="1:7" x14ac:dyDescent="0.25">
      <c r="A18" s="9" t="s">
        <v>2088</v>
      </c>
      <c r="B18">
        <v>7</v>
      </c>
      <c r="C18">
        <v>32</v>
      </c>
      <c r="D18">
        <v>3</v>
      </c>
      <c r="E18">
        <v>42</v>
      </c>
      <c r="G18">
        <v>84</v>
      </c>
    </row>
    <row r="19" spans="1:7" x14ac:dyDescent="0.25">
      <c r="A19" s="9" t="s">
        <v>2068</v>
      </c>
      <c r="B19">
        <v>57</v>
      </c>
      <c r="C19">
        <v>364</v>
      </c>
      <c r="D19">
        <v>14</v>
      </c>
      <c r="E19">
        <v>565</v>
      </c>
      <c r="G1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1178B-E8BD-4353-8A45-8E545E873FA6}">
  <dimension ref="A1:M567"/>
  <sheetViews>
    <sheetView workbookViewId="0">
      <selection activeCell="I2" sqref="I2"/>
    </sheetView>
  </sheetViews>
  <sheetFormatPr defaultRowHeight="15.75" x14ac:dyDescent="0.25"/>
  <cols>
    <col min="1" max="1" width="10" customWidth="1"/>
    <col min="2" max="2" width="16.25" customWidth="1"/>
    <col min="4" max="4" width="10" customWidth="1"/>
    <col min="5" max="5" width="16.375" customWidth="1"/>
    <col min="7" max="7" width="10.375" customWidth="1"/>
    <col min="8" max="8" width="9.125" customWidth="1"/>
    <col min="12" max="12" width="9.75" customWidth="1"/>
    <col min="13" max="13" width="19.875" customWidth="1"/>
  </cols>
  <sheetData>
    <row r="1" spans="1:13" ht="18.75" x14ac:dyDescent="0.3">
      <c r="A1" s="14" t="s">
        <v>2108</v>
      </c>
      <c r="B1" s="14" t="s">
        <v>2109</v>
      </c>
      <c r="D1" s="14" t="s">
        <v>2108</v>
      </c>
      <c r="E1" s="14" t="s">
        <v>2109</v>
      </c>
      <c r="G1" s="14" t="s">
        <v>2108</v>
      </c>
      <c r="H1" s="14" t="s">
        <v>2112</v>
      </c>
      <c r="I1" s="14" t="s">
        <v>2113</v>
      </c>
      <c r="J1" s="14" t="s">
        <v>2114</v>
      </c>
      <c r="K1" s="14" t="s">
        <v>2115</v>
      </c>
      <c r="L1" s="14" t="s">
        <v>2116</v>
      </c>
      <c r="M1" s="14" t="s">
        <v>2117</v>
      </c>
    </row>
    <row r="2" spans="1:13" x14ac:dyDescent="0.25">
      <c r="A2" s="1" t="s">
        <v>4</v>
      </c>
      <c r="B2" s="1" t="s">
        <v>5</v>
      </c>
      <c r="D2" s="1" t="s">
        <v>4</v>
      </c>
      <c r="E2" s="1" t="s">
        <v>5</v>
      </c>
      <c r="G2" s="16" t="s">
        <v>2110</v>
      </c>
      <c r="H2">
        <f>AVERAGE(B:B)</f>
        <v>851.14690265486729</v>
      </c>
      <c r="I2">
        <f>MEDIAN(B:B)</f>
        <v>201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25">
      <c r="A3" t="s">
        <v>20</v>
      </c>
      <c r="B3">
        <v>158</v>
      </c>
      <c r="D3" t="s">
        <v>14</v>
      </c>
      <c r="E3">
        <v>0</v>
      </c>
      <c r="G3" s="12" t="s">
        <v>2111</v>
      </c>
      <c r="H3">
        <f>AVERAGE(E:E)</f>
        <v>585.61538461538464</v>
      </c>
      <c r="I3">
        <f>MEDIAN(E:E)</f>
        <v>114.5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25">
      <c r="A4" t="s">
        <v>20</v>
      </c>
      <c r="B4">
        <v>1425</v>
      </c>
      <c r="D4" t="s">
        <v>14</v>
      </c>
      <c r="E4">
        <v>24</v>
      </c>
    </row>
    <row r="5" spans="1:13" x14ac:dyDescent="0.25">
      <c r="A5" t="s">
        <v>20</v>
      </c>
      <c r="B5">
        <v>174</v>
      </c>
      <c r="D5" t="s">
        <v>14</v>
      </c>
      <c r="E5">
        <v>53</v>
      </c>
    </row>
    <row r="6" spans="1:13" x14ac:dyDescent="0.25">
      <c r="A6" t="s">
        <v>20</v>
      </c>
      <c r="B6">
        <v>227</v>
      </c>
      <c r="D6" t="s">
        <v>14</v>
      </c>
      <c r="E6">
        <v>18</v>
      </c>
    </row>
    <row r="7" spans="1:13" x14ac:dyDescent="0.25">
      <c r="A7" t="s">
        <v>20</v>
      </c>
      <c r="B7">
        <v>220</v>
      </c>
      <c r="D7" t="s">
        <v>14</v>
      </c>
      <c r="E7">
        <v>44</v>
      </c>
    </row>
    <row r="8" spans="1:13" x14ac:dyDescent="0.25">
      <c r="A8" t="s">
        <v>20</v>
      </c>
      <c r="B8">
        <v>98</v>
      </c>
      <c r="D8" t="s">
        <v>14</v>
      </c>
      <c r="E8">
        <v>27</v>
      </c>
    </row>
    <row r="9" spans="1:13" x14ac:dyDescent="0.25">
      <c r="A9" t="s">
        <v>20</v>
      </c>
      <c r="B9">
        <v>100</v>
      </c>
      <c r="D9" t="s">
        <v>14</v>
      </c>
      <c r="E9">
        <v>55</v>
      </c>
    </row>
    <row r="10" spans="1:13" x14ac:dyDescent="0.25">
      <c r="A10" t="s">
        <v>20</v>
      </c>
      <c r="B10">
        <v>1249</v>
      </c>
      <c r="D10" t="s">
        <v>14</v>
      </c>
      <c r="E10">
        <v>200</v>
      </c>
    </row>
    <row r="11" spans="1:13" x14ac:dyDescent="0.25">
      <c r="A11" t="s">
        <v>20</v>
      </c>
      <c r="B11">
        <v>1396</v>
      </c>
      <c r="D11" t="s">
        <v>14</v>
      </c>
      <c r="E11">
        <v>452</v>
      </c>
    </row>
    <row r="12" spans="1:13" x14ac:dyDescent="0.25">
      <c r="A12" t="s">
        <v>20</v>
      </c>
      <c r="B12">
        <v>890</v>
      </c>
      <c r="D12" t="s">
        <v>14</v>
      </c>
      <c r="E12">
        <v>674</v>
      </c>
    </row>
    <row r="13" spans="1:13" x14ac:dyDescent="0.25">
      <c r="A13" t="s">
        <v>20</v>
      </c>
      <c r="B13">
        <v>142</v>
      </c>
      <c r="D13" t="s">
        <v>14</v>
      </c>
      <c r="E13">
        <v>558</v>
      </c>
    </row>
    <row r="14" spans="1:13" x14ac:dyDescent="0.25">
      <c r="A14" t="s">
        <v>20</v>
      </c>
      <c r="B14">
        <v>2673</v>
      </c>
      <c r="D14" t="s">
        <v>14</v>
      </c>
      <c r="E14">
        <v>15</v>
      </c>
    </row>
    <row r="15" spans="1:13" x14ac:dyDescent="0.25">
      <c r="A15" t="s">
        <v>20</v>
      </c>
      <c r="B15">
        <v>163</v>
      </c>
      <c r="D15" t="s">
        <v>14</v>
      </c>
      <c r="E15">
        <v>2307</v>
      </c>
    </row>
    <row r="16" spans="1:13" x14ac:dyDescent="0.25">
      <c r="A16" t="s">
        <v>20</v>
      </c>
      <c r="B16">
        <v>2220</v>
      </c>
      <c r="D16" t="s">
        <v>14</v>
      </c>
      <c r="E16">
        <v>88</v>
      </c>
    </row>
    <row r="17" spans="1:5" x14ac:dyDescent="0.25">
      <c r="A17" t="s">
        <v>20</v>
      </c>
      <c r="B17">
        <v>1606</v>
      </c>
      <c r="D17" t="s">
        <v>14</v>
      </c>
      <c r="E17">
        <v>48</v>
      </c>
    </row>
    <row r="18" spans="1:5" x14ac:dyDescent="0.25">
      <c r="A18" t="s">
        <v>20</v>
      </c>
      <c r="B18">
        <v>129</v>
      </c>
      <c r="D18" t="s">
        <v>14</v>
      </c>
      <c r="E18">
        <v>1</v>
      </c>
    </row>
    <row r="19" spans="1:5" x14ac:dyDescent="0.25">
      <c r="A19" t="s">
        <v>20</v>
      </c>
      <c r="B19">
        <v>226</v>
      </c>
      <c r="D19" t="s">
        <v>14</v>
      </c>
      <c r="E19">
        <v>1467</v>
      </c>
    </row>
    <row r="20" spans="1:5" x14ac:dyDescent="0.25">
      <c r="A20" t="s">
        <v>20</v>
      </c>
      <c r="B20">
        <v>5419</v>
      </c>
      <c r="D20" t="s">
        <v>14</v>
      </c>
      <c r="E20">
        <v>75</v>
      </c>
    </row>
    <row r="21" spans="1:5" x14ac:dyDescent="0.25">
      <c r="A21" t="s">
        <v>20</v>
      </c>
      <c r="B21">
        <v>165</v>
      </c>
      <c r="D21" t="s">
        <v>14</v>
      </c>
      <c r="E21">
        <v>120</v>
      </c>
    </row>
    <row r="22" spans="1:5" x14ac:dyDescent="0.25">
      <c r="A22" t="s">
        <v>20</v>
      </c>
      <c r="B22">
        <v>1965</v>
      </c>
      <c r="D22" t="s">
        <v>14</v>
      </c>
      <c r="E22">
        <v>2253</v>
      </c>
    </row>
    <row r="23" spans="1:5" x14ac:dyDescent="0.25">
      <c r="A23" t="s">
        <v>20</v>
      </c>
      <c r="B23">
        <v>16</v>
      </c>
      <c r="D23" t="s">
        <v>14</v>
      </c>
      <c r="E23">
        <v>5</v>
      </c>
    </row>
    <row r="24" spans="1:5" x14ac:dyDescent="0.25">
      <c r="A24" t="s">
        <v>20</v>
      </c>
      <c r="B24">
        <v>107</v>
      </c>
      <c r="D24" t="s">
        <v>14</v>
      </c>
      <c r="E24">
        <v>38</v>
      </c>
    </row>
    <row r="25" spans="1:5" x14ac:dyDescent="0.25">
      <c r="A25" t="s">
        <v>20</v>
      </c>
      <c r="B25">
        <v>134</v>
      </c>
      <c r="D25" t="s">
        <v>14</v>
      </c>
      <c r="E25">
        <v>12</v>
      </c>
    </row>
    <row r="26" spans="1:5" x14ac:dyDescent="0.25">
      <c r="A26" t="s">
        <v>20</v>
      </c>
      <c r="B26">
        <v>198</v>
      </c>
      <c r="D26" t="s">
        <v>14</v>
      </c>
      <c r="E26">
        <v>1684</v>
      </c>
    </row>
    <row r="27" spans="1:5" x14ac:dyDescent="0.25">
      <c r="A27" t="s">
        <v>20</v>
      </c>
      <c r="B27">
        <v>111</v>
      </c>
      <c r="D27" t="s">
        <v>14</v>
      </c>
      <c r="E27">
        <v>56</v>
      </c>
    </row>
    <row r="28" spans="1:5" x14ac:dyDescent="0.25">
      <c r="A28" t="s">
        <v>20</v>
      </c>
      <c r="B28">
        <v>222</v>
      </c>
      <c r="D28" t="s">
        <v>14</v>
      </c>
      <c r="E28">
        <v>838</v>
      </c>
    </row>
    <row r="29" spans="1:5" x14ac:dyDescent="0.25">
      <c r="A29" t="s">
        <v>20</v>
      </c>
      <c r="B29">
        <v>6212</v>
      </c>
      <c r="D29" t="s">
        <v>14</v>
      </c>
      <c r="E29">
        <v>1000</v>
      </c>
    </row>
    <row r="30" spans="1:5" x14ac:dyDescent="0.25">
      <c r="A30" t="s">
        <v>20</v>
      </c>
      <c r="B30">
        <v>98</v>
      </c>
      <c r="D30" t="s">
        <v>14</v>
      </c>
      <c r="E30">
        <v>1482</v>
      </c>
    </row>
    <row r="31" spans="1:5" x14ac:dyDescent="0.25">
      <c r="A31" t="s">
        <v>20</v>
      </c>
      <c r="B31">
        <v>92</v>
      </c>
      <c r="D31" t="s">
        <v>14</v>
      </c>
      <c r="E31">
        <v>106</v>
      </c>
    </row>
    <row r="32" spans="1:5" x14ac:dyDescent="0.25">
      <c r="A32" t="s">
        <v>20</v>
      </c>
      <c r="B32">
        <v>149</v>
      </c>
      <c r="D32" t="s">
        <v>14</v>
      </c>
      <c r="E32">
        <v>679</v>
      </c>
    </row>
    <row r="33" spans="1:5" x14ac:dyDescent="0.25">
      <c r="A33" t="s">
        <v>20</v>
      </c>
      <c r="B33">
        <v>2431</v>
      </c>
      <c r="D33" t="s">
        <v>14</v>
      </c>
      <c r="E33">
        <v>1220</v>
      </c>
    </row>
    <row r="34" spans="1:5" x14ac:dyDescent="0.25">
      <c r="A34" t="s">
        <v>20</v>
      </c>
      <c r="B34">
        <v>303</v>
      </c>
      <c r="D34" t="s">
        <v>14</v>
      </c>
      <c r="E34">
        <v>1</v>
      </c>
    </row>
    <row r="35" spans="1:5" x14ac:dyDescent="0.25">
      <c r="A35" t="s">
        <v>20</v>
      </c>
      <c r="B35">
        <v>209</v>
      </c>
      <c r="D35" t="s">
        <v>14</v>
      </c>
      <c r="E35">
        <v>37</v>
      </c>
    </row>
    <row r="36" spans="1:5" x14ac:dyDescent="0.25">
      <c r="A36" t="s">
        <v>20</v>
      </c>
      <c r="B36">
        <v>131</v>
      </c>
      <c r="D36" t="s">
        <v>14</v>
      </c>
      <c r="E36">
        <v>60</v>
      </c>
    </row>
    <row r="37" spans="1:5" x14ac:dyDescent="0.25">
      <c r="A37" t="s">
        <v>20</v>
      </c>
      <c r="B37">
        <v>164</v>
      </c>
      <c r="D37" t="s">
        <v>14</v>
      </c>
      <c r="E37">
        <v>296</v>
      </c>
    </row>
    <row r="38" spans="1:5" x14ac:dyDescent="0.25">
      <c r="A38" t="s">
        <v>20</v>
      </c>
      <c r="B38">
        <v>201</v>
      </c>
      <c r="D38" t="s">
        <v>14</v>
      </c>
      <c r="E38">
        <v>3304</v>
      </c>
    </row>
    <row r="39" spans="1:5" x14ac:dyDescent="0.25">
      <c r="A39" t="s">
        <v>20</v>
      </c>
      <c r="B39">
        <v>211</v>
      </c>
      <c r="D39" t="s">
        <v>14</v>
      </c>
      <c r="E39">
        <v>73</v>
      </c>
    </row>
    <row r="40" spans="1:5" x14ac:dyDescent="0.25">
      <c r="A40" t="s">
        <v>20</v>
      </c>
      <c r="B40">
        <v>128</v>
      </c>
      <c r="D40" t="s">
        <v>14</v>
      </c>
      <c r="E40">
        <v>3387</v>
      </c>
    </row>
    <row r="41" spans="1:5" x14ac:dyDescent="0.25">
      <c r="A41" t="s">
        <v>20</v>
      </c>
      <c r="B41">
        <v>1600</v>
      </c>
      <c r="D41" t="s">
        <v>14</v>
      </c>
      <c r="E41">
        <v>662</v>
      </c>
    </row>
    <row r="42" spans="1:5" x14ac:dyDescent="0.25">
      <c r="A42" t="s">
        <v>20</v>
      </c>
      <c r="B42">
        <v>249</v>
      </c>
      <c r="D42" t="s">
        <v>14</v>
      </c>
      <c r="E42">
        <v>774</v>
      </c>
    </row>
    <row r="43" spans="1:5" x14ac:dyDescent="0.25">
      <c r="A43" t="s">
        <v>20</v>
      </c>
      <c r="B43">
        <v>236</v>
      </c>
      <c r="D43" t="s">
        <v>14</v>
      </c>
      <c r="E43">
        <v>672</v>
      </c>
    </row>
    <row r="44" spans="1:5" x14ac:dyDescent="0.25">
      <c r="A44" t="s">
        <v>20</v>
      </c>
      <c r="B44">
        <v>4065</v>
      </c>
      <c r="D44" t="s">
        <v>14</v>
      </c>
      <c r="E44">
        <v>940</v>
      </c>
    </row>
    <row r="45" spans="1:5" x14ac:dyDescent="0.25">
      <c r="A45" t="s">
        <v>20</v>
      </c>
      <c r="B45">
        <v>246</v>
      </c>
      <c r="D45" t="s">
        <v>14</v>
      </c>
      <c r="E45">
        <v>117</v>
      </c>
    </row>
    <row r="46" spans="1:5" x14ac:dyDescent="0.25">
      <c r="A46" t="s">
        <v>20</v>
      </c>
      <c r="B46">
        <v>2475</v>
      </c>
      <c r="D46" t="s">
        <v>14</v>
      </c>
      <c r="E46">
        <v>115</v>
      </c>
    </row>
    <row r="47" spans="1:5" x14ac:dyDescent="0.25">
      <c r="A47" t="s">
        <v>20</v>
      </c>
      <c r="B47">
        <v>76</v>
      </c>
      <c r="D47" t="s">
        <v>14</v>
      </c>
      <c r="E47">
        <v>326</v>
      </c>
    </row>
    <row r="48" spans="1:5" x14ac:dyDescent="0.25">
      <c r="A48" t="s">
        <v>20</v>
      </c>
      <c r="B48">
        <v>54</v>
      </c>
      <c r="D48" t="s">
        <v>14</v>
      </c>
      <c r="E48">
        <v>1</v>
      </c>
    </row>
    <row r="49" spans="1:5" x14ac:dyDescent="0.25">
      <c r="A49" t="s">
        <v>20</v>
      </c>
      <c r="B49">
        <v>88</v>
      </c>
      <c r="D49" t="s">
        <v>14</v>
      </c>
      <c r="E49">
        <v>1467</v>
      </c>
    </row>
    <row r="50" spans="1:5" x14ac:dyDescent="0.25">
      <c r="A50" t="s">
        <v>20</v>
      </c>
      <c r="B50">
        <v>85</v>
      </c>
      <c r="D50" t="s">
        <v>14</v>
      </c>
      <c r="E50">
        <v>5681</v>
      </c>
    </row>
    <row r="51" spans="1:5" x14ac:dyDescent="0.25">
      <c r="A51" t="s">
        <v>20</v>
      </c>
      <c r="B51">
        <v>170</v>
      </c>
      <c r="D51" t="s">
        <v>14</v>
      </c>
      <c r="E51">
        <v>1059</v>
      </c>
    </row>
    <row r="52" spans="1:5" x14ac:dyDescent="0.25">
      <c r="A52" t="s">
        <v>20</v>
      </c>
      <c r="B52">
        <v>330</v>
      </c>
      <c r="D52" t="s">
        <v>14</v>
      </c>
      <c r="E52">
        <v>1194</v>
      </c>
    </row>
    <row r="53" spans="1:5" x14ac:dyDescent="0.25">
      <c r="A53" t="s">
        <v>20</v>
      </c>
      <c r="B53">
        <v>127</v>
      </c>
      <c r="D53" t="s">
        <v>14</v>
      </c>
      <c r="E53">
        <v>30</v>
      </c>
    </row>
    <row r="54" spans="1:5" x14ac:dyDescent="0.25">
      <c r="A54" t="s">
        <v>20</v>
      </c>
      <c r="B54">
        <v>411</v>
      </c>
      <c r="D54" t="s">
        <v>14</v>
      </c>
      <c r="E54">
        <v>75</v>
      </c>
    </row>
    <row r="55" spans="1:5" x14ac:dyDescent="0.25">
      <c r="A55" t="s">
        <v>20</v>
      </c>
      <c r="B55">
        <v>180</v>
      </c>
      <c r="D55" t="s">
        <v>14</v>
      </c>
      <c r="E55">
        <v>955</v>
      </c>
    </row>
    <row r="56" spans="1:5" x14ac:dyDescent="0.25">
      <c r="A56" t="s">
        <v>20</v>
      </c>
      <c r="B56">
        <v>374</v>
      </c>
      <c r="D56" t="s">
        <v>14</v>
      </c>
      <c r="E56">
        <v>67</v>
      </c>
    </row>
    <row r="57" spans="1:5" x14ac:dyDescent="0.25">
      <c r="A57" t="s">
        <v>20</v>
      </c>
      <c r="B57">
        <v>71</v>
      </c>
      <c r="D57" t="s">
        <v>14</v>
      </c>
      <c r="E57">
        <v>5</v>
      </c>
    </row>
    <row r="58" spans="1:5" x14ac:dyDescent="0.25">
      <c r="A58" t="s">
        <v>20</v>
      </c>
      <c r="B58">
        <v>203</v>
      </c>
      <c r="D58" t="s">
        <v>14</v>
      </c>
      <c r="E58">
        <v>26</v>
      </c>
    </row>
    <row r="59" spans="1:5" x14ac:dyDescent="0.25">
      <c r="A59" t="s">
        <v>20</v>
      </c>
      <c r="B59">
        <v>113</v>
      </c>
      <c r="D59" t="s">
        <v>14</v>
      </c>
      <c r="E59">
        <v>1130</v>
      </c>
    </row>
    <row r="60" spans="1:5" x14ac:dyDescent="0.25">
      <c r="A60" t="s">
        <v>20</v>
      </c>
      <c r="B60">
        <v>96</v>
      </c>
      <c r="D60" t="s">
        <v>14</v>
      </c>
      <c r="E60">
        <v>782</v>
      </c>
    </row>
    <row r="61" spans="1:5" x14ac:dyDescent="0.25">
      <c r="A61" t="s">
        <v>20</v>
      </c>
      <c r="B61">
        <v>498</v>
      </c>
      <c r="D61" t="s">
        <v>14</v>
      </c>
      <c r="E61">
        <v>210</v>
      </c>
    </row>
    <row r="62" spans="1:5" x14ac:dyDescent="0.25">
      <c r="A62" t="s">
        <v>20</v>
      </c>
      <c r="B62">
        <v>180</v>
      </c>
      <c r="D62" t="s">
        <v>14</v>
      </c>
      <c r="E62">
        <v>136</v>
      </c>
    </row>
    <row r="63" spans="1:5" x14ac:dyDescent="0.25">
      <c r="A63" t="s">
        <v>20</v>
      </c>
      <c r="B63">
        <v>27</v>
      </c>
      <c r="D63" t="s">
        <v>14</v>
      </c>
      <c r="E63">
        <v>86</v>
      </c>
    </row>
    <row r="64" spans="1:5" x14ac:dyDescent="0.25">
      <c r="A64" t="s">
        <v>20</v>
      </c>
      <c r="B64">
        <v>2331</v>
      </c>
      <c r="D64" t="s">
        <v>14</v>
      </c>
      <c r="E64">
        <v>19</v>
      </c>
    </row>
    <row r="65" spans="1:5" x14ac:dyDescent="0.25">
      <c r="A65" t="s">
        <v>20</v>
      </c>
      <c r="B65">
        <v>113</v>
      </c>
      <c r="D65" t="s">
        <v>14</v>
      </c>
      <c r="E65">
        <v>886</v>
      </c>
    </row>
    <row r="66" spans="1:5" x14ac:dyDescent="0.25">
      <c r="A66" t="s">
        <v>20</v>
      </c>
      <c r="B66">
        <v>164</v>
      </c>
      <c r="D66" t="s">
        <v>14</v>
      </c>
      <c r="E66">
        <v>35</v>
      </c>
    </row>
    <row r="67" spans="1:5" x14ac:dyDescent="0.25">
      <c r="A67" t="s">
        <v>20</v>
      </c>
      <c r="B67">
        <v>164</v>
      </c>
      <c r="D67" t="s">
        <v>14</v>
      </c>
      <c r="E67">
        <v>24</v>
      </c>
    </row>
    <row r="68" spans="1:5" x14ac:dyDescent="0.25">
      <c r="A68" t="s">
        <v>20</v>
      </c>
      <c r="B68">
        <v>336</v>
      </c>
      <c r="D68" t="s">
        <v>14</v>
      </c>
      <c r="E68">
        <v>86</v>
      </c>
    </row>
    <row r="69" spans="1:5" x14ac:dyDescent="0.25">
      <c r="A69" t="s">
        <v>20</v>
      </c>
      <c r="B69">
        <v>1917</v>
      </c>
      <c r="D69" t="s">
        <v>14</v>
      </c>
      <c r="E69">
        <v>243</v>
      </c>
    </row>
    <row r="70" spans="1:5" x14ac:dyDescent="0.25">
      <c r="A70" t="s">
        <v>20</v>
      </c>
      <c r="B70">
        <v>95</v>
      </c>
      <c r="D70" t="s">
        <v>14</v>
      </c>
      <c r="E70">
        <v>65</v>
      </c>
    </row>
    <row r="71" spans="1:5" x14ac:dyDescent="0.25">
      <c r="A71" t="s">
        <v>20</v>
      </c>
      <c r="B71">
        <v>147</v>
      </c>
      <c r="D71" t="s">
        <v>14</v>
      </c>
      <c r="E71">
        <v>100</v>
      </c>
    </row>
    <row r="72" spans="1:5" x14ac:dyDescent="0.25">
      <c r="A72" t="s">
        <v>20</v>
      </c>
      <c r="B72">
        <v>86</v>
      </c>
      <c r="D72" t="s">
        <v>14</v>
      </c>
      <c r="E72">
        <v>168</v>
      </c>
    </row>
    <row r="73" spans="1:5" x14ac:dyDescent="0.25">
      <c r="A73" t="s">
        <v>20</v>
      </c>
      <c r="B73">
        <v>83</v>
      </c>
      <c r="D73" t="s">
        <v>14</v>
      </c>
      <c r="E73">
        <v>13</v>
      </c>
    </row>
    <row r="74" spans="1:5" x14ac:dyDescent="0.25">
      <c r="A74" t="s">
        <v>20</v>
      </c>
      <c r="B74">
        <v>676</v>
      </c>
      <c r="D74" t="s">
        <v>14</v>
      </c>
      <c r="E74">
        <v>1</v>
      </c>
    </row>
    <row r="75" spans="1:5" x14ac:dyDescent="0.25">
      <c r="A75" t="s">
        <v>20</v>
      </c>
      <c r="B75">
        <v>361</v>
      </c>
      <c r="D75" t="s">
        <v>14</v>
      </c>
      <c r="E75">
        <v>40</v>
      </c>
    </row>
    <row r="76" spans="1:5" x14ac:dyDescent="0.25">
      <c r="A76" t="s">
        <v>20</v>
      </c>
      <c r="B76">
        <v>131</v>
      </c>
      <c r="D76" t="s">
        <v>14</v>
      </c>
      <c r="E76">
        <v>226</v>
      </c>
    </row>
    <row r="77" spans="1:5" x14ac:dyDescent="0.25">
      <c r="A77" t="s">
        <v>20</v>
      </c>
      <c r="B77">
        <v>126</v>
      </c>
      <c r="D77" t="s">
        <v>14</v>
      </c>
      <c r="E77">
        <v>1625</v>
      </c>
    </row>
    <row r="78" spans="1:5" x14ac:dyDescent="0.25">
      <c r="A78" t="s">
        <v>20</v>
      </c>
      <c r="B78">
        <v>275</v>
      </c>
      <c r="D78" t="s">
        <v>14</v>
      </c>
      <c r="E78">
        <v>143</v>
      </c>
    </row>
    <row r="79" spans="1:5" x14ac:dyDescent="0.25">
      <c r="A79" t="s">
        <v>20</v>
      </c>
      <c r="B79">
        <v>67</v>
      </c>
      <c r="D79" t="s">
        <v>14</v>
      </c>
      <c r="E79">
        <v>934</v>
      </c>
    </row>
    <row r="80" spans="1:5" x14ac:dyDescent="0.25">
      <c r="A80" t="s">
        <v>20</v>
      </c>
      <c r="B80">
        <v>154</v>
      </c>
      <c r="D80" t="s">
        <v>14</v>
      </c>
      <c r="E80">
        <v>17</v>
      </c>
    </row>
    <row r="81" spans="1:5" x14ac:dyDescent="0.25">
      <c r="A81" t="s">
        <v>20</v>
      </c>
      <c r="B81">
        <v>1782</v>
      </c>
      <c r="D81" t="s">
        <v>14</v>
      </c>
      <c r="E81">
        <v>2179</v>
      </c>
    </row>
    <row r="82" spans="1:5" x14ac:dyDescent="0.25">
      <c r="A82" t="s">
        <v>20</v>
      </c>
      <c r="B82">
        <v>903</v>
      </c>
      <c r="D82" t="s">
        <v>14</v>
      </c>
      <c r="E82">
        <v>931</v>
      </c>
    </row>
    <row r="83" spans="1:5" x14ac:dyDescent="0.25">
      <c r="A83" t="s">
        <v>20</v>
      </c>
      <c r="B83">
        <v>94</v>
      </c>
      <c r="D83" t="s">
        <v>14</v>
      </c>
      <c r="E83">
        <v>92</v>
      </c>
    </row>
    <row r="84" spans="1:5" x14ac:dyDescent="0.25">
      <c r="A84" t="s">
        <v>20</v>
      </c>
      <c r="B84">
        <v>180</v>
      </c>
      <c r="D84" t="s">
        <v>14</v>
      </c>
      <c r="E84">
        <v>57</v>
      </c>
    </row>
    <row r="85" spans="1:5" x14ac:dyDescent="0.25">
      <c r="A85" t="s">
        <v>20</v>
      </c>
      <c r="B85">
        <v>533</v>
      </c>
      <c r="D85" t="s">
        <v>14</v>
      </c>
      <c r="E85">
        <v>41</v>
      </c>
    </row>
    <row r="86" spans="1:5" x14ac:dyDescent="0.25">
      <c r="A86" t="s">
        <v>20</v>
      </c>
      <c r="B86">
        <v>2443</v>
      </c>
      <c r="D86" t="s">
        <v>14</v>
      </c>
      <c r="E86">
        <v>1</v>
      </c>
    </row>
    <row r="87" spans="1:5" x14ac:dyDescent="0.25">
      <c r="A87" t="s">
        <v>20</v>
      </c>
      <c r="B87">
        <v>89</v>
      </c>
      <c r="D87" t="s">
        <v>14</v>
      </c>
      <c r="E87">
        <v>101</v>
      </c>
    </row>
    <row r="88" spans="1:5" x14ac:dyDescent="0.25">
      <c r="A88" t="s">
        <v>20</v>
      </c>
      <c r="B88">
        <v>159</v>
      </c>
      <c r="D88" t="s">
        <v>14</v>
      </c>
      <c r="E88">
        <v>1335</v>
      </c>
    </row>
    <row r="89" spans="1:5" x14ac:dyDescent="0.25">
      <c r="A89" t="s">
        <v>20</v>
      </c>
      <c r="B89">
        <v>50</v>
      </c>
      <c r="D89" t="s">
        <v>14</v>
      </c>
      <c r="E89">
        <v>15</v>
      </c>
    </row>
    <row r="90" spans="1:5" x14ac:dyDescent="0.25">
      <c r="A90" t="s">
        <v>20</v>
      </c>
      <c r="B90">
        <v>186</v>
      </c>
      <c r="D90" t="s">
        <v>14</v>
      </c>
      <c r="E90">
        <v>454</v>
      </c>
    </row>
    <row r="91" spans="1:5" x14ac:dyDescent="0.25">
      <c r="A91" t="s">
        <v>20</v>
      </c>
      <c r="B91">
        <v>1071</v>
      </c>
      <c r="D91" t="s">
        <v>14</v>
      </c>
      <c r="E91">
        <v>3182</v>
      </c>
    </row>
    <row r="92" spans="1:5" x14ac:dyDescent="0.25">
      <c r="A92" t="s">
        <v>20</v>
      </c>
      <c r="B92">
        <v>117</v>
      </c>
      <c r="D92" t="s">
        <v>14</v>
      </c>
      <c r="E92">
        <v>15</v>
      </c>
    </row>
    <row r="93" spans="1:5" x14ac:dyDescent="0.25">
      <c r="A93" t="s">
        <v>20</v>
      </c>
      <c r="B93">
        <v>70</v>
      </c>
      <c r="D93" t="s">
        <v>14</v>
      </c>
      <c r="E93">
        <v>133</v>
      </c>
    </row>
    <row r="94" spans="1:5" x14ac:dyDescent="0.25">
      <c r="A94" t="s">
        <v>20</v>
      </c>
      <c r="B94">
        <v>135</v>
      </c>
      <c r="D94" t="s">
        <v>14</v>
      </c>
      <c r="E94">
        <v>2062</v>
      </c>
    </row>
    <row r="95" spans="1:5" x14ac:dyDescent="0.25">
      <c r="A95" t="s">
        <v>20</v>
      </c>
      <c r="B95">
        <v>768</v>
      </c>
      <c r="D95" t="s">
        <v>14</v>
      </c>
      <c r="E95">
        <v>29</v>
      </c>
    </row>
    <row r="96" spans="1:5" x14ac:dyDescent="0.25">
      <c r="A96" t="s">
        <v>20</v>
      </c>
      <c r="B96">
        <v>199</v>
      </c>
      <c r="D96" t="s">
        <v>14</v>
      </c>
      <c r="E96">
        <v>132</v>
      </c>
    </row>
    <row r="97" spans="1:5" x14ac:dyDescent="0.25">
      <c r="A97" t="s">
        <v>20</v>
      </c>
      <c r="B97">
        <v>107</v>
      </c>
      <c r="D97" t="s">
        <v>14</v>
      </c>
      <c r="E97">
        <v>137</v>
      </c>
    </row>
    <row r="98" spans="1:5" x14ac:dyDescent="0.25">
      <c r="A98" t="s">
        <v>20</v>
      </c>
      <c r="B98">
        <v>195</v>
      </c>
      <c r="D98" t="s">
        <v>14</v>
      </c>
      <c r="E98">
        <v>908</v>
      </c>
    </row>
    <row r="99" spans="1:5" x14ac:dyDescent="0.25">
      <c r="A99" t="s">
        <v>20</v>
      </c>
      <c r="B99">
        <v>3376</v>
      </c>
      <c r="D99" t="s">
        <v>14</v>
      </c>
      <c r="E99">
        <v>10</v>
      </c>
    </row>
    <row r="100" spans="1:5" x14ac:dyDescent="0.25">
      <c r="A100" t="s">
        <v>20</v>
      </c>
      <c r="B100">
        <v>41</v>
      </c>
      <c r="D100" t="s">
        <v>14</v>
      </c>
      <c r="E100">
        <v>1910</v>
      </c>
    </row>
    <row r="101" spans="1:5" x14ac:dyDescent="0.25">
      <c r="A101" t="s">
        <v>20</v>
      </c>
      <c r="B101">
        <v>1821</v>
      </c>
      <c r="D101" t="s">
        <v>14</v>
      </c>
      <c r="E101">
        <v>38</v>
      </c>
    </row>
    <row r="102" spans="1:5" x14ac:dyDescent="0.25">
      <c r="A102" t="s">
        <v>20</v>
      </c>
      <c r="B102">
        <v>164</v>
      </c>
      <c r="D102" t="s">
        <v>14</v>
      </c>
      <c r="E102">
        <v>104</v>
      </c>
    </row>
    <row r="103" spans="1:5" x14ac:dyDescent="0.25">
      <c r="A103" t="s">
        <v>20</v>
      </c>
      <c r="B103">
        <v>157</v>
      </c>
      <c r="D103" t="s">
        <v>14</v>
      </c>
      <c r="E103">
        <v>49</v>
      </c>
    </row>
    <row r="104" spans="1:5" x14ac:dyDescent="0.25">
      <c r="A104" t="s">
        <v>20</v>
      </c>
      <c r="B104">
        <v>246</v>
      </c>
      <c r="D104" t="s">
        <v>14</v>
      </c>
      <c r="E104">
        <v>1</v>
      </c>
    </row>
    <row r="105" spans="1:5" x14ac:dyDescent="0.25">
      <c r="A105" t="s">
        <v>20</v>
      </c>
      <c r="B105">
        <v>1396</v>
      </c>
      <c r="D105" t="s">
        <v>14</v>
      </c>
      <c r="E105">
        <v>245</v>
      </c>
    </row>
    <row r="106" spans="1:5" x14ac:dyDescent="0.25">
      <c r="A106" t="s">
        <v>20</v>
      </c>
      <c r="B106">
        <v>2506</v>
      </c>
      <c r="D106" t="s">
        <v>14</v>
      </c>
      <c r="E106">
        <v>32</v>
      </c>
    </row>
    <row r="107" spans="1:5" x14ac:dyDescent="0.25">
      <c r="A107" t="s">
        <v>20</v>
      </c>
      <c r="B107">
        <v>244</v>
      </c>
      <c r="D107" t="s">
        <v>14</v>
      </c>
      <c r="E107">
        <v>7</v>
      </c>
    </row>
    <row r="108" spans="1:5" x14ac:dyDescent="0.25">
      <c r="A108" t="s">
        <v>20</v>
      </c>
      <c r="B108">
        <v>146</v>
      </c>
      <c r="D108" t="s">
        <v>14</v>
      </c>
      <c r="E108">
        <v>803</v>
      </c>
    </row>
    <row r="109" spans="1:5" x14ac:dyDescent="0.25">
      <c r="A109" t="s">
        <v>20</v>
      </c>
      <c r="B109">
        <v>1267</v>
      </c>
      <c r="D109" t="s">
        <v>14</v>
      </c>
      <c r="E109">
        <v>16</v>
      </c>
    </row>
    <row r="110" spans="1:5" x14ac:dyDescent="0.25">
      <c r="A110" t="s">
        <v>20</v>
      </c>
      <c r="B110">
        <v>1561</v>
      </c>
      <c r="D110" t="s">
        <v>14</v>
      </c>
      <c r="E110">
        <v>31</v>
      </c>
    </row>
    <row r="111" spans="1:5" x14ac:dyDescent="0.25">
      <c r="A111" t="s">
        <v>20</v>
      </c>
      <c r="B111">
        <v>48</v>
      </c>
      <c r="D111" t="s">
        <v>14</v>
      </c>
      <c r="E111">
        <v>108</v>
      </c>
    </row>
    <row r="112" spans="1:5" x14ac:dyDescent="0.25">
      <c r="A112" t="s">
        <v>20</v>
      </c>
      <c r="B112">
        <v>2739</v>
      </c>
      <c r="D112" t="s">
        <v>14</v>
      </c>
      <c r="E112">
        <v>30</v>
      </c>
    </row>
    <row r="113" spans="1:5" x14ac:dyDescent="0.25">
      <c r="A113" t="s">
        <v>20</v>
      </c>
      <c r="B113">
        <v>3537</v>
      </c>
      <c r="D113" t="s">
        <v>14</v>
      </c>
      <c r="E113">
        <v>17</v>
      </c>
    </row>
    <row r="114" spans="1:5" x14ac:dyDescent="0.25">
      <c r="A114" t="s">
        <v>20</v>
      </c>
      <c r="B114">
        <v>2107</v>
      </c>
      <c r="D114" t="s">
        <v>14</v>
      </c>
      <c r="E114">
        <v>80</v>
      </c>
    </row>
    <row r="115" spans="1:5" x14ac:dyDescent="0.25">
      <c r="A115" t="s">
        <v>20</v>
      </c>
      <c r="B115">
        <v>3318</v>
      </c>
      <c r="D115" t="s">
        <v>14</v>
      </c>
      <c r="E115">
        <v>2468</v>
      </c>
    </row>
    <row r="116" spans="1:5" x14ac:dyDescent="0.25">
      <c r="A116" t="s">
        <v>20</v>
      </c>
      <c r="B116">
        <v>340</v>
      </c>
      <c r="D116" t="s">
        <v>14</v>
      </c>
      <c r="E116">
        <v>26</v>
      </c>
    </row>
    <row r="117" spans="1:5" x14ac:dyDescent="0.25">
      <c r="A117" t="s">
        <v>20</v>
      </c>
      <c r="B117">
        <v>1442</v>
      </c>
      <c r="D117" t="s">
        <v>14</v>
      </c>
      <c r="E117">
        <v>73</v>
      </c>
    </row>
    <row r="118" spans="1:5" x14ac:dyDescent="0.25">
      <c r="A118" t="s">
        <v>20</v>
      </c>
      <c r="B118">
        <v>126</v>
      </c>
      <c r="D118" t="s">
        <v>14</v>
      </c>
      <c r="E118">
        <v>128</v>
      </c>
    </row>
    <row r="119" spans="1:5" x14ac:dyDescent="0.25">
      <c r="A119" t="s">
        <v>20</v>
      </c>
      <c r="B119">
        <v>524</v>
      </c>
      <c r="D119" t="s">
        <v>14</v>
      </c>
      <c r="E119">
        <v>33</v>
      </c>
    </row>
    <row r="120" spans="1:5" x14ac:dyDescent="0.25">
      <c r="A120" t="s">
        <v>20</v>
      </c>
      <c r="B120">
        <v>1989</v>
      </c>
      <c r="D120" t="s">
        <v>14</v>
      </c>
      <c r="E120">
        <v>1072</v>
      </c>
    </row>
    <row r="121" spans="1:5" x14ac:dyDescent="0.25">
      <c r="A121" t="s">
        <v>20</v>
      </c>
      <c r="B121">
        <v>157</v>
      </c>
      <c r="D121" t="s">
        <v>14</v>
      </c>
      <c r="E121">
        <v>393</v>
      </c>
    </row>
    <row r="122" spans="1:5" x14ac:dyDescent="0.25">
      <c r="A122" t="s">
        <v>20</v>
      </c>
      <c r="B122">
        <v>4498</v>
      </c>
      <c r="D122" t="s">
        <v>14</v>
      </c>
      <c r="E122">
        <v>1257</v>
      </c>
    </row>
    <row r="123" spans="1:5" x14ac:dyDescent="0.25">
      <c r="A123" t="s">
        <v>20</v>
      </c>
      <c r="B123">
        <v>80</v>
      </c>
      <c r="D123" t="s">
        <v>14</v>
      </c>
      <c r="E123">
        <v>328</v>
      </c>
    </row>
    <row r="124" spans="1:5" x14ac:dyDescent="0.25">
      <c r="A124" t="s">
        <v>20</v>
      </c>
      <c r="B124">
        <v>43</v>
      </c>
      <c r="D124" t="s">
        <v>14</v>
      </c>
      <c r="E124">
        <v>147</v>
      </c>
    </row>
    <row r="125" spans="1:5" x14ac:dyDescent="0.25">
      <c r="A125" t="s">
        <v>20</v>
      </c>
      <c r="B125">
        <v>2053</v>
      </c>
      <c r="D125" t="s">
        <v>14</v>
      </c>
      <c r="E125">
        <v>830</v>
      </c>
    </row>
    <row r="126" spans="1:5" x14ac:dyDescent="0.25">
      <c r="A126" t="s">
        <v>20</v>
      </c>
      <c r="B126">
        <v>168</v>
      </c>
      <c r="D126" t="s">
        <v>14</v>
      </c>
      <c r="E126">
        <v>331</v>
      </c>
    </row>
    <row r="127" spans="1:5" x14ac:dyDescent="0.25">
      <c r="A127" t="s">
        <v>20</v>
      </c>
      <c r="B127">
        <v>4289</v>
      </c>
      <c r="D127" t="s">
        <v>14</v>
      </c>
      <c r="E127">
        <v>25</v>
      </c>
    </row>
    <row r="128" spans="1:5" x14ac:dyDescent="0.25">
      <c r="A128" t="s">
        <v>20</v>
      </c>
      <c r="B128">
        <v>165</v>
      </c>
      <c r="D128" t="s">
        <v>14</v>
      </c>
      <c r="E128">
        <v>3483</v>
      </c>
    </row>
    <row r="129" spans="1:5" x14ac:dyDescent="0.25">
      <c r="A129" t="s">
        <v>20</v>
      </c>
      <c r="B129">
        <v>1815</v>
      </c>
      <c r="D129" t="s">
        <v>14</v>
      </c>
      <c r="E129">
        <v>923</v>
      </c>
    </row>
    <row r="130" spans="1:5" x14ac:dyDescent="0.25">
      <c r="A130" t="s">
        <v>20</v>
      </c>
      <c r="B130">
        <v>397</v>
      </c>
      <c r="D130" t="s">
        <v>14</v>
      </c>
      <c r="E130">
        <v>1</v>
      </c>
    </row>
    <row r="131" spans="1:5" x14ac:dyDescent="0.25">
      <c r="A131" t="s">
        <v>20</v>
      </c>
      <c r="B131">
        <v>1539</v>
      </c>
      <c r="D131" t="s">
        <v>14</v>
      </c>
      <c r="E131">
        <v>33</v>
      </c>
    </row>
    <row r="132" spans="1:5" x14ac:dyDescent="0.25">
      <c r="A132" t="s">
        <v>20</v>
      </c>
      <c r="B132">
        <v>138</v>
      </c>
      <c r="D132" t="s">
        <v>14</v>
      </c>
      <c r="E132">
        <v>40</v>
      </c>
    </row>
    <row r="133" spans="1:5" x14ac:dyDescent="0.25">
      <c r="A133" t="s">
        <v>20</v>
      </c>
      <c r="B133">
        <v>3594</v>
      </c>
      <c r="D133" t="s">
        <v>14</v>
      </c>
      <c r="E133">
        <v>23</v>
      </c>
    </row>
    <row r="134" spans="1:5" x14ac:dyDescent="0.25">
      <c r="A134" t="s">
        <v>20</v>
      </c>
      <c r="B134">
        <v>5880</v>
      </c>
      <c r="D134" t="s">
        <v>14</v>
      </c>
      <c r="E134">
        <v>75</v>
      </c>
    </row>
    <row r="135" spans="1:5" x14ac:dyDescent="0.25">
      <c r="A135" t="s">
        <v>20</v>
      </c>
      <c r="B135">
        <v>112</v>
      </c>
      <c r="D135" t="s">
        <v>14</v>
      </c>
      <c r="E135">
        <v>2176</v>
      </c>
    </row>
    <row r="136" spans="1:5" x14ac:dyDescent="0.25">
      <c r="A136" t="s">
        <v>20</v>
      </c>
      <c r="B136">
        <v>943</v>
      </c>
      <c r="D136" t="s">
        <v>14</v>
      </c>
      <c r="E136">
        <v>441</v>
      </c>
    </row>
    <row r="137" spans="1:5" x14ac:dyDescent="0.25">
      <c r="A137" t="s">
        <v>20</v>
      </c>
      <c r="B137">
        <v>2468</v>
      </c>
      <c r="D137" t="s">
        <v>14</v>
      </c>
      <c r="E137">
        <v>25</v>
      </c>
    </row>
    <row r="138" spans="1:5" x14ac:dyDescent="0.25">
      <c r="A138" t="s">
        <v>20</v>
      </c>
      <c r="B138">
        <v>2551</v>
      </c>
      <c r="D138" t="s">
        <v>14</v>
      </c>
      <c r="E138">
        <v>127</v>
      </c>
    </row>
    <row r="139" spans="1:5" x14ac:dyDescent="0.25">
      <c r="A139" t="s">
        <v>20</v>
      </c>
      <c r="B139">
        <v>101</v>
      </c>
      <c r="D139" t="s">
        <v>14</v>
      </c>
      <c r="E139">
        <v>355</v>
      </c>
    </row>
    <row r="140" spans="1:5" x14ac:dyDescent="0.25">
      <c r="A140" t="s">
        <v>20</v>
      </c>
      <c r="B140">
        <v>92</v>
      </c>
      <c r="D140" t="s">
        <v>14</v>
      </c>
      <c r="E140">
        <v>44</v>
      </c>
    </row>
    <row r="141" spans="1:5" x14ac:dyDescent="0.25">
      <c r="A141" t="s">
        <v>20</v>
      </c>
      <c r="B141">
        <v>62</v>
      </c>
      <c r="D141" t="s">
        <v>14</v>
      </c>
      <c r="E141">
        <v>67</v>
      </c>
    </row>
    <row r="142" spans="1:5" x14ac:dyDescent="0.25">
      <c r="A142" t="s">
        <v>20</v>
      </c>
      <c r="B142">
        <v>149</v>
      </c>
      <c r="D142" t="s">
        <v>14</v>
      </c>
      <c r="E142">
        <v>1068</v>
      </c>
    </row>
    <row r="143" spans="1:5" x14ac:dyDescent="0.25">
      <c r="A143" t="s">
        <v>20</v>
      </c>
      <c r="B143">
        <v>329</v>
      </c>
      <c r="D143" t="s">
        <v>14</v>
      </c>
      <c r="E143">
        <v>424</v>
      </c>
    </row>
    <row r="144" spans="1:5" x14ac:dyDescent="0.25">
      <c r="A144" t="s">
        <v>20</v>
      </c>
      <c r="B144">
        <v>97</v>
      </c>
      <c r="D144" t="s">
        <v>14</v>
      </c>
      <c r="E144">
        <v>151</v>
      </c>
    </row>
    <row r="145" spans="1:5" x14ac:dyDescent="0.25">
      <c r="A145" t="s">
        <v>20</v>
      </c>
      <c r="B145">
        <v>1784</v>
      </c>
      <c r="D145" t="s">
        <v>14</v>
      </c>
      <c r="E145">
        <v>1608</v>
      </c>
    </row>
    <row r="146" spans="1:5" x14ac:dyDescent="0.25">
      <c r="A146" t="s">
        <v>20</v>
      </c>
      <c r="B146">
        <v>1684</v>
      </c>
      <c r="D146" t="s">
        <v>14</v>
      </c>
      <c r="E146">
        <v>941</v>
      </c>
    </row>
    <row r="147" spans="1:5" x14ac:dyDescent="0.25">
      <c r="A147" t="s">
        <v>20</v>
      </c>
      <c r="B147">
        <v>250</v>
      </c>
      <c r="D147" t="s">
        <v>14</v>
      </c>
      <c r="E147">
        <v>1</v>
      </c>
    </row>
    <row r="148" spans="1:5" x14ac:dyDescent="0.25">
      <c r="A148" t="s">
        <v>20</v>
      </c>
      <c r="B148">
        <v>238</v>
      </c>
      <c r="D148" t="s">
        <v>14</v>
      </c>
      <c r="E148">
        <v>40</v>
      </c>
    </row>
    <row r="149" spans="1:5" x14ac:dyDescent="0.25">
      <c r="A149" t="s">
        <v>20</v>
      </c>
      <c r="B149">
        <v>53</v>
      </c>
      <c r="D149" t="s">
        <v>14</v>
      </c>
      <c r="E149">
        <v>3015</v>
      </c>
    </row>
    <row r="150" spans="1:5" x14ac:dyDescent="0.25">
      <c r="A150" t="s">
        <v>20</v>
      </c>
      <c r="B150">
        <v>214</v>
      </c>
      <c r="D150" t="s">
        <v>14</v>
      </c>
      <c r="E150">
        <v>435</v>
      </c>
    </row>
    <row r="151" spans="1:5" x14ac:dyDescent="0.25">
      <c r="A151" t="s">
        <v>20</v>
      </c>
      <c r="B151">
        <v>222</v>
      </c>
      <c r="D151" t="s">
        <v>14</v>
      </c>
      <c r="E151">
        <v>714</v>
      </c>
    </row>
    <row r="152" spans="1:5" x14ac:dyDescent="0.25">
      <c r="A152" t="s">
        <v>20</v>
      </c>
      <c r="B152">
        <v>1884</v>
      </c>
      <c r="D152" t="s">
        <v>14</v>
      </c>
      <c r="E152">
        <v>5497</v>
      </c>
    </row>
    <row r="153" spans="1:5" x14ac:dyDescent="0.25">
      <c r="A153" t="s">
        <v>20</v>
      </c>
      <c r="B153">
        <v>218</v>
      </c>
      <c r="D153" t="s">
        <v>14</v>
      </c>
      <c r="E153">
        <v>418</v>
      </c>
    </row>
    <row r="154" spans="1:5" x14ac:dyDescent="0.25">
      <c r="A154" t="s">
        <v>20</v>
      </c>
      <c r="B154">
        <v>6465</v>
      </c>
      <c r="D154" t="s">
        <v>14</v>
      </c>
      <c r="E154">
        <v>1439</v>
      </c>
    </row>
    <row r="155" spans="1:5" x14ac:dyDescent="0.25">
      <c r="A155" t="s">
        <v>20</v>
      </c>
      <c r="B155">
        <v>59</v>
      </c>
      <c r="D155" t="s">
        <v>14</v>
      </c>
      <c r="E155">
        <v>15</v>
      </c>
    </row>
    <row r="156" spans="1:5" x14ac:dyDescent="0.25">
      <c r="A156" t="s">
        <v>20</v>
      </c>
      <c r="B156">
        <v>88</v>
      </c>
      <c r="D156" t="s">
        <v>14</v>
      </c>
      <c r="E156">
        <v>1999</v>
      </c>
    </row>
    <row r="157" spans="1:5" x14ac:dyDescent="0.25">
      <c r="A157" t="s">
        <v>20</v>
      </c>
      <c r="B157">
        <v>1697</v>
      </c>
      <c r="D157" t="s">
        <v>14</v>
      </c>
      <c r="E157">
        <v>118</v>
      </c>
    </row>
    <row r="158" spans="1:5" x14ac:dyDescent="0.25">
      <c r="A158" t="s">
        <v>20</v>
      </c>
      <c r="B158">
        <v>92</v>
      </c>
      <c r="D158" t="s">
        <v>14</v>
      </c>
      <c r="E158">
        <v>162</v>
      </c>
    </row>
    <row r="159" spans="1:5" x14ac:dyDescent="0.25">
      <c r="A159" t="s">
        <v>20</v>
      </c>
      <c r="B159">
        <v>186</v>
      </c>
      <c r="D159" t="s">
        <v>14</v>
      </c>
      <c r="E159">
        <v>83</v>
      </c>
    </row>
    <row r="160" spans="1:5" x14ac:dyDescent="0.25">
      <c r="A160" t="s">
        <v>20</v>
      </c>
      <c r="B160">
        <v>138</v>
      </c>
      <c r="D160" t="s">
        <v>14</v>
      </c>
      <c r="E160">
        <v>747</v>
      </c>
    </row>
    <row r="161" spans="1:5" x14ac:dyDescent="0.25">
      <c r="A161" t="s">
        <v>20</v>
      </c>
      <c r="B161">
        <v>261</v>
      </c>
      <c r="D161" t="s">
        <v>14</v>
      </c>
      <c r="E161">
        <v>84</v>
      </c>
    </row>
    <row r="162" spans="1:5" x14ac:dyDescent="0.25">
      <c r="A162" t="s">
        <v>20</v>
      </c>
      <c r="B162">
        <v>107</v>
      </c>
      <c r="D162" t="s">
        <v>14</v>
      </c>
      <c r="E162">
        <v>91</v>
      </c>
    </row>
    <row r="163" spans="1:5" x14ac:dyDescent="0.25">
      <c r="A163" t="s">
        <v>20</v>
      </c>
      <c r="B163">
        <v>199</v>
      </c>
      <c r="D163" t="s">
        <v>14</v>
      </c>
      <c r="E163">
        <v>792</v>
      </c>
    </row>
    <row r="164" spans="1:5" x14ac:dyDescent="0.25">
      <c r="A164" t="s">
        <v>20</v>
      </c>
      <c r="B164">
        <v>5512</v>
      </c>
      <c r="D164" t="s">
        <v>14</v>
      </c>
      <c r="E164">
        <v>32</v>
      </c>
    </row>
    <row r="165" spans="1:5" x14ac:dyDescent="0.25">
      <c r="A165" t="s">
        <v>20</v>
      </c>
      <c r="B165">
        <v>86</v>
      </c>
      <c r="D165" t="s">
        <v>14</v>
      </c>
      <c r="E165">
        <v>186</v>
      </c>
    </row>
    <row r="166" spans="1:5" x14ac:dyDescent="0.25">
      <c r="A166" t="s">
        <v>20</v>
      </c>
      <c r="B166">
        <v>2768</v>
      </c>
      <c r="D166" t="s">
        <v>14</v>
      </c>
      <c r="E166">
        <v>605</v>
      </c>
    </row>
    <row r="167" spans="1:5" x14ac:dyDescent="0.25">
      <c r="A167" t="s">
        <v>20</v>
      </c>
      <c r="B167">
        <v>48</v>
      </c>
      <c r="D167" t="s">
        <v>14</v>
      </c>
      <c r="E167">
        <v>1</v>
      </c>
    </row>
    <row r="168" spans="1:5" x14ac:dyDescent="0.25">
      <c r="A168" t="s">
        <v>20</v>
      </c>
      <c r="B168">
        <v>87</v>
      </c>
      <c r="D168" t="s">
        <v>14</v>
      </c>
      <c r="E168">
        <v>31</v>
      </c>
    </row>
    <row r="169" spans="1:5" x14ac:dyDescent="0.25">
      <c r="A169" t="s">
        <v>20</v>
      </c>
      <c r="B169">
        <v>1894</v>
      </c>
      <c r="D169" t="s">
        <v>14</v>
      </c>
      <c r="E169">
        <v>1181</v>
      </c>
    </row>
    <row r="170" spans="1:5" x14ac:dyDescent="0.25">
      <c r="A170" t="s">
        <v>20</v>
      </c>
      <c r="B170">
        <v>282</v>
      </c>
      <c r="D170" t="s">
        <v>14</v>
      </c>
      <c r="E170">
        <v>39</v>
      </c>
    </row>
    <row r="171" spans="1:5" x14ac:dyDescent="0.25">
      <c r="A171" t="s">
        <v>20</v>
      </c>
      <c r="B171">
        <v>116</v>
      </c>
      <c r="D171" t="s">
        <v>14</v>
      </c>
      <c r="E171">
        <v>46</v>
      </c>
    </row>
    <row r="172" spans="1:5" x14ac:dyDescent="0.25">
      <c r="A172" t="s">
        <v>20</v>
      </c>
      <c r="B172">
        <v>83</v>
      </c>
      <c r="D172" t="s">
        <v>14</v>
      </c>
      <c r="E172">
        <v>105</v>
      </c>
    </row>
    <row r="173" spans="1:5" x14ac:dyDescent="0.25">
      <c r="A173" t="s">
        <v>20</v>
      </c>
      <c r="B173">
        <v>91</v>
      </c>
      <c r="D173" t="s">
        <v>14</v>
      </c>
      <c r="E173">
        <v>535</v>
      </c>
    </row>
    <row r="174" spans="1:5" x14ac:dyDescent="0.25">
      <c r="A174" t="s">
        <v>20</v>
      </c>
      <c r="B174">
        <v>546</v>
      </c>
      <c r="D174" t="s">
        <v>14</v>
      </c>
      <c r="E174">
        <v>16</v>
      </c>
    </row>
    <row r="175" spans="1:5" x14ac:dyDescent="0.25">
      <c r="A175" t="s">
        <v>20</v>
      </c>
      <c r="B175">
        <v>393</v>
      </c>
      <c r="D175" t="s">
        <v>14</v>
      </c>
      <c r="E175">
        <v>575</v>
      </c>
    </row>
    <row r="176" spans="1:5" x14ac:dyDescent="0.25">
      <c r="A176" t="s">
        <v>20</v>
      </c>
      <c r="B176">
        <v>133</v>
      </c>
      <c r="D176" t="s">
        <v>14</v>
      </c>
      <c r="E176">
        <v>1120</v>
      </c>
    </row>
    <row r="177" spans="1:5" x14ac:dyDescent="0.25">
      <c r="A177" t="s">
        <v>20</v>
      </c>
      <c r="B177">
        <v>254</v>
      </c>
      <c r="D177" t="s">
        <v>14</v>
      </c>
      <c r="E177">
        <v>113</v>
      </c>
    </row>
    <row r="178" spans="1:5" x14ac:dyDescent="0.25">
      <c r="A178" t="s">
        <v>20</v>
      </c>
      <c r="B178">
        <v>176</v>
      </c>
      <c r="D178" t="s">
        <v>14</v>
      </c>
      <c r="E178">
        <v>1538</v>
      </c>
    </row>
    <row r="179" spans="1:5" x14ac:dyDescent="0.25">
      <c r="A179" t="s">
        <v>20</v>
      </c>
      <c r="B179">
        <v>337</v>
      </c>
      <c r="D179" t="s">
        <v>14</v>
      </c>
      <c r="E179">
        <v>9</v>
      </c>
    </row>
    <row r="180" spans="1:5" x14ac:dyDescent="0.25">
      <c r="A180" t="s">
        <v>20</v>
      </c>
      <c r="B180">
        <v>107</v>
      </c>
      <c r="D180" t="s">
        <v>14</v>
      </c>
      <c r="E180">
        <v>554</v>
      </c>
    </row>
    <row r="181" spans="1:5" x14ac:dyDescent="0.25">
      <c r="A181" t="s">
        <v>20</v>
      </c>
      <c r="B181">
        <v>183</v>
      </c>
      <c r="D181" t="s">
        <v>14</v>
      </c>
      <c r="E181">
        <v>648</v>
      </c>
    </row>
    <row r="182" spans="1:5" x14ac:dyDescent="0.25">
      <c r="A182" t="s">
        <v>20</v>
      </c>
      <c r="B182">
        <v>72</v>
      </c>
      <c r="D182" t="s">
        <v>14</v>
      </c>
      <c r="E182">
        <v>21</v>
      </c>
    </row>
    <row r="183" spans="1:5" x14ac:dyDescent="0.25">
      <c r="A183" t="s">
        <v>20</v>
      </c>
      <c r="B183">
        <v>295</v>
      </c>
      <c r="D183" t="s">
        <v>14</v>
      </c>
      <c r="E183">
        <v>54</v>
      </c>
    </row>
    <row r="184" spans="1:5" x14ac:dyDescent="0.25">
      <c r="A184" t="s">
        <v>20</v>
      </c>
      <c r="B184">
        <v>142</v>
      </c>
      <c r="D184" t="s">
        <v>14</v>
      </c>
      <c r="E184">
        <v>120</v>
      </c>
    </row>
    <row r="185" spans="1:5" x14ac:dyDescent="0.25">
      <c r="A185" t="s">
        <v>20</v>
      </c>
      <c r="B185">
        <v>85</v>
      </c>
      <c r="D185" t="s">
        <v>14</v>
      </c>
      <c r="E185">
        <v>579</v>
      </c>
    </row>
    <row r="186" spans="1:5" x14ac:dyDescent="0.25">
      <c r="A186" t="s">
        <v>20</v>
      </c>
      <c r="B186">
        <v>659</v>
      </c>
      <c r="D186" t="s">
        <v>14</v>
      </c>
      <c r="E186">
        <v>2072</v>
      </c>
    </row>
    <row r="187" spans="1:5" x14ac:dyDescent="0.25">
      <c r="A187" t="s">
        <v>20</v>
      </c>
      <c r="B187">
        <v>121</v>
      </c>
      <c r="D187" t="s">
        <v>14</v>
      </c>
      <c r="E187">
        <v>0</v>
      </c>
    </row>
    <row r="188" spans="1:5" x14ac:dyDescent="0.25">
      <c r="A188" t="s">
        <v>20</v>
      </c>
      <c r="B188">
        <v>3742</v>
      </c>
      <c r="D188" t="s">
        <v>14</v>
      </c>
      <c r="E188">
        <v>1796</v>
      </c>
    </row>
    <row r="189" spans="1:5" x14ac:dyDescent="0.25">
      <c r="A189" t="s">
        <v>20</v>
      </c>
      <c r="B189">
        <v>223</v>
      </c>
      <c r="D189" t="s">
        <v>14</v>
      </c>
      <c r="E189">
        <v>62</v>
      </c>
    </row>
    <row r="190" spans="1:5" x14ac:dyDescent="0.25">
      <c r="A190" t="s">
        <v>20</v>
      </c>
      <c r="B190">
        <v>133</v>
      </c>
      <c r="D190" t="s">
        <v>14</v>
      </c>
      <c r="E190">
        <v>347</v>
      </c>
    </row>
    <row r="191" spans="1:5" x14ac:dyDescent="0.25">
      <c r="A191" t="s">
        <v>20</v>
      </c>
      <c r="B191">
        <v>5168</v>
      </c>
      <c r="D191" t="s">
        <v>14</v>
      </c>
      <c r="E191">
        <v>19</v>
      </c>
    </row>
    <row r="192" spans="1:5" x14ac:dyDescent="0.25">
      <c r="A192" t="s">
        <v>20</v>
      </c>
      <c r="B192">
        <v>307</v>
      </c>
      <c r="D192" t="s">
        <v>14</v>
      </c>
      <c r="E192">
        <v>1258</v>
      </c>
    </row>
    <row r="193" spans="1:5" x14ac:dyDescent="0.25">
      <c r="A193" t="s">
        <v>20</v>
      </c>
      <c r="B193">
        <v>2441</v>
      </c>
      <c r="D193" t="s">
        <v>14</v>
      </c>
      <c r="E193">
        <v>362</v>
      </c>
    </row>
    <row r="194" spans="1:5" x14ac:dyDescent="0.25">
      <c r="A194" t="s">
        <v>20</v>
      </c>
      <c r="B194">
        <v>1385</v>
      </c>
      <c r="D194" t="s">
        <v>14</v>
      </c>
      <c r="E194">
        <v>133</v>
      </c>
    </row>
    <row r="195" spans="1:5" x14ac:dyDescent="0.25">
      <c r="A195" t="s">
        <v>20</v>
      </c>
      <c r="B195">
        <v>190</v>
      </c>
      <c r="D195" t="s">
        <v>14</v>
      </c>
      <c r="E195">
        <v>846</v>
      </c>
    </row>
    <row r="196" spans="1:5" x14ac:dyDescent="0.25">
      <c r="A196" t="s">
        <v>20</v>
      </c>
      <c r="B196">
        <v>470</v>
      </c>
      <c r="D196" t="s">
        <v>14</v>
      </c>
      <c r="E196">
        <v>10</v>
      </c>
    </row>
    <row r="197" spans="1:5" x14ac:dyDescent="0.25">
      <c r="A197" t="s">
        <v>20</v>
      </c>
      <c r="B197">
        <v>253</v>
      </c>
      <c r="D197" t="s">
        <v>14</v>
      </c>
      <c r="E197">
        <v>191</v>
      </c>
    </row>
    <row r="198" spans="1:5" x14ac:dyDescent="0.25">
      <c r="A198" t="s">
        <v>20</v>
      </c>
      <c r="B198">
        <v>1113</v>
      </c>
      <c r="D198" t="s">
        <v>14</v>
      </c>
      <c r="E198">
        <v>1979</v>
      </c>
    </row>
    <row r="199" spans="1:5" x14ac:dyDescent="0.25">
      <c r="A199" t="s">
        <v>20</v>
      </c>
      <c r="B199">
        <v>2283</v>
      </c>
      <c r="D199" t="s">
        <v>14</v>
      </c>
      <c r="E199">
        <v>63</v>
      </c>
    </row>
    <row r="200" spans="1:5" x14ac:dyDescent="0.25">
      <c r="A200" t="s">
        <v>20</v>
      </c>
      <c r="B200">
        <v>1095</v>
      </c>
      <c r="D200" t="s">
        <v>14</v>
      </c>
      <c r="E200">
        <v>6080</v>
      </c>
    </row>
    <row r="201" spans="1:5" x14ac:dyDescent="0.25">
      <c r="A201" t="s">
        <v>20</v>
      </c>
      <c r="B201">
        <v>1690</v>
      </c>
      <c r="D201" t="s">
        <v>14</v>
      </c>
      <c r="E201">
        <v>80</v>
      </c>
    </row>
    <row r="202" spans="1:5" x14ac:dyDescent="0.25">
      <c r="A202" t="s">
        <v>20</v>
      </c>
      <c r="B202">
        <v>191</v>
      </c>
      <c r="D202" t="s">
        <v>14</v>
      </c>
      <c r="E202">
        <v>9</v>
      </c>
    </row>
    <row r="203" spans="1:5" x14ac:dyDescent="0.25">
      <c r="A203" t="s">
        <v>20</v>
      </c>
      <c r="B203">
        <v>2013</v>
      </c>
      <c r="D203" t="s">
        <v>14</v>
      </c>
      <c r="E203">
        <v>1784</v>
      </c>
    </row>
    <row r="204" spans="1:5" x14ac:dyDescent="0.25">
      <c r="A204" t="s">
        <v>20</v>
      </c>
      <c r="B204">
        <v>1703</v>
      </c>
      <c r="D204" t="s">
        <v>14</v>
      </c>
      <c r="E204">
        <v>243</v>
      </c>
    </row>
    <row r="205" spans="1:5" x14ac:dyDescent="0.25">
      <c r="A205" t="s">
        <v>20</v>
      </c>
      <c r="B205">
        <v>80</v>
      </c>
      <c r="D205" t="s">
        <v>14</v>
      </c>
      <c r="E205">
        <v>1296</v>
      </c>
    </row>
    <row r="206" spans="1:5" x14ac:dyDescent="0.25">
      <c r="A206" t="s">
        <v>20</v>
      </c>
      <c r="B206">
        <v>41</v>
      </c>
      <c r="D206" t="s">
        <v>14</v>
      </c>
      <c r="E206">
        <v>77</v>
      </c>
    </row>
    <row r="207" spans="1:5" x14ac:dyDescent="0.25">
      <c r="A207" t="s">
        <v>20</v>
      </c>
      <c r="B207">
        <v>187</v>
      </c>
      <c r="D207" t="s">
        <v>14</v>
      </c>
      <c r="E207">
        <v>395</v>
      </c>
    </row>
    <row r="208" spans="1:5" x14ac:dyDescent="0.25">
      <c r="A208" t="s">
        <v>20</v>
      </c>
      <c r="B208">
        <v>2875</v>
      </c>
      <c r="D208" t="s">
        <v>14</v>
      </c>
      <c r="E208">
        <v>49</v>
      </c>
    </row>
    <row r="209" spans="1:5" x14ac:dyDescent="0.25">
      <c r="A209" t="s">
        <v>20</v>
      </c>
      <c r="B209">
        <v>88</v>
      </c>
      <c r="D209" t="s">
        <v>14</v>
      </c>
      <c r="E209">
        <v>180</v>
      </c>
    </row>
    <row r="210" spans="1:5" x14ac:dyDescent="0.25">
      <c r="A210" t="s">
        <v>20</v>
      </c>
      <c r="B210">
        <v>191</v>
      </c>
      <c r="D210" t="s">
        <v>14</v>
      </c>
      <c r="E210">
        <v>2690</v>
      </c>
    </row>
    <row r="211" spans="1:5" x14ac:dyDescent="0.25">
      <c r="A211" t="s">
        <v>20</v>
      </c>
      <c r="B211">
        <v>139</v>
      </c>
      <c r="D211" t="s">
        <v>14</v>
      </c>
      <c r="E211">
        <v>2779</v>
      </c>
    </row>
    <row r="212" spans="1:5" x14ac:dyDescent="0.25">
      <c r="A212" t="s">
        <v>20</v>
      </c>
      <c r="B212">
        <v>186</v>
      </c>
      <c r="D212" t="s">
        <v>14</v>
      </c>
      <c r="E212">
        <v>92</v>
      </c>
    </row>
    <row r="213" spans="1:5" x14ac:dyDescent="0.25">
      <c r="A213" t="s">
        <v>20</v>
      </c>
      <c r="B213">
        <v>112</v>
      </c>
      <c r="D213" t="s">
        <v>14</v>
      </c>
      <c r="E213">
        <v>1028</v>
      </c>
    </row>
    <row r="214" spans="1:5" x14ac:dyDescent="0.25">
      <c r="A214" t="s">
        <v>20</v>
      </c>
      <c r="B214">
        <v>101</v>
      </c>
      <c r="D214" t="s">
        <v>14</v>
      </c>
      <c r="E214">
        <v>26</v>
      </c>
    </row>
    <row r="215" spans="1:5" x14ac:dyDescent="0.25">
      <c r="A215" t="s">
        <v>20</v>
      </c>
      <c r="B215">
        <v>206</v>
      </c>
      <c r="D215" t="s">
        <v>14</v>
      </c>
      <c r="E215">
        <v>1790</v>
      </c>
    </row>
    <row r="216" spans="1:5" x14ac:dyDescent="0.25">
      <c r="A216" t="s">
        <v>20</v>
      </c>
      <c r="B216">
        <v>154</v>
      </c>
      <c r="D216" t="s">
        <v>14</v>
      </c>
      <c r="E216">
        <v>37</v>
      </c>
    </row>
    <row r="217" spans="1:5" x14ac:dyDescent="0.25">
      <c r="A217" t="s">
        <v>20</v>
      </c>
      <c r="B217">
        <v>5966</v>
      </c>
      <c r="D217" t="s">
        <v>14</v>
      </c>
      <c r="E217">
        <v>35</v>
      </c>
    </row>
    <row r="218" spans="1:5" x14ac:dyDescent="0.25">
      <c r="A218" t="s">
        <v>20</v>
      </c>
      <c r="B218">
        <v>169</v>
      </c>
      <c r="D218" t="s">
        <v>14</v>
      </c>
      <c r="E218">
        <v>558</v>
      </c>
    </row>
    <row r="219" spans="1:5" x14ac:dyDescent="0.25">
      <c r="A219" t="s">
        <v>20</v>
      </c>
      <c r="B219">
        <v>2106</v>
      </c>
      <c r="D219" t="s">
        <v>14</v>
      </c>
      <c r="E219">
        <v>64</v>
      </c>
    </row>
    <row r="220" spans="1:5" x14ac:dyDescent="0.25">
      <c r="A220" t="s">
        <v>20</v>
      </c>
      <c r="B220">
        <v>131</v>
      </c>
      <c r="D220" t="s">
        <v>14</v>
      </c>
      <c r="E220">
        <v>245</v>
      </c>
    </row>
    <row r="221" spans="1:5" x14ac:dyDescent="0.25">
      <c r="A221" t="s">
        <v>20</v>
      </c>
      <c r="B221">
        <v>84</v>
      </c>
      <c r="D221" t="s">
        <v>14</v>
      </c>
      <c r="E221">
        <v>71</v>
      </c>
    </row>
    <row r="222" spans="1:5" x14ac:dyDescent="0.25">
      <c r="A222" t="s">
        <v>20</v>
      </c>
      <c r="B222">
        <v>155</v>
      </c>
      <c r="D222" t="s">
        <v>14</v>
      </c>
      <c r="E222">
        <v>42</v>
      </c>
    </row>
    <row r="223" spans="1:5" x14ac:dyDescent="0.25">
      <c r="A223" t="s">
        <v>20</v>
      </c>
      <c r="B223">
        <v>189</v>
      </c>
      <c r="D223" t="s">
        <v>14</v>
      </c>
      <c r="E223">
        <v>156</v>
      </c>
    </row>
    <row r="224" spans="1:5" x14ac:dyDescent="0.25">
      <c r="A224" t="s">
        <v>20</v>
      </c>
      <c r="B224">
        <v>4799</v>
      </c>
      <c r="D224" t="s">
        <v>14</v>
      </c>
      <c r="E224">
        <v>1368</v>
      </c>
    </row>
    <row r="225" spans="1:5" x14ac:dyDescent="0.25">
      <c r="A225" t="s">
        <v>20</v>
      </c>
      <c r="B225">
        <v>1137</v>
      </c>
      <c r="D225" t="s">
        <v>14</v>
      </c>
      <c r="E225">
        <v>102</v>
      </c>
    </row>
    <row r="226" spans="1:5" x14ac:dyDescent="0.25">
      <c r="A226" t="s">
        <v>20</v>
      </c>
      <c r="B226">
        <v>1152</v>
      </c>
      <c r="D226" t="s">
        <v>14</v>
      </c>
      <c r="E226">
        <v>86</v>
      </c>
    </row>
    <row r="227" spans="1:5" x14ac:dyDescent="0.25">
      <c r="A227" t="s">
        <v>20</v>
      </c>
      <c r="B227">
        <v>50</v>
      </c>
      <c r="D227" t="s">
        <v>14</v>
      </c>
      <c r="E227">
        <v>253</v>
      </c>
    </row>
    <row r="228" spans="1:5" x14ac:dyDescent="0.25">
      <c r="A228" t="s">
        <v>20</v>
      </c>
      <c r="B228">
        <v>3059</v>
      </c>
      <c r="D228" t="s">
        <v>14</v>
      </c>
      <c r="E228">
        <v>157</v>
      </c>
    </row>
    <row r="229" spans="1:5" x14ac:dyDescent="0.25">
      <c r="A229" t="s">
        <v>20</v>
      </c>
      <c r="B229">
        <v>34</v>
      </c>
      <c r="D229" t="s">
        <v>14</v>
      </c>
      <c r="E229">
        <v>183</v>
      </c>
    </row>
    <row r="230" spans="1:5" x14ac:dyDescent="0.25">
      <c r="A230" t="s">
        <v>20</v>
      </c>
      <c r="B230">
        <v>220</v>
      </c>
      <c r="D230" t="s">
        <v>14</v>
      </c>
      <c r="E230">
        <v>82</v>
      </c>
    </row>
    <row r="231" spans="1:5" x14ac:dyDescent="0.25">
      <c r="A231" t="s">
        <v>20</v>
      </c>
      <c r="B231">
        <v>1604</v>
      </c>
      <c r="D231" t="s">
        <v>14</v>
      </c>
      <c r="E231">
        <v>1</v>
      </c>
    </row>
    <row r="232" spans="1:5" x14ac:dyDescent="0.25">
      <c r="A232" t="s">
        <v>20</v>
      </c>
      <c r="B232">
        <v>454</v>
      </c>
      <c r="D232" t="s">
        <v>14</v>
      </c>
      <c r="E232">
        <v>1198</v>
      </c>
    </row>
    <row r="233" spans="1:5" x14ac:dyDescent="0.25">
      <c r="A233" t="s">
        <v>20</v>
      </c>
      <c r="B233">
        <v>123</v>
      </c>
      <c r="D233" t="s">
        <v>14</v>
      </c>
      <c r="E233">
        <v>648</v>
      </c>
    </row>
    <row r="234" spans="1:5" x14ac:dyDescent="0.25">
      <c r="A234" t="s">
        <v>20</v>
      </c>
      <c r="B234">
        <v>299</v>
      </c>
      <c r="D234" t="s">
        <v>14</v>
      </c>
      <c r="E234">
        <v>64</v>
      </c>
    </row>
    <row r="235" spans="1:5" x14ac:dyDescent="0.25">
      <c r="A235" t="s">
        <v>20</v>
      </c>
      <c r="B235">
        <v>2237</v>
      </c>
      <c r="D235" t="s">
        <v>14</v>
      </c>
      <c r="E235">
        <v>62</v>
      </c>
    </row>
    <row r="236" spans="1:5" x14ac:dyDescent="0.25">
      <c r="A236" t="s">
        <v>20</v>
      </c>
      <c r="B236">
        <v>645</v>
      </c>
      <c r="D236" t="s">
        <v>14</v>
      </c>
      <c r="E236">
        <v>750</v>
      </c>
    </row>
    <row r="237" spans="1:5" x14ac:dyDescent="0.25">
      <c r="A237" t="s">
        <v>20</v>
      </c>
      <c r="B237">
        <v>484</v>
      </c>
      <c r="D237" t="s">
        <v>14</v>
      </c>
      <c r="E237">
        <v>105</v>
      </c>
    </row>
    <row r="238" spans="1:5" x14ac:dyDescent="0.25">
      <c r="A238" t="s">
        <v>20</v>
      </c>
      <c r="B238">
        <v>154</v>
      </c>
      <c r="D238" t="s">
        <v>14</v>
      </c>
      <c r="E238">
        <v>2604</v>
      </c>
    </row>
    <row r="239" spans="1:5" x14ac:dyDescent="0.25">
      <c r="A239" t="s">
        <v>20</v>
      </c>
      <c r="B239">
        <v>82</v>
      </c>
      <c r="D239" t="s">
        <v>14</v>
      </c>
      <c r="E239">
        <v>65</v>
      </c>
    </row>
    <row r="240" spans="1:5" x14ac:dyDescent="0.25">
      <c r="A240" t="s">
        <v>20</v>
      </c>
      <c r="B240">
        <v>134</v>
      </c>
      <c r="D240" t="s">
        <v>14</v>
      </c>
      <c r="E240">
        <v>94</v>
      </c>
    </row>
    <row r="241" spans="1:5" x14ac:dyDescent="0.25">
      <c r="A241" t="s">
        <v>20</v>
      </c>
      <c r="B241">
        <v>5203</v>
      </c>
      <c r="D241" t="s">
        <v>14</v>
      </c>
      <c r="E241">
        <v>257</v>
      </c>
    </row>
    <row r="242" spans="1:5" x14ac:dyDescent="0.25">
      <c r="A242" t="s">
        <v>20</v>
      </c>
      <c r="B242">
        <v>94</v>
      </c>
      <c r="D242" t="s">
        <v>14</v>
      </c>
      <c r="E242">
        <v>2928</v>
      </c>
    </row>
    <row r="243" spans="1:5" x14ac:dyDescent="0.25">
      <c r="A243" t="s">
        <v>20</v>
      </c>
      <c r="B243">
        <v>205</v>
      </c>
      <c r="D243" t="s">
        <v>14</v>
      </c>
      <c r="E243">
        <v>4697</v>
      </c>
    </row>
    <row r="244" spans="1:5" x14ac:dyDescent="0.25">
      <c r="A244" t="s">
        <v>20</v>
      </c>
      <c r="B244">
        <v>92</v>
      </c>
      <c r="D244" t="s">
        <v>14</v>
      </c>
      <c r="E244">
        <v>2915</v>
      </c>
    </row>
    <row r="245" spans="1:5" x14ac:dyDescent="0.25">
      <c r="A245" t="s">
        <v>20</v>
      </c>
      <c r="B245">
        <v>219</v>
      </c>
      <c r="D245" t="s">
        <v>14</v>
      </c>
      <c r="E245">
        <v>18</v>
      </c>
    </row>
    <row r="246" spans="1:5" x14ac:dyDescent="0.25">
      <c r="A246" t="s">
        <v>20</v>
      </c>
      <c r="B246">
        <v>2526</v>
      </c>
      <c r="D246" t="s">
        <v>14</v>
      </c>
      <c r="E246">
        <v>602</v>
      </c>
    </row>
    <row r="247" spans="1:5" x14ac:dyDescent="0.25">
      <c r="A247" t="s">
        <v>20</v>
      </c>
      <c r="B247">
        <v>94</v>
      </c>
      <c r="D247" t="s">
        <v>14</v>
      </c>
      <c r="E247">
        <v>1</v>
      </c>
    </row>
    <row r="248" spans="1:5" x14ac:dyDescent="0.25">
      <c r="A248" t="s">
        <v>20</v>
      </c>
      <c r="B248">
        <v>1713</v>
      </c>
      <c r="D248" t="s">
        <v>14</v>
      </c>
      <c r="E248">
        <v>3868</v>
      </c>
    </row>
    <row r="249" spans="1:5" x14ac:dyDescent="0.25">
      <c r="A249" t="s">
        <v>20</v>
      </c>
      <c r="B249">
        <v>249</v>
      </c>
      <c r="D249" t="s">
        <v>14</v>
      </c>
      <c r="E249">
        <v>504</v>
      </c>
    </row>
    <row r="250" spans="1:5" x14ac:dyDescent="0.25">
      <c r="A250" t="s">
        <v>20</v>
      </c>
      <c r="B250">
        <v>192</v>
      </c>
      <c r="D250" t="s">
        <v>14</v>
      </c>
      <c r="E250">
        <v>14</v>
      </c>
    </row>
    <row r="251" spans="1:5" x14ac:dyDescent="0.25">
      <c r="A251" t="s">
        <v>20</v>
      </c>
      <c r="B251">
        <v>247</v>
      </c>
      <c r="D251" t="s">
        <v>14</v>
      </c>
      <c r="E251">
        <v>750</v>
      </c>
    </row>
    <row r="252" spans="1:5" x14ac:dyDescent="0.25">
      <c r="A252" t="s">
        <v>20</v>
      </c>
      <c r="B252">
        <v>2293</v>
      </c>
      <c r="D252" t="s">
        <v>14</v>
      </c>
      <c r="E252">
        <v>77</v>
      </c>
    </row>
    <row r="253" spans="1:5" x14ac:dyDescent="0.25">
      <c r="A253" t="s">
        <v>20</v>
      </c>
      <c r="B253">
        <v>3131</v>
      </c>
      <c r="D253" t="s">
        <v>14</v>
      </c>
      <c r="E253">
        <v>752</v>
      </c>
    </row>
    <row r="254" spans="1:5" x14ac:dyDescent="0.25">
      <c r="A254" t="s">
        <v>20</v>
      </c>
      <c r="B254">
        <v>143</v>
      </c>
      <c r="D254" t="s">
        <v>14</v>
      </c>
      <c r="E254">
        <v>131</v>
      </c>
    </row>
    <row r="255" spans="1:5" x14ac:dyDescent="0.25">
      <c r="A255" t="s">
        <v>20</v>
      </c>
      <c r="B255">
        <v>296</v>
      </c>
      <c r="D255" t="s">
        <v>14</v>
      </c>
      <c r="E255">
        <v>87</v>
      </c>
    </row>
    <row r="256" spans="1:5" x14ac:dyDescent="0.25">
      <c r="A256" t="s">
        <v>20</v>
      </c>
      <c r="B256">
        <v>170</v>
      </c>
      <c r="D256" t="s">
        <v>14</v>
      </c>
      <c r="E256">
        <v>1063</v>
      </c>
    </row>
    <row r="257" spans="1:5" x14ac:dyDescent="0.25">
      <c r="A257" t="s">
        <v>20</v>
      </c>
      <c r="B257">
        <v>86</v>
      </c>
      <c r="D257" t="s">
        <v>14</v>
      </c>
      <c r="E257">
        <v>76</v>
      </c>
    </row>
    <row r="258" spans="1:5" x14ac:dyDescent="0.25">
      <c r="A258" t="s">
        <v>20</v>
      </c>
      <c r="B258">
        <v>6286</v>
      </c>
      <c r="D258" t="s">
        <v>14</v>
      </c>
      <c r="E258">
        <v>4428</v>
      </c>
    </row>
    <row r="259" spans="1:5" x14ac:dyDescent="0.25">
      <c r="A259" t="s">
        <v>20</v>
      </c>
      <c r="B259">
        <v>3727</v>
      </c>
      <c r="D259" t="s">
        <v>14</v>
      </c>
      <c r="E259">
        <v>58</v>
      </c>
    </row>
    <row r="260" spans="1:5" x14ac:dyDescent="0.25">
      <c r="A260" t="s">
        <v>20</v>
      </c>
      <c r="B260">
        <v>1605</v>
      </c>
      <c r="D260" t="s">
        <v>14</v>
      </c>
      <c r="E260">
        <v>111</v>
      </c>
    </row>
    <row r="261" spans="1:5" x14ac:dyDescent="0.25">
      <c r="A261" t="s">
        <v>20</v>
      </c>
      <c r="B261">
        <v>2120</v>
      </c>
      <c r="D261" t="s">
        <v>14</v>
      </c>
      <c r="E261">
        <v>2955</v>
      </c>
    </row>
    <row r="262" spans="1:5" x14ac:dyDescent="0.25">
      <c r="A262" t="s">
        <v>20</v>
      </c>
      <c r="B262">
        <v>50</v>
      </c>
      <c r="D262" t="s">
        <v>14</v>
      </c>
      <c r="E262">
        <v>1657</v>
      </c>
    </row>
    <row r="263" spans="1:5" x14ac:dyDescent="0.25">
      <c r="A263" t="s">
        <v>20</v>
      </c>
      <c r="B263">
        <v>2080</v>
      </c>
      <c r="D263" t="s">
        <v>14</v>
      </c>
      <c r="E263">
        <v>926</v>
      </c>
    </row>
    <row r="264" spans="1:5" x14ac:dyDescent="0.25">
      <c r="A264" t="s">
        <v>20</v>
      </c>
      <c r="B264">
        <v>2105</v>
      </c>
      <c r="D264" t="s">
        <v>14</v>
      </c>
      <c r="E264">
        <v>77</v>
      </c>
    </row>
    <row r="265" spans="1:5" x14ac:dyDescent="0.25">
      <c r="A265" t="s">
        <v>20</v>
      </c>
      <c r="B265">
        <v>2436</v>
      </c>
      <c r="D265" t="s">
        <v>14</v>
      </c>
      <c r="E265">
        <v>1748</v>
      </c>
    </row>
    <row r="266" spans="1:5" x14ac:dyDescent="0.25">
      <c r="A266" t="s">
        <v>20</v>
      </c>
      <c r="B266">
        <v>80</v>
      </c>
      <c r="D266" t="s">
        <v>14</v>
      </c>
      <c r="E266">
        <v>79</v>
      </c>
    </row>
    <row r="267" spans="1:5" x14ac:dyDescent="0.25">
      <c r="A267" t="s">
        <v>20</v>
      </c>
      <c r="B267">
        <v>42</v>
      </c>
      <c r="D267" t="s">
        <v>14</v>
      </c>
      <c r="E267">
        <v>889</v>
      </c>
    </row>
    <row r="268" spans="1:5" x14ac:dyDescent="0.25">
      <c r="A268" t="s">
        <v>20</v>
      </c>
      <c r="B268">
        <v>139</v>
      </c>
      <c r="D268" t="s">
        <v>14</v>
      </c>
      <c r="E268">
        <v>56</v>
      </c>
    </row>
    <row r="269" spans="1:5" x14ac:dyDescent="0.25">
      <c r="A269" t="s">
        <v>20</v>
      </c>
      <c r="B269">
        <v>159</v>
      </c>
      <c r="D269" t="s">
        <v>14</v>
      </c>
      <c r="E269">
        <v>1</v>
      </c>
    </row>
    <row r="270" spans="1:5" x14ac:dyDescent="0.25">
      <c r="A270" t="s">
        <v>20</v>
      </c>
      <c r="B270">
        <v>381</v>
      </c>
      <c r="D270" t="s">
        <v>14</v>
      </c>
      <c r="E270">
        <v>83</v>
      </c>
    </row>
    <row r="271" spans="1:5" x14ac:dyDescent="0.25">
      <c r="A271" t="s">
        <v>20</v>
      </c>
      <c r="B271">
        <v>194</v>
      </c>
      <c r="D271" t="s">
        <v>14</v>
      </c>
      <c r="E271">
        <v>2025</v>
      </c>
    </row>
    <row r="272" spans="1:5" x14ac:dyDescent="0.25">
      <c r="A272" t="s">
        <v>20</v>
      </c>
      <c r="B272">
        <v>106</v>
      </c>
      <c r="D272" t="s">
        <v>14</v>
      </c>
      <c r="E272">
        <v>14</v>
      </c>
    </row>
    <row r="273" spans="1:5" x14ac:dyDescent="0.25">
      <c r="A273" t="s">
        <v>20</v>
      </c>
      <c r="B273">
        <v>142</v>
      </c>
      <c r="D273" t="s">
        <v>14</v>
      </c>
      <c r="E273">
        <v>656</v>
      </c>
    </row>
    <row r="274" spans="1:5" x14ac:dyDescent="0.25">
      <c r="A274" t="s">
        <v>20</v>
      </c>
      <c r="B274">
        <v>211</v>
      </c>
      <c r="D274" t="s">
        <v>14</v>
      </c>
      <c r="E274">
        <v>1596</v>
      </c>
    </row>
    <row r="275" spans="1:5" x14ac:dyDescent="0.25">
      <c r="A275" t="s">
        <v>20</v>
      </c>
      <c r="B275">
        <v>2756</v>
      </c>
      <c r="D275" t="s">
        <v>14</v>
      </c>
      <c r="E275">
        <v>10</v>
      </c>
    </row>
    <row r="276" spans="1:5" x14ac:dyDescent="0.25">
      <c r="A276" t="s">
        <v>20</v>
      </c>
      <c r="B276">
        <v>173</v>
      </c>
      <c r="D276" t="s">
        <v>14</v>
      </c>
      <c r="E276">
        <v>1121</v>
      </c>
    </row>
    <row r="277" spans="1:5" x14ac:dyDescent="0.25">
      <c r="A277" t="s">
        <v>20</v>
      </c>
      <c r="B277">
        <v>87</v>
      </c>
      <c r="D277" t="s">
        <v>14</v>
      </c>
      <c r="E277">
        <v>15</v>
      </c>
    </row>
    <row r="278" spans="1:5" x14ac:dyDescent="0.25">
      <c r="A278" t="s">
        <v>20</v>
      </c>
      <c r="B278">
        <v>1572</v>
      </c>
      <c r="D278" t="s">
        <v>14</v>
      </c>
      <c r="E278">
        <v>191</v>
      </c>
    </row>
    <row r="279" spans="1:5" x14ac:dyDescent="0.25">
      <c r="A279" t="s">
        <v>20</v>
      </c>
      <c r="B279">
        <v>2346</v>
      </c>
      <c r="D279" t="s">
        <v>14</v>
      </c>
      <c r="E279">
        <v>16</v>
      </c>
    </row>
    <row r="280" spans="1:5" x14ac:dyDescent="0.25">
      <c r="A280" t="s">
        <v>20</v>
      </c>
      <c r="B280">
        <v>115</v>
      </c>
      <c r="D280" t="s">
        <v>14</v>
      </c>
      <c r="E280">
        <v>17</v>
      </c>
    </row>
    <row r="281" spans="1:5" x14ac:dyDescent="0.25">
      <c r="A281" t="s">
        <v>20</v>
      </c>
      <c r="B281">
        <v>85</v>
      </c>
      <c r="D281" t="s">
        <v>14</v>
      </c>
      <c r="E281">
        <v>34</v>
      </c>
    </row>
    <row r="282" spans="1:5" x14ac:dyDescent="0.25">
      <c r="A282" t="s">
        <v>20</v>
      </c>
      <c r="B282">
        <v>144</v>
      </c>
      <c r="D282" t="s">
        <v>14</v>
      </c>
      <c r="E282">
        <v>1</v>
      </c>
    </row>
    <row r="283" spans="1:5" x14ac:dyDescent="0.25">
      <c r="A283" t="s">
        <v>20</v>
      </c>
      <c r="B283">
        <v>2443</v>
      </c>
      <c r="D283" t="s">
        <v>14</v>
      </c>
      <c r="E283">
        <v>1274</v>
      </c>
    </row>
    <row r="284" spans="1:5" x14ac:dyDescent="0.25">
      <c r="A284" t="s">
        <v>20</v>
      </c>
      <c r="B284">
        <v>64</v>
      </c>
      <c r="D284" t="s">
        <v>14</v>
      </c>
      <c r="E284">
        <v>210</v>
      </c>
    </row>
    <row r="285" spans="1:5" x14ac:dyDescent="0.25">
      <c r="A285" t="s">
        <v>20</v>
      </c>
      <c r="B285">
        <v>268</v>
      </c>
      <c r="D285" t="s">
        <v>14</v>
      </c>
      <c r="E285">
        <v>248</v>
      </c>
    </row>
    <row r="286" spans="1:5" x14ac:dyDescent="0.25">
      <c r="A286" t="s">
        <v>20</v>
      </c>
      <c r="B286">
        <v>195</v>
      </c>
      <c r="D286" t="s">
        <v>14</v>
      </c>
      <c r="E286">
        <v>513</v>
      </c>
    </row>
    <row r="287" spans="1:5" x14ac:dyDescent="0.25">
      <c r="A287" t="s">
        <v>20</v>
      </c>
      <c r="B287">
        <v>186</v>
      </c>
      <c r="D287" t="s">
        <v>14</v>
      </c>
      <c r="E287">
        <v>3410</v>
      </c>
    </row>
    <row r="288" spans="1:5" x14ac:dyDescent="0.25">
      <c r="A288" t="s">
        <v>20</v>
      </c>
      <c r="B288">
        <v>460</v>
      </c>
      <c r="D288" t="s">
        <v>14</v>
      </c>
      <c r="E288">
        <v>10</v>
      </c>
    </row>
    <row r="289" spans="1:5" x14ac:dyDescent="0.25">
      <c r="A289" t="s">
        <v>20</v>
      </c>
      <c r="B289">
        <v>2528</v>
      </c>
      <c r="D289" t="s">
        <v>14</v>
      </c>
      <c r="E289">
        <v>2201</v>
      </c>
    </row>
    <row r="290" spans="1:5" x14ac:dyDescent="0.25">
      <c r="A290" t="s">
        <v>20</v>
      </c>
      <c r="B290">
        <v>3657</v>
      </c>
      <c r="D290" t="s">
        <v>14</v>
      </c>
      <c r="E290">
        <v>676</v>
      </c>
    </row>
    <row r="291" spans="1:5" x14ac:dyDescent="0.25">
      <c r="A291" t="s">
        <v>20</v>
      </c>
      <c r="B291">
        <v>131</v>
      </c>
      <c r="D291" t="s">
        <v>14</v>
      </c>
      <c r="E291">
        <v>831</v>
      </c>
    </row>
    <row r="292" spans="1:5" x14ac:dyDescent="0.25">
      <c r="A292" t="s">
        <v>20</v>
      </c>
      <c r="B292">
        <v>239</v>
      </c>
      <c r="D292" t="s">
        <v>14</v>
      </c>
      <c r="E292">
        <v>859</v>
      </c>
    </row>
    <row r="293" spans="1:5" x14ac:dyDescent="0.25">
      <c r="A293" t="s">
        <v>20</v>
      </c>
      <c r="B293">
        <v>78</v>
      </c>
      <c r="D293" t="s">
        <v>14</v>
      </c>
      <c r="E293">
        <v>45</v>
      </c>
    </row>
    <row r="294" spans="1:5" x14ac:dyDescent="0.25">
      <c r="A294" t="s">
        <v>20</v>
      </c>
      <c r="B294">
        <v>1773</v>
      </c>
      <c r="D294" t="s">
        <v>14</v>
      </c>
      <c r="E294">
        <v>6</v>
      </c>
    </row>
    <row r="295" spans="1:5" x14ac:dyDescent="0.25">
      <c r="A295" t="s">
        <v>20</v>
      </c>
      <c r="B295">
        <v>32</v>
      </c>
      <c r="D295" t="s">
        <v>14</v>
      </c>
      <c r="E295">
        <v>7</v>
      </c>
    </row>
    <row r="296" spans="1:5" x14ac:dyDescent="0.25">
      <c r="A296" t="s">
        <v>20</v>
      </c>
      <c r="B296">
        <v>369</v>
      </c>
      <c r="D296" t="s">
        <v>14</v>
      </c>
      <c r="E296">
        <v>31</v>
      </c>
    </row>
    <row r="297" spans="1:5" x14ac:dyDescent="0.25">
      <c r="A297" t="s">
        <v>20</v>
      </c>
      <c r="B297">
        <v>89</v>
      </c>
      <c r="D297" t="s">
        <v>14</v>
      </c>
      <c r="E297">
        <v>78</v>
      </c>
    </row>
    <row r="298" spans="1:5" x14ac:dyDescent="0.25">
      <c r="A298" t="s">
        <v>20</v>
      </c>
      <c r="B298">
        <v>147</v>
      </c>
      <c r="D298" t="s">
        <v>14</v>
      </c>
      <c r="E298">
        <v>1225</v>
      </c>
    </row>
    <row r="299" spans="1:5" x14ac:dyDescent="0.25">
      <c r="A299" t="s">
        <v>20</v>
      </c>
      <c r="B299">
        <v>126</v>
      </c>
      <c r="D299" t="s">
        <v>14</v>
      </c>
      <c r="E299">
        <v>1</v>
      </c>
    </row>
    <row r="300" spans="1:5" x14ac:dyDescent="0.25">
      <c r="A300" t="s">
        <v>20</v>
      </c>
      <c r="B300">
        <v>2218</v>
      </c>
      <c r="D300" t="s">
        <v>14</v>
      </c>
      <c r="E300">
        <v>67</v>
      </c>
    </row>
    <row r="301" spans="1:5" x14ac:dyDescent="0.25">
      <c r="A301" t="s">
        <v>20</v>
      </c>
      <c r="B301">
        <v>202</v>
      </c>
      <c r="D301" t="s">
        <v>14</v>
      </c>
      <c r="E301">
        <v>19</v>
      </c>
    </row>
    <row r="302" spans="1:5" x14ac:dyDescent="0.25">
      <c r="A302" t="s">
        <v>20</v>
      </c>
      <c r="B302">
        <v>140</v>
      </c>
      <c r="D302" t="s">
        <v>14</v>
      </c>
      <c r="E302">
        <v>2108</v>
      </c>
    </row>
    <row r="303" spans="1:5" x14ac:dyDescent="0.25">
      <c r="A303" t="s">
        <v>20</v>
      </c>
      <c r="B303">
        <v>1052</v>
      </c>
      <c r="D303" t="s">
        <v>14</v>
      </c>
      <c r="E303">
        <v>679</v>
      </c>
    </row>
    <row r="304" spans="1:5" x14ac:dyDescent="0.25">
      <c r="A304" t="s">
        <v>20</v>
      </c>
      <c r="B304">
        <v>247</v>
      </c>
      <c r="D304" t="s">
        <v>14</v>
      </c>
      <c r="E304">
        <v>36</v>
      </c>
    </row>
    <row r="305" spans="1:5" x14ac:dyDescent="0.25">
      <c r="A305" t="s">
        <v>20</v>
      </c>
      <c r="B305">
        <v>84</v>
      </c>
      <c r="D305" t="s">
        <v>14</v>
      </c>
      <c r="E305">
        <v>47</v>
      </c>
    </row>
    <row r="306" spans="1:5" x14ac:dyDescent="0.25">
      <c r="A306" t="s">
        <v>20</v>
      </c>
      <c r="B306">
        <v>88</v>
      </c>
      <c r="D306" t="s">
        <v>14</v>
      </c>
      <c r="E306">
        <v>70</v>
      </c>
    </row>
    <row r="307" spans="1:5" x14ac:dyDescent="0.25">
      <c r="A307" t="s">
        <v>20</v>
      </c>
      <c r="B307">
        <v>156</v>
      </c>
      <c r="D307" t="s">
        <v>14</v>
      </c>
      <c r="E307">
        <v>154</v>
      </c>
    </row>
    <row r="308" spans="1:5" x14ac:dyDescent="0.25">
      <c r="A308" t="s">
        <v>20</v>
      </c>
      <c r="B308">
        <v>2985</v>
      </c>
      <c r="D308" t="s">
        <v>14</v>
      </c>
      <c r="E308">
        <v>22</v>
      </c>
    </row>
    <row r="309" spans="1:5" x14ac:dyDescent="0.25">
      <c r="A309" t="s">
        <v>20</v>
      </c>
      <c r="B309">
        <v>762</v>
      </c>
      <c r="D309" t="s">
        <v>14</v>
      </c>
      <c r="E309">
        <v>1758</v>
      </c>
    </row>
    <row r="310" spans="1:5" x14ac:dyDescent="0.25">
      <c r="A310" t="s">
        <v>20</v>
      </c>
      <c r="B310">
        <v>554</v>
      </c>
      <c r="D310" t="s">
        <v>14</v>
      </c>
      <c r="E310">
        <v>94</v>
      </c>
    </row>
    <row r="311" spans="1:5" x14ac:dyDescent="0.25">
      <c r="A311" t="s">
        <v>20</v>
      </c>
      <c r="B311">
        <v>135</v>
      </c>
      <c r="D311" t="s">
        <v>14</v>
      </c>
      <c r="E311">
        <v>33</v>
      </c>
    </row>
    <row r="312" spans="1:5" x14ac:dyDescent="0.25">
      <c r="A312" t="s">
        <v>20</v>
      </c>
      <c r="B312">
        <v>122</v>
      </c>
      <c r="D312" t="s">
        <v>14</v>
      </c>
      <c r="E312">
        <v>1</v>
      </c>
    </row>
    <row r="313" spans="1:5" x14ac:dyDescent="0.25">
      <c r="A313" t="s">
        <v>20</v>
      </c>
      <c r="B313">
        <v>221</v>
      </c>
      <c r="D313" t="s">
        <v>14</v>
      </c>
      <c r="E313">
        <v>31</v>
      </c>
    </row>
    <row r="314" spans="1:5" x14ac:dyDescent="0.25">
      <c r="A314" t="s">
        <v>20</v>
      </c>
      <c r="B314">
        <v>126</v>
      </c>
      <c r="D314" t="s">
        <v>14</v>
      </c>
      <c r="E314">
        <v>35</v>
      </c>
    </row>
    <row r="315" spans="1:5" x14ac:dyDescent="0.25">
      <c r="A315" t="s">
        <v>20</v>
      </c>
      <c r="B315">
        <v>1022</v>
      </c>
      <c r="D315" t="s">
        <v>14</v>
      </c>
      <c r="E315">
        <v>63</v>
      </c>
    </row>
    <row r="316" spans="1:5" x14ac:dyDescent="0.25">
      <c r="A316" t="s">
        <v>20</v>
      </c>
      <c r="B316">
        <v>3177</v>
      </c>
      <c r="D316" t="s">
        <v>14</v>
      </c>
      <c r="E316">
        <v>526</v>
      </c>
    </row>
    <row r="317" spans="1:5" x14ac:dyDescent="0.25">
      <c r="A317" t="s">
        <v>20</v>
      </c>
      <c r="B317">
        <v>198</v>
      </c>
      <c r="D317" t="s">
        <v>14</v>
      </c>
      <c r="E317">
        <v>121</v>
      </c>
    </row>
    <row r="318" spans="1:5" x14ac:dyDescent="0.25">
      <c r="A318" t="s">
        <v>20</v>
      </c>
      <c r="B318">
        <v>85</v>
      </c>
      <c r="D318" t="s">
        <v>14</v>
      </c>
      <c r="E318">
        <v>67</v>
      </c>
    </row>
    <row r="319" spans="1:5" x14ac:dyDescent="0.25">
      <c r="A319" t="s">
        <v>20</v>
      </c>
      <c r="B319">
        <v>3596</v>
      </c>
      <c r="D319" t="s">
        <v>14</v>
      </c>
      <c r="E319">
        <v>57</v>
      </c>
    </row>
    <row r="320" spans="1:5" x14ac:dyDescent="0.25">
      <c r="A320" t="s">
        <v>20</v>
      </c>
      <c r="B320">
        <v>244</v>
      </c>
      <c r="D320" t="s">
        <v>14</v>
      </c>
      <c r="E320">
        <v>1229</v>
      </c>
    </row>
    <row r="321" spans="1:5" x14ac:dyDescent="0.25">
      <c r="A321" t="s">
        <v>20</v>
      </c>
      <c r="B321">
        <v>5180</v>
      </c>
      <c r="D321" t="s">
        <v>14</v>
      </c>
      <c r="E321">
        <v>12</v>
      </c>
    </row>
    <row r="322" spans="1:5" x14ac:dyDescent="0.25">
      <c r="A322" t="s">
        <v>20</v>
      </c>
      <c r="B322">
        <v>589</v>
      </c>
      <c r="D322" t="s">
        <v>14</v>
      </c>
      <c r="E322">
        <v>452</v>
      </c>
    </row>
    <row r="323" spans="1:5" x14ac:dyDescent="0.25">
      <c r="A323" t="s">
        <v>20</v>
      </c>
      <c r="B323">
        <v>2725</v>
      </c>
      <c r="D323" t="s">
        <v>14</v>
      </c>
      <c r="E323">
        <v>1886</v>
      </c>
    </row>
    <row r="324" spans="1:5" x14ac:dyDescent="0.25">
      <c r="A324" t="s">
        <v>20</v>
      </c>
      <c r="B324">
        <v>300</v>
      </c>
      <c r="D324" t="s">
        <v>14</v>
      </c>
      <c r="E324">
        <v>1825</v>
      </c>
    </row>
    <row r="325" spans="1:5" x14ac:dyDescent="0.25">
      <c r="A325" t="s">
        <v>20</v>
      </c>
      <c r="B325">
        <v>144</v>
      </c>
      <c r="D325" t="s">
        <v>14</v>
      </c>
      <c r="E325">
        <v>31</v>
      </c>
    </row>
    <row r="326" spans="1:5" x14ac:dyDescent="0.25">
      <c r="A326" t="s">
        <v>20</v>
      </c>
      <c r="B326">
        <v>87</v>
      </c>
      <c r="D326" t="s">
        <v>14</v>
      </c>
      <c r="E326">
        <v>107</v>
      </c>
    </row>
    <row r="327" spans="1:5" x14ac:dyDescent="0.25">
      <c r="A327" t="s">
        <v>20</v>
      </c>
      <c r="B327">
        <v>3116</v>
      </c>
      <c r="D327" t="s">
        <v>14</v>
      </c>
      <c r="E327">
        <v>27</v>
      </c>
    </row>
    <row r="328" spans="1:5" x14ac:dyDescent="0.25">
      <c r="A328" t="s">
        <v>20</v>
      </c>
      <c r="B328">
        <v>909</v>
      </c>
      <c r="D328" t="s">
        <v>14</v>
      </c>
      <c r="E328">
        <v>1221</v>
      </c>
    </row>
    <row r="329" spans="1:5" x14ac:dyDescent="0.25">
      <c r="A329" t="s">
        <v>20</v>
      </c>
      <c r="B329">
        <v>1613</v>
      </c>
      <c r="D329" t="s">
        <v>14</v>
      </c>
      <c r="E329">
        <v>1</v>
      </c>
    </row>
    <row r="330" spans="1:5" x14ac:dyDescent="0.25">
      <c r="A330" t="s">
        <v>20</v>
      </c>
      <c r="B330">
        <v>136</v>
      </c>
      <c r="D330" t="s">
        <v>14</v>
      </c>
      <c r="E330">
        <v>16</v>
      </c>
    </row>
    <row r="331" spans="1:5" x14ac:dyDescent="0.25">
      <c r="A331" t="s">
        <v>20</v>
      </c>
      <c r="B331">
        <v>130</v>
      </c>
      <c r="D331" t="s">
        <v>14</v>
      </c>
      <c r="E331">
        <v>41</v>
      </c>
    </row>
    <row r="332" spans="1:5" x14ac:dyDescent="0.25">
      <c r="A332" t="s">
        <v>20</v>
      </c>
      <c r="B332">
        <v>102</v>
      </c>
      <c r="D332" t="s">
        <v>14</v>
      </c>
      <c r="E332">
        <v>523</v>
      </c>
    </row>
    <row r="333" spans="1:5" x14ac:dyDescent="0.25">
      <c r="A333" t="s">
        <v>20</v>
      </c>
      <c r="B333">
        <v>4006</v>
      </c>
      <c r="D333" t="s">
        <v>14</v>
      </c>
      <c r="E333">
        <v>141</v>
      </c>
    </row>
    <row r="334" spans="1:5" x14ac:dyDescent="0.25">
      <c r="A334" t="s">
        <v>20</v>
      </c>
      <c r="B334">
        <v>1629</v>
      </c>
      <c r="D334" t="s">
        <v>14</v>
      </c>
      <c r="E334">
        <v>52</v>
      </c>
    </row>
    <row r="335" spans="1:5" x14ac:dyDescent="0.25">
      <c r="A335" t="s">
        <v>20</v>
      </c>
      <c r="B335">
        <v>2188</v>
      </c>
      <c r="D335" t="s">
        <v>14</v>
      </c>
      <c r="E335">
        <v>225</v>
      </c>
    </row>
    <row r="336" spans="1:5" x14ac:dyDescent="0.25">
      <c r="A336" t="s">
        <v>20</v>
      </c>
      <c r="B336">
        <v>2409</v>
      </c>
      <c r="D336" t="s">
        <v>14</v>
      </c>
      <c r="E336">
        <v>38</v>
      </c>
    </row>
    <row r="337" spans="1:5" x14ac:dyDescent="0.25">
      <c r="A337" t="s">
        <v>20</v>
      </c>
      <c r="B337">
        <v>194</v>
      </c>
      <c r="D337" t="s">
        <v>14</v>
      </c>
      <c r="E337">
        <v>15</v>
      </c>
    </row>
    <row r="338" spans="1:5" x14ac:dyDescent="0.25">
      <c r="A338" t="s">
        <v>20</v>
      </c>
      <c r="B338">
        <v>1140</v>
      </c>
      <c r="D338" t="s">
        <v>14</v>
      </c>
      <c r="E338">
        <v>37</v>
      </c>
    </row>
    <row r="339" spans="1:5" x14ac:dyDescent="0.25">
      <c r="A339" t="s">
        <v>20</v>
      </c>
      <c r="B339">
        <v>102</v>
      </c>
      <c r="D339" t="s">
        <v>14</v>
      </c>
      <c r="E339">
        <v>112</v>
      </c>
    </row>
    <row r="340" spans="1:5" x14ac:dyDescent="0.25">
      <c r="A340" t="s">
        <v>20</v>
      </c>
      <c r="B340">
        <v>2857</v>
      </c>
      <c r="D340" t="s">
        <v>14</v>
      </c>
      <c r="E340">
        <v>21</v>
      </c>
    </row>
    <row r="341" spans="1:5" x14ac:dyDescent="0.25">
      <c r="A341" t="s">
        <v>20</v>
      </c>
      <c r="B341">
        <v>107</v>
      </c>
      <c r="D341" t="s">
        <v>14</v>
      </c>
      <c r="E341">
        <v>67</v>
      </c>
    </row>
    <row r="342" spans="1:5" x14ac:dyDescent="0.25">
      <c r="A342" t="s">
        <v>20</v>
      </c>
      <c r="B342">
        <v>160</v>
      </c>
      <c r="D342" t="s">
        <v>14</v>
      </c>
      <c r="E342">
        <v>78</v>
      </c>
    </row>
    <row r="343" spans="1:5" x14ac:dyDescent="0.25">
      <c r="A343" t="s">
        <v>20</v>
      </c>
      <c r="B343">
        <v>2230</v>
      </c>
      <c r="D343" t="s">
        <v>14</v>
      </c>
      <c r="E343">
        <v>67</v>
      </c>
    </row>
    <row r="344" spans="1:5" x14ac:dyDescent="0.25">
      <c r="A344" t="s">
        <v>20</v>
      </c>
      <c r="B344">
        <v>316</v>
      </c>
      <c r="D344" t="s">
        <v>14</v>
      </c>
      <c r="E344">
        <v>263</v>
      </c>
    </row>
    <row r="345" spans="1:5" x14ac:dyDescent="0.25">
      <c r="A345" t="s">
        <v>20</v>
      </c>
      <c r="B345">
        <v>117</v>
      </c>
      <c r="D345" t="s">
        <v>14</v>
      </c>
      <c r="E345">
        <v>1691</v>
      </c>
    </row>
    <row r="346" spans="1:5" x14ac:dyDescent="0.25">
      <c r="A346" t="s">
        <v>20</v>
      </c>
      <c r="B346">
        <v>6406</v>
      </c>
      <c r="D346" t="s">
        <v>14</v>
      </c>
      <c r="E346">
        <v>181</v>
      </c>
    </row>
    <row r="347" spans="1:5" x14ac:dyDescent="0.25">
      <c r="A347" t="s">
        <v>20</v>
      </c>
      <c r="B347">
        <v>192</v>
      </c>
      <c r="D347" t="s">
        <v>14</v>
      </c>
      <c r="E347">
        <v>13</v>
      </c>
    </row>
    <row r="348" spans="1:5" x14ac:dyDescent="0.25">
      <c r="A348" t="s">
        <v>20</v>
      </c>
      <c r="B348">
        <v>26</v>
      </c>
      <c r="D348" t="s">
        <v>14</v>
      </c>
      <c r="E348">
        <v>1</v>
      </c>
    </row>
    <row r="349" spans="1:5" x14ac:dyDescent="0.25">
      <c r="A349" t="s">
        <v>20</v>
      </c>
      <c r="B349">
        <v>723</v>
      </c>
      <c r="D349" t="s">
        <v>14</v>
      </c>
      <c r="E349">
        <v>21</v>
      </c>
    </row>
    <row r="350" spans="1:5" x14ac:dyDescent="0.25">
      <c r="A350" t="s">
        <v>20</v>
      </c>
      <c r="B350">
        <v>170</v>
      </c>
      <c r="D350" t="s">
        <v>14</v>
      </c>
      <c r="E350">
        <v>830</v>
      </c>
    </row>
    <row r="351" spans="1:5" x14ac:dyDescent="0.25">
      <c r="A351" t="s">
        <v>20</v>
      </c>
      <c r="B351">
        <v>238</v>
      </c>
      <c r="D351" t="s">
        <v>14</v>
      </c>
      <c r="E351">
        <v>130</v>
      </c>
    </row>
    <row r="352" spans="1:5" x14ac:dyDescent="0.25">
      <c r="A352" t="s">
        <v>20</v>
      </c>
      <c r="B352">
        <v>55</v>
      </c>
      <c r="D352" t="s">
        <v>14</v>
      </c>
      <c r="E352">
        <v>55</v>
      </c>
    </row>
    <row r="353" spans="1:5" x14ac:dyDescent="0.25">
      <c r="A353" t="s">
        <v>20</v>
      </c>
      <c r="B353">
        <v>128</v>
      </c>
      <c r="D353" t="s">
        <v>14</v>
      </c>
      <c r="E353">
        <v>114</v>
      </c>
    </row>
    <row r="354" spans="1:5" x14ac:dyDescent="0.25">
      <c r="A354" t="s">
        <v>20</v>
      </c>
      <c r="B354">
        <v>2144</v>
      </c>
      <c r="D354" t="s">
        <v>14</v>
      </c>
      <c r="E354">
        <v>594</v>
      </c>
    </row>
    <row r="355" spans="1:5" x14ac:dyDescent="0.25">
      <c r="A355" t="s">
        <v>20</v>
      </c>
      <c r="B355">
        <v>2693</v>
      </c>
      <c r="D355" t="s">
        <v>14</v>
      </c>
      <c r="E355">
        <v>24</v>
      </c>
    </row>
    <row r="356" spans="1:5" x14ac:dyDescent="0.25">
      <c r="A356" t="s">
        <v>20</v>
      </c>
      <c r="B356">
        <v>432</v>
      </c>
      <c r="D356" t="s">
        <v>14</v>
      </c>
      <c r="E356">
        <v>252</v>
      </c>
    </row>
    <row r="357" spans="1:5" x14ac:dyDescent="0.25">
      <c r="A357" t="s">
        <v>20</v>
      </c>
      <c r="B357">
        <v>189</v>
      </c>
      <c r="D357" t="s">
        <v>14</v>
      </c>
      <c r="E357">
        <v>67</v>
      </c>
    </row>
    <row r="358" spans="1:5" x14ac:dyDescent="0.25">
      <c r="A358" t="s">
        <v>20</v>
      </c>
      <c r="B358">
        <v>154</v>
      </c>
      <c r="D358" t="s">
        <v>14</v>
      </c>
      <c r="E358">
        <v>742</v>
      </c>
    </row>
    <row r="359" spans="1:5" x14ac:dyDescent="0.25">
      <c r="A359" t="s">
        <v>20</v>
      </c>
      <c r="B359">
        <v>96</v>
      </c>
      <c r="D359" t="s">
        <v>14</v>
      </c>
      <c r="E359">
        <v>75</v>
      </c>
    </row>
    <row r="360" spans="1:5" x14ac:dyDescent="0.25">
      <c r="A360" t="s">
        <v>20</v>
      </c>
      <c r="B360">
        <v>3063</v>
      </c>
      <c r="D360" t="s">
        <v>14</v>
      </c>
      <c r="E360">
        <v>4405</v>
      </c>
    </row>
    <row r="361" spans="1:5" x14ac:dyDescent="0.25">
      <c r="A361" t="s">
        <v>20</v>
      </c>
      <c r="B361">
        <v>2266</v>
      </c>
      <c r="D361" t="s">
        <v>14</v>
      </c>
      <c r="E361">
        <v>92</v>
      </c>
    </row>
    <row r="362" spans="1:5" x14ac:dyDescent="0.25">
      <c r="A362" t="s">
        <v>20</v>
      </c>
      <c r="B362">
        <v>194</v>
      </c>
      <c r="D362" t="s">
        <v>14</v>
      </c>
      <c r="E362">
        <v>64</v>
      </c>
    </row>
    <row r="363" spans="1:5" x14ac:dyDescent="0.25">
      <c r="A363" t="s">
        <v>20</v>
      </c>
      <c r="B363">
        <v>129</v>
      </c>
      <c r="D363" t="s">
        <v>14</v>
      </c>
      <c r="E363">
        <v>64</v>
      </c>
    </row>
    <row r="364" spans="1:5" x14ac:dyDescent="0.25">
      <c r="A364" t="s">
        <v>20</v>
      </c>
      <c r="B364">
        <v>375</v>
      </c>
      <c r="D364" t="s">
        <v>14</v>
      </c>
      <c r="E364">
        <v>842</v>
      </c>
    </row>
    <row r="365" spans="1:5" x14ac:dyDescent="0.25">
      <c r="A365" t="s">
        <v>20</v>
      </c>
      <c r="B365">
        <v>409</v>
      </c>
      <c r="D365" t="s">
        <v>14</v>
      </c>
      <c r="E365">
        <v>112</v>
      </c>
    </row>
    <row r="366" spans="1:5" x14ac:dyDescent="0.25">
      <c r="A366" t="s">
        <v>20</v>
      </c>
      <c r="B366">
        <v>234</v>
      </c>
      <c r="D366" t="s">
        <v>14</v>
      </c>
      <c r="E366">
        <v>374</v>
      </c>
    </row>
    <row r="367" spans="1:5" x14ac:dyDescent="0.25">
      <c r="A367" t="s">
        <v>20</v>
      </c>
      <c r="B367">
        <v>3016</v>
      </c>
    </row>
    <row r="368" spans="1:5" x14ac:dyDescent="0.25">
      <c r="A368" t="s">
        <v>20</v>
      </c>
      <c r="B368">
        <v>264</v>
      </c>
    </row>
    <row r="369" spans="1:2" x14ac:dyDescent="0.25">
      <c r="A369" t="s">
        <v>20</v>
      </c>
      <c r="B369">
        <v>272</v>
      </c>
    </row>
    <row r="370" spans="1:2" x14ac:dyDescent="0.25">
      <c r="A370" t="s">
        <v>20</v>
      </c>
      <c r="B370">
        <v>419</v>
      </c>
    </row>
    <row r="371" spans="1:2" x14ac:dyDescent="0.25">
      <c r="A371" t="s">
        <v>20</v>
      </c>
      <c r="B371">
        <v>1621</v>
      </c>
    </row>
    <row r="372" spans="1:2" x14ac:dyDescent="0.25">
      <c r="A372" t="s">
        <v>20</v>
      </c>
      <c r="B372">
        <v>1101</v>
      </c>
    </row>
    <row r="373" spans="1:2" x14ac:dyDescent="0.25">
      <c r="A373" t="s">
        <v>20</v>
      </c>
      <c r="B373">
        <v>1073</v>
      </c>
    </row>
    <row r="374" spans="1:2" x14ac:dyDescent="0.25">
      <c r="A374" t="s">
        <v>20</v>
      </c>
      <c r="B374">
        <v>331</v>
      </c>
    </row>
    <row r="375" spans="1:2" x14ac:dyDescent="0.25">
      <c r="A375" t="s">
        <v>20</v>
      </c>
      <c r="B375">
        <v>1170</v>
      </c>
    </row>
    <row r="376" spans="1:2" x14ac:dyDescent="0.25">
      <c r="A376" t="s">
        <v>20</v>
      </c>
      <c r="B376">
        <v>363</v>
      </c>
    </row>
    <row r="377" spans="1:2" x14ac:dyDescent="0.25">
      <c r="A377" t="s">
        <v>20</v>
      </c>
      <c r="B377">
        <v>103</v>
      </c>
    </row>
    <row r="378" spans="1:2" x14ac:dyDescent="0.25">
      <c r="A378" t="s">
        <v>20</v>
      </c>
      <c r="B378">
        <v>147</v>
      </c>
    </row>
    <row r="379" spans="1:2" x14ac:dyDescent="0.25">
      <c r="A379" t="s">
        <v>20</v>
      </c>
      <c r="B379">
        <v>110</v>
      </c>
    </row>
    <row r="380" spans="1:2" x14ac:dyDescent="0.25">
      <c r="A380" t="s">
        <v>20</v>
      </c>
      <c r="B380">
        <v>134</v>
      </c>
    </row>
    <row r="381" spans="1:2" x14ac:dyDescent="0.25">
      <c r="A381" t="s">
        <v>20</v>
      </c>
      <c r="B381">
        <v>269</v>
      </c>
    </row>
    <row r="382" spans="1:2" x14ac:dyDescent="0.25">
      <c r="A382" t="s">
        <v>20</v>
      </c>
      <c r="B382">
        <v>175</v>
      </c>
    </row>
    <row r="383" spans="1:2" x14ac:dyDescent="0.25">
      <c r="A383" t="s">
        <v>20</v>
      </c>
      <c r="B383">
        <v>69</v>
      </c>
    </row>
    <row r="384" spans="1:2" x14ac:dyDescent="0.25">
      <c r="A384" t="s">
        <v>20</v>
      </c>
      <c r="B384">
        <v>190</v>
      </c>
    </row>
    <row r="385" spans="1:2" x14ac:dyDescent="0.25">
      <c r="A385" t="s">
        <v>20</v>
      </c>
      <c r="B385">
        <v>237</v>
      </c>
    </row>
    <row r="386" spans="1:2" x14ac:dyDescent="0.25">
      <c r="A386" t="s">
        <v>20</v>
      </c>
      <c r="B386">
        <v>196</v>
      </c>
    </row>
    <row r="387" spans="1:2" x14ac:dyDescent="0.25">
      <c r="A387" t="s">
        <v>20</v>
      </c>
      <c r="B387">
        <v>7295</v>
      </c>
    </row>
    <row r="388" spans="1:2" x14ac:dyDescent="0.25">
      <c r="A388" t="s">
        <v>20</v>
      </c>
      <c r="B388">
        <v>2893</v>
      </c>
    </row>
    <row r="389" spans="1:2" x14ac:dyDescent="0.25">
      <c r="A389" t="s">
        <v>20</v>
      </c>
      <c r="B389">
        <v>820</v>
      </c>
    </row>
    <row r="390" spans="1:2" x14ac:dyDescent="0.25">
      <c r="A390" t="s">
        <v>20</v>
      </c>
      <c r="B390">
        <v>2038</v>
      </c>
    </row>
    <row r="391" spans="1:2" x14ac:dyDescent="0.25">
      <c r="A391" t="s">
        <v>20</v>
      </c>
      <c r="B391">
        <v>116</v>
      </c>
    </row>
    <row r="392" spans="1:2" x14ac:dyDescent="0.25">
      <c r="A392" t="s">
        <v>20</v>
      </c>
      <c r="B392">
        <v>1345</v>
      </c>
    </row>
    <row r="393" spans="1:2" x14ac:dyDescent="0.25">
      <c r="A393" t="s">
        <v>20</v>
      </c>
      <c r="B393">
        <v>168</v>
      </c>
    </row>
    <row r="394" spans="1:2" x14ac:dyDescent="0.25">
      <c r="A394" t="s">
        <v>20</v>
      </c>
      <c r="B394">
        <v>137</v>
      </c>
    </row>
    <row r="395" spans="1:2" x14ac:dyDescent="0.25">
      <c r="A395" t="s">
        <v>20</v>
      </c>
      <c r="B395">
        <v>186</v>
      </c>
    </row>
    <row r="396" spans="1:2" x14ac:dyDescent="0.25">
      <c r="A396" t="s">
        <v>20</v>
      </c>
      <c r="B396">
        <v>125</v>
      </c>
    </row>
    <row r="397" spans="1:2" x14ac:dyDescent="0.25">
      <c r="A397" t="s">
        <v>20</v>
      </c>
      <c r="B397">
        <v>202</v>
      </c>
    </row>
    <row r="398" spans="1:2" x14ac:dyDescent="0.25">
      <c r="A398" t="s">
        <v>20</v>
      </c>
      <c r="B398">
        <v>103</v>
      </c>
    </row>
    <row r="399" spans="1:2" x14ac:dyDescent="0.25">
      <c r="A399" t="s">
        <v>20</v>
      </c>
      <c r="B399">
        <v>1785</v>
      </c>
    </row>
    <row r="400" spans="1:2" x14ac:dyDescent="0.25">
      <c r="A400" t="s">
        <v>20</v>
      </c>
      <c r="B400">
        <v>157</v>
      </c>
    </row>
    <row r="401" spans="1:2" x14ac:dyDescent="0.25">
      <c r="A401" t="s">
        <v>20</v>
      </c>
      <c r="B401">
        <v>555</v>
      </c>
    </row>
    <row r="402" spans="1:2" x14ac:dyDescent="0.25">
      <c r="A402" t="s">
        <v>20</v>
      </c>
      <c r="B402">
        <v>297</v>
      </c>
    </row>
    <row r="403" spans="1:2" x14ac:dyDescent="0.25">
      <c r="A403" t="s">
        <v>20</v>
      </c>
      <c r="B403">
        <v>123</v>
      </c>
    </row>
    <row r="404" spans="1:2" x14ac:dyDescent="0.25">
      <c r="A404" t="s">
        <v>20</v>
      </c>
      <c r="B404">
        <v>3036</v>
      </c>
    </row>
    <row r="405" spans="1:2" x14ac:dyDescent="0.25">
      <c r="A405" t="s">
        <v>20</v>
      </c>
      <c r="B405">
        <v>144</v>
      </c>
    </row>
    <row r="406" spans="1:2" x14ac:dyDescent="0.25">
      <c r="A406" t="s">
        <v>20</v>
      </c>
      <c r="B406">
        <v>121</v>
      </c>
    </row>
    <row r="407" spans="1:2" x14ac:dyDescent="0.25">
      <c r="A407" t="s">
        <v>20</v>
      </c>
      <c r="B407">
        <v>181</v>
      </c>
    </row>
    <row r="408" spans="1:2" x14ac:dyDescent="0.25">
      <c r="A408" t="s">
        <v>20</v>
      </c>
      <c r="B408">
        <v>122</v>
      </c>
    </row>
    <row r="409" spans="1:2" x14ac:dyDescent="0.25">
      <c r="A409" t="s">
        <v>20</v>
      </c>
      <c r="B409">
        <v>1071</v>
      </c>
    </row>
    <row r="410" spans="1:2" x14ac:dyDescent="0.25">
      <c r="A410" t="s">
        <v>20</v>
      </c>
      <c r="B410">
        <v>980</v>
      </c>
    </row>
    <row r="411" spans="1:2" x14ac:dyDescent="0.25">
      <c r="A411" t="s">
        <v>20</v>
      </c>
      <c r="B411">
        <v>536</v>
      </c>
    </row>
    <row r="412" spans="1:2" x14ac:dyDescent="0.25">
      <c r="A412" t="s">
        <v>20</v>
      </c>
      <c r="B412">
        <v>1991</v>
      </c>
    </row>
    <row r="413" spans="1:2" x14ac:dyDescent="0.25">
      <c r="A413" t="s">
        <v>20</v>
      </c>
      <c r="B413">
        <v>180</v>
      </c>
    </row>
    <row r="414" spans="1:2" x14ac:dyDescent="0.25">
      <c r="A414" t="s">
        <v>20</v>
      </c>
      <c r="B414">
        <v>130</v>
      </c>
    </row>
    <row r="415" spans="1:2" x14ac:dyDescent="0.25">
      <c r="A415" t="s">
        <v>20</v>
      </c>
      <c r="B415">
        <v>122</v>
      </c>
    </row>
    <row r="416" spans="1:2" x14ac:dyDescent="0.25">
      <c r="A416" t="s">
        <v>20</v>
      </c>
      <c r="B416">
        <v>140</v>
      </c>
    </row>
    <row r="417" spans="1:2" x14ac:dyDescent="0.25">
      <c r="A417" t="s">
        <v>20</v>
      </c>
      <c r="B417">
        <v>3388</v>
      </c>
    </row>
    <row r="418" spans="1:2" x14ac:dyDescent="0.25">
      <c r="A418" t="s">
        <v>20</v>
      </c>
      <c r="B418">
        <v>280</v>
      </c>
    </row>
    <row r="419" spans="1:2" x14ac:dyDescent="0.25">
      <c r="A419" t="s">
        <v>20</v>
      </c>
      <c r="B419">
        <v>366</v>
      </c>
    </row>
    <row r="420" spans="1:2" x14ac:dyDescent="0.25">
      <c r="A420" t="s">
        <v>20</v>
      </c>
      <c r="B420">
        <v>270</v>
      </c>
    </row>
    <row r="421" spans="1:2" x14ac:dyDescent="0.25">
      <c r="A421" t="s">
        <v>20</v>
      </c>
      <c r="B421">
        <v>137</v>
      </c>
    </row>
    <row r="422" spans="1:2" x14ac:dyDescent="0.25">
      <c r="A422" t="s">
        <v>20</v>
      </c>
      <c r="B422">
        <v>3205</v>
      </c>
    </row>
    <row r="423" spans="1:2" x14ac:dyDescent="0.25">
      <c r="A423" t="s">
        <v>20</v>
      </c>
      <c r="B423">
        <v>288</v>
      </c>
    </row>
    <row r="424" spans="1:2" x14ac:dyDescent="0.25">
      <c r="A424" t="s">
        <v>20</v>
      </c>
      <c r="B424">
        <v>148</v>
      </c>
    </row>
    <row r="425" spans="1:2" x14ac:dyDescent="0.25">
      <c r="A425" t="s">
        <v>20</v>
      </c>
      <c r="B425">
        <v>114</v>
      </c>
    </row>
    <row r="426" spans="1:2" x14ac:dyDescent="0.25">
      <c r="A426" t="s">
        <v>20</v>
      </c>
      <c r="B426">
        <v>1518</v>
      </c>
    </row>
    <row r="427" spans="1:2" x14ac:dyDescent="0.25">
      <c r="A427" t="s">
        <v>20</v>
      </c>
      <c r="B427">
        <v>166</v>
      </c>
    </row>
    <row r="428" spans="1:2" x14ac:dyDescent="0.25">
      <c r="A428" t="s">
        <v>20</v>
      </c>
      <c r="B428">
        <v>100</v>
      </c>
    </row>
    <row r="429" spans="1:2" x14ac:dyDescent="0.25">
      <c r="A429" t="s">
        <v>20</v>
      </c>
      <c r="B429">
        <v>235</v>
      </c>
    </row>
    <row r="430" spans="1:2" x14ac:dyDescent="0.25">
      <c r="A430" t="s">
        <v>20</v>
      </c>
      <c r="B430">
        <v>148</v>
      </c>
    </row>
    <row r="431" spans="1:2" x14ac:dyDescent="0.25">
      <c r="A431" t="s">
        <v>20</v>
      </c>
      <c r="B431">
        <v>198</v>
      </c>
    </row>
    <row r="432" spans="1:2" x14ac:dyDescent="0.25">
      <c r="A432" t="s">
        <v>20</v>
      </c>
      <c r="B432">
        <v>150</v>
      </c>
    </row>
    <row r="433" spans="1:2" x14ac:dyDescent="0.25">
      <c r="A433" t="s">
        <v>20</v>
      </c>
      <c r="B433">
        <v>216</v>
      </c>
    </row>
    <row r="434" spans="1:2" x14ac:dyDescent="0.25">
      <c r="A434" t="s">
        <v>20</v>
      </c>
      <c r="B434">
        <v>5139</v>
      </c>
    </row>
    <row r="435" spans="1:2" x14ac:dyDescent="0.25">
      <c r="A435" t="s">
        <v>20</v>
      </c>
      <c r="B435">
        <v>2353</v>
      </c>
    </row>
    <row r="436" spans="1:2" x14ac:dyDescent="0.25">
      <c r="A436" t="s">
        <v>20</v>
      </c>
      <c r="B436">
        <v>78</v>
      </c>
    </row>
    <row r="437" spans="1:2" x14ac:dyDescent="0.25">
      <c r="A437" t="s">
        <v>20</v>
      </c>
      <c r="B437">
        <v>174</v>
      </c>
    </row>
    <row r="438" spans="1:2" x14ac:dyDescent="0.25">
      <c r="A438" t="s">
        <v>20</v>
      </c>
      <c r="B438">
        <v>164</v>
      </c>
    </row>
    <row r="439" spans="1:2" x14ac:dyDescent="0.25">
      <c r="A439" t="s">
        <v>20</v>
      </c>
      <c r="B439">
        <v>161</v>
      </c>
    </row>
    <row r="440" spans="1:2" x14ac:dyDescent="0.25">
      <c r="A440" t="s">
        <v>20</v>
      </c>
      <c r="B440">
        <v>138</v>
      </c>
    </row>
    <row r="441" spans="1:2" x14ac:dyDescent="0.25">
      <c r="A441" t="s">
        <v>20</v>
      </c>
      <c r="B441">
        <v>3308</v>
      </c>
    </row>
    <row r="442" spans="1:2" x14ac:dyDescent="0.25">
      <c r="A442" t="s">
        <v>20</v>
      </c>
      <c r="B442">
        <v>127</v>
      </c>
    </row>
    <row r="443" spans="1:2" x14ac:dyDescent="0.25">
      <c r="A443" t="s">
        <v>20</v>
      </c>
      <c r="B443">
        <v>207</v>
      </c>
    </row>
    <row r="444" spans="1:2" x14ac:dyDescent="0.25">
      <c r="A444" t="s">
        <v>20</v>
      </c>
      <c r="B444">
        <v>181</v>
      </c>
    </row>
    <row r="445" spans="1:2" x14ac:dyDescent="0.25">
      <c r="A445" t="s">
        <v>20</v>
      </c>
      <c r="B445">
        <v>110</v>
      </c>
    </row>
    <row r="446" spans="1:2" x14ac:dyDescent="0.25">
      <c r="A446" t="s">
        <v>20</v>
      </c>
      <c r="B446">
        <v>185</v>
      </c>
    </row>
    <row r="447" spans="1:2" x14ac:dyDescent="0.25">
      <c r="A447" t="s">
        <v>20</v>
      </c>
      <c r="B447">
        <v>121</v>
      </c>
    </row>
    <row r="448" spans="1:2" x14ac:dyDescent="0.25">
      <c r="A448" t="s">
        <v>20</v>
      </c>
      <c r="B448">
        <v>106</v>
      </c>
    </row>
    <row r="449" spans="1:2" x14ac:dyDescent="0.25">
      <c r="A449" t="s">
        <v>20</v>
      </c>
      <c r="B449">
        <v>142</v>
      </c>
    </row>
    <row r="450" spans="1:2" x14ac:dyDescent="0.25">
      <c r="A450" t="s">
        <v>20</v>
      </c>
      <c r="B450">
        <v>233</v>
      </c>
    </row>
    <row r="451" spans="1:2" x14ac:dyDescent="0.25">
      <c r="A451" t="s">
        <v>20</v>
      </c>
      <c r="B451">
        <v>218</v>
      </c>
    </row>
    <row r="452" spans="1:2" x14ac:dyDescent="0.25">
      <c r="A452" t="s">
        <v>20</v>
      </c>
      <c r="B452">
        <v>76</v>
      </c>
    </row>
    <row r="453" spans="1:2" x14ac:dyDescent="0.25">
      <c r="A453" t="s">
        <v>20</v>
      </c>
      <c r="B453">
        <v>43</v>
      </c>
    </row>
    <row r="454" spans="1:2" x14ac:dyDescent="0.25">
      <c r="A454" t="s">
        <v>20</v>
      </c>
      <c r="B454">
        <v>221</v>
      </c>
    </row>
    <row r="455" spans="1:2" x14ac:dyDescent="0.25">
      <c r="A455" t="s">
        <v>20</v>
      </c>
      <c r="B455">
        <v>2805</v>
      </c>
    </row>
    <row r="456" spans="1:2" x14ac:dyDescent="0.25">
      <c r="A456" t="s">
        <v>20</v>
      </c>
      <c r="B456">
        <v>68</v>
      </c>
    </row>
    <row r="457" spans="1:2" x14ac:dyDescent="0.25">
      <c r="A457" t="s">
        <v>20</v>
      </c>
      <c r="B457">
        <v>183</v>
      </c>
    </row>
    <row r="458" spans="1:2" x14ac:dyDescent="0.25">
      <c r="A458" t="s">
        <v>20</v>
      </c>
      <c r="B458">
        <v>133</v>
      </c>
    </row>
    <row r="459" spans="1:2" x14ac:dyDescent="0.25">
      <c r="A459" t="s">
        <v>20</v>
      </c>
      <c r="B459">
        <v>2489</v>
      </c>
    </row>
    <row r="460" spans="1:2" x14ac:dyDescent="0.25">
      <c r="A460" t="s">
        <v>20</v>
      </c>
      <c r="B460">
        <v>69</v>
      </c>
    </row>
    <row r="461" spans="1:2" x14ac:dyDescent="0.25">
      <c r="A461" t="s">
        <v>20</v>
      </c>
      <c r="B461">
        <v>279</v>
      </c>
    </row>
    <row r="462" spans="1:2" x14ac:dyDescent="0.25">
      <c r="A462" t="s">
        <v>20</v>
      </c>
      <c r="B462">
        <v>210</v>
      </c>
    </row>
    <row r="463" spans="1:2" x14ac:dyDescent="0.25">
      <c r="A463" t="s">
        <v>20</v>
      </c>
      <c r="B463">
        <v>2100</v>
      </c>
    </row>
    <row r="464" spans="1:2" x14ac:dyDescent="0.25">
      <c r="A464" t="s">
        <v>20</v>
      </c>
      <c r="B464">
        <v>252</v>
      </c>
    </row>
    <row r="465" spans="1:2" x14ac:dyDescent="0.25">
      <c r="A465" t="s">
        <v>20</v>
      </c>
      <c r="B465">
        <v>1280</v>
      </c>
    </row>
    <row r="466" spans="1:2" x14ac:dyDescent="0.25">
      <c r="A466" t="s">
        <v>20</v>
      </c>
      <c r="B466">
        <v>157</v>
      </c>
    </row>
    <row r="467" spans="1:2" x14ac:dyDescent="0.25">
      <c r="A467" t="s">
        <v>20</v>
      </c>
      <c r="B467">
        <v>194</v>
      </c>
    </row>
    <row r="468" spans="1:2" x14ac:dyDescent="0.25">
      <c r="A468" t="s">
        <v>20</v>
      </c>
      <c r="B468">
        <v>82</v>
      </c>
    </row>
    <row r="469" spans="1:2" x14ac:dyDescent="0.25">
      <c r="A469" t="s">
        <v>20</v>
      </c>
      <c r="B469">
        <v>4233</v>
      </c>
    </row>
    <row r="470" spans="1:2" x14ac:dyDescent="0.25">
      <c r="A470" t="s">
        <v>20</v>
      </c>
      <c r="B470">
        <v>1297</v>
      </c>
    </row>
    <row r="471" spans="1:2" x14ac:dyDescent="0.25">
      <c r="A471" t="s">
        <v>20</v>
      </c>
      <c r="B471">
        <v>165</v>
      </c>
    </row>
    <row r="472" spans="1:2" x14ac:dyDescent="0.25">
      <c r="A472" t="s">
        <v>20</v>
      </c>
      <c r="B472">
        <v>119</v>
      </c>
    </row>
    <row r="473" spans="1:2" x14ac:dyDescent="0.25">
      <c r="A473" t="s">
        <v>20</v>
      </c>
      <c r="B473">
        <v>1797</v>
      </c>
    </row>
    <row r="474" spans="1:2" x14ac:dyDescent="0.25">
      <c r="A474" t="s">
        <v>20</v>
      </c>
      <c r="B474">
        <v>261</v>
      </c>
    </row>
    <row r="475" spans="1:2" x14ac:dyDescent="0.25">
      <c r="A475" t="s">
        <v>20</v>
      </c>
      <c r="B475">
        <v>157</v>
      </c>
    </row>
    <row r="476" spans="1:2" x14ac:dyDescent="0.25">
      <c r="A476" t="s">
        <v>20</v>
      </c>
      <c r="B476">
        <v>3533</v>
      </c>
    </row>
    <row r="477" spans="1:2" x14ac:dyDescent="0.25">
      <c r="A477" t="s">
        <v>20</v>
      </c>
      <c r="B477">
        <v>155</v>
      </c>
    </row>
    <row r="478" spans="1:2" x14ac:dyDescent="0.25">
      <c r="A478" t="s">
        <v>20</v>
      </c>
      <c r="B478">
        <v>132</v>
      </c>
    </row>
    <row r="479" spans="1:2" x14ac:dyDescent="0.25">
      <c r="A479" t="s">
        <v>20</v>
      </c>
      <c r="B479">
        <v>1354</v>
      </c>
    </row>
    <row r="480" spans="1:2" x14ac:dyDescent="0.25">
      <c r="A480" t="s">
        <v>20</v>
      </c>
      <c r="B480">
        <v>48</v>
      </c>
    </row>
    <row r="481" spans="1:2" x14ac:dyDescent="0.25">
      <c r="A481" t="s">
        <v>20</v>
      </c>
      <c r="B481">
        <v>110</v>
      </c>
    </row>
    <row r="482" spans="1:2" x14ac:dyDescent="0.25">
      <c r="A482" t="s">
        <v>20</v>
      </c>
      <c r="B482">
        <v>172</v>
      </c>
    </row>
    <row r="483" spans="1:2" x14ac:dyDescent="0.25">
      <c r="A483" t="s">
        <v>20</v>
      </c>
      <c r="B483">
        <v>307</v>
      </c>
    </row>
    <row r="484" spans="1:2" x14ac:dyDescent="0.25">
      <c r="A484" t="s">
        <v>20</v>
      </c>
      <c r="B484">
        <v>160</v>
      </c>
    </row>
    <row r="485" spans="1:2" x14ac:dyDescent="0.25">
      <c r="A485" t="s">
        <v>20</v>
      </c>
      <c r="B485">
        <v>1467</v>
      </c>
    </row>
    <row r="486" spans="1:2" x14ac:dyDescent="0.25">
      <c r="A486" t="s">
        <v>20</v>
      </c>
      <c r="B486">
        <v>2662</v>
      </c>
    </row>
    <row r="487" spans="1:2" x14ac:dyDescent="0.25">
      <c r="A487" t="s">
        <v>20</v>
      </c>
      <c r="B487">
        <v>452</v>
      </c>
    </row>
    <row r="488" spans="1:2" x14ac:dyDescent="0.25">
      <c r="A488" t="s">
        <v>20</v>
      </c>
      <c r="B488">
        <v>158</v>
      </c>
    </row>
    <row r="489" spans="1:2" x14ac:dyDescent="0.25">
      <c r="A489" t="s">
        <v>20</v>
      </c>
      <c r="B489">
        <v>225</v>
      </c>
    </row>
    <row r="490" spans="1:2" x14ac:dyDescent="0.25">
      <c r="A490" t="s">
        <v>20</v>
      </c>
      <c r="B490">
        <v>65</v>
      </c>
    </row>
    <row r="491" spans="1:2" x14ac:dyDescent="0.25">
      <c r="A491" t="s">
        <v>20</v>
      </c>
      <c r="B491">
        <v>163</v>
      </c>
    </row>
    <row r="492" spans="1:2" x14ac:dyDescent="0.25">
      <c r="A492" t="s">
        <v>20</v>
      </c>
      <c r="B492">
        <v>85</v>
      </c>
    </row>
    <row r="493" spans="1:2" x14ac:dyDescent="0.25">
      <c r="A493" t="s">
        <v>20</v>
      </c>
      <c r="B493">
        <v>217</v>
      </c>
    </row>
    <row r="494" spans="1:2" x14ac:dyDescent="0.25">
      <c r="A494" t="s">
        <v>20</v>
      </c>
      <c r="B494">
        <v>150</v>
      </c>
    </row>
    <row r="495" spans="1:2" x14ac:dyDescent="0.25">
      <c r="A495" t="s">
        <v>20</v>
      </c>
      <c r="B495">
        <v>3272</v>
      </c>
    </row>
    <row r="496" spans="1:2" x14ac:dyDescent="0.25">
      <c r="A496" t="s">
        <v>20</v>
      </c>
      <c r="B496">
        <v>300</v>
      </c>
    </row>
    <row r="497" spans="1:2" x14ac:dyDescent="0.25">
      <c r="A497" t="s">
        <v>20</v>
      </c>
      <c r="B497">
        <v>126</v>
      </c>
    </row>
    <row r="498" spans="1:2" x14ac:dyDescent="0.25">
      <c r="A498" t="s">
        <v>20</v>
      </c>
      <c r="B498">
        <v>2320</v>
      </c>
    </row>
    <row r="499" spans="1:2" x14ac:dyDescent="0.25">
      <c r="A499" t="s">
        <v>20</v>
      </c>
      <c r="B499">
        <v>81</v>
      </c>
    </row>
    <row r="500" spans="1:2" x14ac:dyDescent="0.25">
      <c r="A500" t="s">
        <v>20</v>
      </c>
      <c r="B500">
        <v>1887</v>
      </c>
    </row>
    <row r="501" spans="1:2" x14ac:dyDescent="0.25">
      <c r="A501" t="s">
        <v>20</v>
      </c>
      <c r="B501">
        <v>4358</v>
      </c>
    </row>
    <row r="502" spans="1:2" x14ac:dyDescent="0.25">
      <c r="A502" t="s">
        <v>20</v>
      </c>
      <c r="B502">
        <v>53</v>
      </c>
    </row>
    <row r="503" spans="1:2" x14ac:dyDescent="0.25">
      <c r="A503" t="s">
        <v>20</v>
      </c>
      <c r="B503">
        <v>2414</v>
      </c>
    </row>
    <row r="504" spans="1:2" x14ac:dyDescent="0.25">
      <c r="A504" t="s">
        <v>20</v>
      </c>
      <c r="B504">
        <v>80</v>
      </c>
    </row>
    <row r="505" spans="1:2" x14ac:dyDescent="0.25">
      <c r="A505" t="s">
        <v>20</v>
      </c>
      <c r="B505">
        <v>193</v>
      </c>
    </row>
    <row r="506" spans="1:2" x14ac:dyDescent="0.25">
      <c r="A506" t="s">
        <v>20</v>
      </c>
      <c r="B506">
        <v>52</v>
      </c>
    </row>
    <row r="507" spans="1:2" x14ac:dyDescent="0.25">
      <c r="A507" t="s">
        <v>20</v>
      </c>
      <c r="B507">
        <v>290</v>
      </c>
    </row>
    <row r="508" spans="1:2" x14ac:dyDescent="0.25">
      <c r="A508" t="s">
        <v>20</v>
      </c>
      <c r="B508">
        <v>122</v>
      </c>
    </row>
    <row r="509" spans="1:2" x14ac:dyDescent="0.25">
      <c r="A509" t="s">
        <v>20</v>
      </c>
      <c r="B509">
        <v>1470</v>
      </c>
    </row>
    <row r="510" spans="1:2" x14ac:dyDescent="0.25">
      <c r="A510" t="s">
        <v>20</v>
      </c>
      <c r="B510">
        <v>165</v>
      </c>
    </row>
    <row r="511" spans="1:2" x14ac:dyDescent="0.25">
      <c r="A511" t="s">
        <v>20</v>
      </c>
      <c r="B511">
        <v>182</v>
      </c>
    </row>
    <row r="512" spans="1:2" x14ac:dyDescent="0.25">
      <c r="A512" t="s">
        <v>20</v>
      </c>
      <c r="B512">
        <v>199</v>
      </c>
    </row>
    <row r="513" spans="1:2" x14ac:dyDescent="0.25">
      <c r="A513" t="s">
        <v>20</v>
      </c>
      <c r="B513">
        <v>56</v>
      </c>
    </row>
    <row r="514" spans="1:2" x14ac:dyDescent="0.25">
      <c r="A514" t="s">
        <v>20</v>
      </c>
      <c r="B514">
        <v>1460</v>
      </c>
    </row>
    <row r="515" spans="1:2" x14ac:dyDescent="0.25">
      <c r="A515" t="s">
        <v>20</v>
      </c>
      <c r="B515">
        <v>123</v>
      </c>
    </row>
    <row r="516" spans="1:2" x14ac:dyDescent="0.25">
      <c r="A516" t="s">
        <v>20</v>
      </c>
      <c r="B516">
        <v>159</v>
      </c>
    </row>
    <row r="517" spans="1:2" x14ac:dyDescent="0.25">
      <c r="A517" t="s">
        <v>20</v>
      </c>
      <c r="B517">
        <v>110</v>
      </c>
    </row>
    <row r="518" spans="1:2" x14ac:dyDescent="0.25">
      <c r="A518" t="s">
        <v>20</v>
      </c>
      <c r="B518">
        <v>236</v>
      </c>
    </row>
    <row r="519" spans="1:2" x14ac:dyDescent="0.25">
      <c r="A519" t="s">
        <v>20</v>
      </c>
      <c r="B519">
        <v>191</v>
      </c>
    </row>
    <row r="520" spans="1:2" x14ac:dyDescent="0.25">
      <c r="A520" t="s">
        <v>20</v>
      </c>
      <c r="B520">
        <v>3934</v>
      </c>
    </row>
    <row r="521" spans="1:2" x14ac:dyDescent="0.25">
      <c r="A521" t="s">
        <v>20</v>
      </c>
      <c r="B521">
        <v>80</v>
      </c>
    </row>
    <row r="522" spans="1:2" x14ac:dyDescent="0.25">
      <c r="A522" t="s">
        <v>20</v>
      </c>
      <c r="B522">
        <v>462</v>
      </c>
    </row>
    <row r="523" spans="1:2" x14ac:dyDescent="0.25">
      <c r="A523" t="s">
        <v>20</v>
      </c>
      <c r="B523">
        <v>179</v>
      </c>
    </row>
    <row r="524" spans="1:2" x14ac:dyDescent="0.25">
      <c r="A524" t="s">
        <v>20</v>
      </c>
      <c r="B524">
        <v>1866</v>
      </c>
    </row>
    <row r="525" spans="1:2" x14ac:dyDescent="0.25">
      <c r="A525" t="s">
        <v>20</v>
      </c>
      <c r="B525">
        <v>156</v>
      </c>
    </row>
    <row r="526" spans="1:2" x14ac:dyDescent="0.25">
      <c r="A526" t="s">
        <v>20</v>
      </c>
      <c r="B526">
        <v>255</v>
      </c>
    </row>
    <row r="527" spans="1:2" x14ac:dyDescent="0.25">
      <c r="A527" t="s">
        <v>20</v>
      </c>
      <c r="B527">
        <v>2261</v>
      </c>
    </row>
    <row r="528" spans="1:2" x14ac:dyDescent="0.25">
      <c r="A528" t="s">
        <v>20</v>
      </c>
      <c r="B528">
        <v>40</v>
      </c>
    </row>
    <row r="529" spans="1:2" x14ac:dyDescent="0.25">
      <c r="A529" t="s">
        <v>20</v>
      </c>
      <c r="B529">
        <v>2289</v>
      </c>
    </row>
    <row r="530" spans="1:2" x14ac:dyDescent="0.25">
      <c r="A530" t="s">
        <v>20</v>
      </c>
      <c r="B530">
        <v>65</v>
      </c>
    </row>
    <row r="531" spans="1:2" x14ac:dyDescent="0.25">
      <c r="A531" t="s">
        <v>20</v>
      </c>
      <c r="B531">
        <v>3777</v>
      </c>
    </row>
    <row r="532" spans="1:2" x14ac:dyDescent="0.25">
      <c r="A532" t="s">
        <v>20</v>
      </c>
      <c r="B532">
        <v>184</v>
      </c>
    </row>
    <row r="533" spans="1:2" x14ac:dyDescent="0.25">
      <c r="A533" t="s">
        <v>20</v>
      </c>
      <c r="B533">
        <v>85</v>
      </c>
    </row>
    <row r="534" spans="1:2" x14ac:dyDescent="0.25">
      <c r="A534" t="s">
        <v>20</v>
      </c>
      <c r="B534">
        <v>144</v>
      </c>
    </row>
    <row r="535" spans="1:2" x14ac:dyDescent="0.25">
      <c r="A535" t="s">
        <v>20</v>
      </c>
      <c r="B535">
        <v>1902</v>
      </c>
    </row>
    <row r="536" spans="1:2" x14ac:dyDescent="0.25">
      <c r="A536" t="s">
        <v>20</v>
      </c>
      <c r="B536">
        <v>105</v>
      </c>
    </row>
    <row r="537" spans="1:2" x14ac:dyDescent="0.25">
      <c r="A537" t="s">
        <v>20</v>
      </c>
      <c r="B537">
        <v>132</v>
      </c>
    </row>
    <row r="538" spans="1:2" x14ac:dyDescent="0.25">
      <c r="A538" t="s">
        <v>20</v>
      </c>
      <c r="B538">
        <v>96</v>
      </c>
    </row>
    <row r="539" spans="1:2" x14ac:dyDescent="0.25">
      <c r="A539" t="s">
        <v>20</v>
      </c>
      <c r="B539">
        <v>114</v>
      </c>
    </row>
    <row r="540" spans="1:2" x14ac:dyDescent="0.25">
      <c r="A540" t="s">
        <v>20</v>
      </c>
      <c r="B540">
        <v>203</v>
      </c>
    </row>
    <row r="541" spans="1:2" x14ac:dyDescent="0.25">
      <c r="A541" t="s">
        <v>20</v>
      </c>
      <c r="B541">
        <v>1559</v>
      </c>
    </row>
    <row r="542" spans="1:2" x14ac:dyDescent="0.25">
      <c r="A542" t="s">
        <v>20</v>
      </c>
      <c r="B542">
        <v>1548</v>
      </c>
    </row>
    <row r="543" spans="1:2" x14ac:dyDescent="0.25">
      <c r="A543" t="s">
        <v>20</v>
      </c>
      <c r="B543">
        <v>80</v>
      </c>
    </row>
    <row r="544" spans="1:2" x14ac:dyDescent="0.25">
      <c r="A544" t="s">
        <v>20</v>
      </c>
      <c r="B544">
        <v>131</v>
      </c>
    </row>
    <row r="545" spans="1:2" x14ac:dyDescent="0.25">
      <c r="A545" t="s">
        <v>20</v>
      </c>
      <c r="B545">
        <v>112</v>
      </c>
    </row>
    <row r="546" spans="1:2" x14ac:dyDescent="0.25">
      <c r="A546" t="s">
        <v>20</v>
      </c>
      <c r="B546">
        <v>155</v>
      </c>
    </row>
    <row r="547" spans="1:2" x14ac:dyDescent="0.25">
      <c r="A547" t="s">
        <v>20</v>
      </c>
      <c r="B547">
        <v>266</v>
      </c>
    </row>
    <row r="548" spans="1:2" x14ac:dyDescent="0.25">
      <c r="A548" t="s">
        <v>20</v>
      </c>
      <c r="B548">
        <v>155</v>
      </c>
    </row>
    <row r="549" spans="1:2" x14ac:dyDescent="0.25">
      <c r="A549" t="s">
        <v>20</v>
      </c>
      <c r="B549">
        <v>207</v>
      </c>
    </row>
    <row r="550" spans="1:2" x14ac:dyDescent="0.25">
      <c r="A550" t="s">
        <v>20</v>
      </c>
      <c r="B550">
        <v>245</v>
      </c>
    </row>
    <row r="551" spans="1:2" x14ac:dyDescent="0.25">
      <c r="A551" t="s">
        <v>20</v>
      </c>
      <c r="B551">
        <v>1573</v>
      </c>
    </row>
    <row r="552" spans="1:2" x14ac:dyDescent="0.25">
      <c r="A552" t="s">
        <v>20</v>
      </c>
      <c r="B552">
        <v>114</v>
      </c>
    </row>
    <row r="553" spans="1:2" x14ac:dyDescent="0.25">
      <c r="A553" t="s">
        <v>20</v>
      </c>
      <c r="B553">
        <v>93</v>
      </c>
    </row>
    <row r="554" spans="1:2" x14ac:dyDescent="0.25">
      <c r="A554" t="s">
        <v>20</v>
      </c>
      <c r="B554">
        <v>1681</v>
      </c>
    </row>
    <row r="555" spans="1:2" x14ac:dyDescent="0.25">
      <c r="A555" t="s">
        <v>20</v>
      </c>
      <c r="B555">
        <v>32</v>
      </c>
    </row>
    <row r="556" spans="1:2" x14ac:dyDescent="0.25">
      <c r="A556" t="s">
        <v>20</v>
      </c>
      <c r="B556">
        <v>135</v>
      </c>
    </row>
    <row r="557" spans="1:2" x14ac:dyDescent="0.25">
      <c r="A557" t="s">
        <v>20</v>
      </c>
      <c r="B557">
        <v>140</v>
      </c>
    </row>
    <row r="558" spans="1:2" x14ac:dyDescent="0.25">
      <c r="A558" t="s">
        <v>20</v>
      </c>
      <c r="B558">
        <v>92</v>
      </c>
    </row>
    <row r="559" spans="1:2" x14ac:dyDescent="0.25">
      <c r="A559" t="s">
        <v>20</v>
      </c>
      <c r="B559">
        <v>1015</v>
      </c>
    </row>
    <row r="560" spans="1:2" x14ac:dyDescent="0.25">
      <c r="A560" t="s">
        <v>20</v>
      </c>
      <c r="B560">
        <v>323</v>
      </c>
    </row>
    <row r="561" spans="1:2" x14ac:dyDescent="0.25">
      <c r="A561" t="s">
        <v>20</v>
      </c>
      <c r="B561">
        <v>2326</v>
      </c>
    </row>
    <row r="562" spans="1:2" x14ac:dyDescent="0.25">
      <c r="A562" t="s">
        <v>20</v>
      </c>
      <c r="B562">
        <v>381</v>
      </c>
    </row>
    <row r="563" spans="1:2" x14ac:dyDescent="0.25">
      <c r="A563" t="s">
        <v>20</v>
      </c>
      <c r="B563">
        <v>480</v>
      </c>
    </row>
    <row r="564" spans="1:2" x14ac:dyDescent="0.25">
      <c r="A564" t="s">
        <v>20</v>
      </c>
      <c r="B564">
        <v>226</v>
      </c>
    </row>
    <row r="565" spans="1:2" x14ac:dyDescent="0.25">
      <c r="A565" t="s">
        <v>20</v>
      </c>
      <c r="B565">
        <v>241</v>
      </c>
    </row>
    <row r="566" spans="1:2" x14ac:dyDescent="0.25">
      <c r="A566" t="s">
        <v>20</v>
      </c>
      <c r="B566">
        <v>132</v>
      </c>
    </row>
    <row r="567" spans="1:2" x14ac:dyDescent="0.25">
      <c r="A567" t="s">
        <v>20</v>
      </c>
      <c r="B567">
        <v>2043</v>
      </c>
    </row>
  </sheetData>
  <conditionalFormatting sqref="A2:A1048142">
    <cfRule type="containsText" dxfId="11" priority="5" operator="containsText" text="canceled">
      <formula>NOT(ISERROR(SEARCH("canceled",A2)))</formula>
    </cfRule>
    <cfRule type="containsText" dxfId="10" priority="6" operator="containsText" text="live">
      <formula>NOT(ISERROR(SEARCH("live",A2)))</formula>
    </cfRule>
    <cfRule type="containsText" dxfId="9" priority="7" operator="containsText" text="successful">
      <formula>NOT(ISERROR(SEARCH("successful",A2)))</formula>
    </cfRule>
    <cfRule type="containsText" dxfId="8" priority="8" operator="containsText" text="failed">
      <formula>NOT(ISERROR(SEARCH("failed",A2)))</formula>
    </cfRule>
  </conditionalFormatting>
  <conditionalFormatting sqref="D2:D1047941">
    <cfRule type="containsText" dxfId="7" priority="1" operator="containsText" text="canceled">
      <formula>NOT(ISERROR(SEARCH("canceled",D2)))</formula>
    </cfRule>
    <cfRule type="containsText" dxfId="6" priority="2" operator="containsText" text="live">
      <formula>NOT(ISERROR(SEARCH("live",D2)))</formula>
    </cfRule>
    <cfRule type="containsText" dxfId="5" priority="3" operator="containsText" text="successful">
      <formula>NOT(ISERROR(SEARCH("successful",D2)))</formula>
    </cfRule>
    <cfRule type="containsText" dxfId="4" priority="4" operator="containsText" text="failed">
      <formula>NOT(ISERROR(SEARCH("failed",D2)))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F7491-07A2-47AA-87C8-2653E869636C}">
  <dimension ref="A1:H15"/>
  <sheetViews>
    <sheetView topLeftCell="A15" workbookViewId="0">
      <selection activeCell="H7" sqref="H7"/>
    </sheetView>
  </sheetViews>
  <sheetFormatPr defaultRowHeight="15.75" x14ac:dyDescent="0.25"/>
  <cols>
    <col min="1" max="1" width="27.5" customWidth="1"/>
    <col min="2" max="2" width="19.625" customWidth="1"/>
    <col min="3" max="3" width="17.875" customWidth="1"/>
    <col min="4" max="4" width="18.625" customWidth="1"/>
    <col min="5" max="5" width="15.875" customWidth="1"/>
    <col min="6" max="6" width="23.625" style="4" customWidth="1"/>
    <col min="7" max="7" width="19.25" style="4" customWidth="1"/>
    <col min="8" max="8" width="22.125" style="4" customWidth="1"/>
  </cols>
  <sheetData>
    <row r="1" spans="1:8" ht="18.75" x14ac:dyDescent="0.3">
      <c r="A1" s="14" t="s">
        <v>2090</v>
      </c>
      <c r="B1" s="14" t="s">
        <v>2091</v>
      </c>
      <c r="C1" s="14" t="s">
        <v>2118</v>
      </c>
      <c r="D1" s="14" t="s">
        <v>2119</v>
      </c>
      <c r="E1" s="14" t="s">
        <v>2092</v>
      </c>
      <c r="F1" s="15" t="s">
        <v>2093</v>
      </c>
      <c r="G1" s="15" t="s">
        <v>2094</v>
      </c>
      <c r="H1" s="15" t="s">
        <v>2095</v>
      </c>
    </row>
    <row r="2" spans="1:8" x14ac:dyDescent="0.25">
      <c r="A2" s="13" t="s">
        <v>2096</v>
      </c>
      <c r="B2">
        <f>COUNTIFS(Crowdfunding!G:G, "Successful", Crowdfunding!D:D, "&lt;1000")</f>
        <v>30</v>
      </c>
      <c r="C2">
        <f>COUNTIFS(Crowdfunding!G:G, "Failed", Crowdfunding!D:D, "&lt;1000")</f>
        <v>20</v>
      </c>
      <c r="D2">
        <f>COUNTIFS(Crowdfunding!G:G, "Canceled", Crowdfunding!D:D, "&lt;1000")</f>
        <v>1</v>
      </c>
      <c r="E2">
        <f>COUNTIFS(Crowdfunding!D:D, "&lt;1000")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s="13" t="s">
        <v>2097</v>
      </c>
      <c r="B3">
        <f>COUNTIFS(Crowdfunding!G:G, "Successful", Crowdfunding!D:D, "&gt;=1000", Crowdfunding!D:D, "&lt;4999")</f>
        <v>191</v>
      </c>
      <c r="C3">
        <f>COUNTIFS(Crowdfunding!G:G, "Failed", Crowdfunding!D:D, "&gt;=1000", Crowdfunding!D:D, "&lt;4999")</f>
        <v>38</v>
      </c>
      <c r="D3">
        <f>COUNTIFS(Crowdfunding!G:G,"Canceled",Crowdfunding!D:D,"&gt;=1000",Crowdfunding!D:D,"&lt;4999")</f>
        <v>2</v>
      </c>
      <c r="E3">
        <f>COUNTIFS(Crowdfunding!D:D, "&gt;=1000", Crowdfunding!D:D, "&lt;4999")</f>
        <v>234</v>
      </c>
      <c r="F3" s="4">
        <f t="shared" ref="F3:F13" si="0">B3/E3</f>
        <v>0.81623931623931623</v>
      </c>
      <c r="G3" s="4">
        <f t="shared" ref="G3:G13" si="1">C3/E3</f>
        <v>0.1623931623931624</v>
      </c>
      <c r="H3" s="4">
        <f t="shared" ref="H3:H13" si="2">D3/E3</f>
        <v>8.5470085470085479E-3</v>
      </c>
    </row>
    <row r="4" spans="1:8" x14ac:dyDescent="0.25">
      <c r="A4" s="13" t="s">
        <v>2098</v>
      </c>
      <c r="B4">
        <f>COUNTIFS(Crowdfunding!G:G, "Successful", Crowdfunding!D:D, "&gt;=5000", Crowdfunding!D:D, "&lt;9999")</f>
        <v>164</v>
      </c>
      <c r="C4">
        <f>COUNTIFS(Crowdfunding!G:G, "Failed", Crowdfunding!D:D, "&gt;=5000", Crowdfunding!D:D, "&lt;9999")</f>
        <v>126</v>
      </c>
      <c r="D4">
        <f>COUNTIFS(Crowdfunding!G:G,"Canceled",Crowdfunding!D:D,"&gt;=5000",Crowdfunding!D:D,"&lt;9999")</f>
        <v>25</v>
      </c>
      <c r="E4">
        <f>COUNTIFS(Crowdfunding!D:D, "&gt;=5000", Crowdfunding!D:D, "&lt;9999")</f>
        <v>317</v>
      </c>
      <c r="F4" s="4">
        <f t="shared" si="0"/>
        <v>0.51735015772870663</v>
      </c>
      <c r="G4" s="4">
        <f t="shared" si="1"/>
        <v>0.39747634069400634</v>
      </c>
      <c r="H4" s="4">
        <f t="shared" si="2"/>
        <v>7.8864353312302835E-2</v>
      </c>
    </row>
    <row r="5" spans="1:8" x14ac:dyDescent="0.25">
      <c r="A5" s="13" t="s">
        <v>2099</v>
      </c>
      <c r="B5">
        <f>COUNTIFS(Crowdfunding!G:G, "Successful", Crowdfunding!D:D, "&gt;=10000", Crowdfunding!D:D, "&lt;14999")</f>
        <v>4</v>
      </c>
      <c r="C5">
        <f>COUNTIFS(Crowdfunding!G:G, "Failed", Crowdfunding!D:D, "&gt;=10000", Crowdfunding!D:D, "&lt;14999")</f>
        <v>5</v>
      </c>
      <c r="D5">
        <f>COUNTIFS(Crowdfunding!G:G,"Canceled",Crowdfunding!D:D,"&gt;=10000",Crowdfunding!D:D,"14999")</f>
        <v>0</v>
      </c>
      <c r="E5">
        <f>COUNTIFS(Crowdfunding!D:D, "&gt;=10000", Crowdfunding!D:D, "&lt;14999")</f>
        <v>9</v>
      </c>
      <c r="F5" s="4">
        <f t="shared" si="0"/>
        <v>0.44444444444444442</v>
      </c>
      <c r="G5" s="4">
        <f t="shared" si="1"/>
        <v>0.55555555555555558</v>
      </c>
      <c r="H5" s="4">
        <f t="shared" si="2"/>
        <v>0</v>
      </c>
    </row>
    <row r="6" spans="1:8" x14ac:dyDescent="0.25">
      <c r="A6" s="13" t="s">
        <v>2100</v>
      </c>
      <c r="B6">
        <f>COUNTIFS(Crowdfunding!G:G, "Successful", Crowdfunding!D:D, "&gt;=15000", Crowdfunding!D:D, "&lt;19999")</f>
        <v>10</v>
      </c>
      <c r="C6">
        <f>COUNTIFS(Crowdfunding!G:G, "Failed", Crowdfunding!D:D, "&gt;=15000", Crowdfunding!D:D, "&lt;19999")</f>
        <v>0</v>
      </c>
      <c r="D6">
        <f>COUNTIFS(Crowdfunding!G:G,"Canceled",Crowdfunding!D:D,"&gt;=15000",Crowdfunding!D:D,"19999")</f>
        <v>0</v>
      </c>
      <c r="E6">
        <f>COUNTIFS(Crowdfunding!D:D, "&gt;=15000", Crowdfunding!D:D, "&lt;19999")</f>
        <v>10</v>
      </c>
      <c r="F6" s="4">
        <f t="shared" si="0"/>
        <v>1</v>
      </c>
      <c r="G6" s="4">
        <f t="shared" si="1"/>
        <v>0</v>
      </c>
      <c r="H6" s="4">
        <f t="shared" si="2"/>
        <v>0</v>
      </c>
    </row>
    <row r="7" spans="1:8" x14ac:dyDescent="0.25">
      <c r="A7" s="13" t="s">
        <v>2101</v>
      </c>
      <c r="B7">
        <f>COUNTIFS(Crowdfunding!G:G, "Successful", Crowdfunding!D:D, "&gt;=20000", Crowdfunding!D:D, "&lt;24999")</f>
        <v>7</v>
      </c>
      <c r="C7">
        <f>COUNTIFS(Crowdfunding!G:G, "Failed", Crowdfunding!D:D, "&gt;=20000", Crowdfunding!D:D, "&lt;24999")</f>
        <v>0</v>
      </c>
      <c r="D7">
        <f>COUNTIFS(Crowdfunding!G:G,"Canceled",Crowdfunding!D:D,"&gt;=20000",Crowdfunding!D:D,"&lt;24999")</f>
        <v>0</v>
      </c>
      <c r="E7">
        <f>COUNTIFS(Crowdfunding!D:D, "&gt;=20000", Crowdfunding!D:D, "&lt;24999")</f>
        <v>7</v>
      </c>
      <c r="F7" s="4">
        <f t="shared" si="0"/>
        <v>1</v>
      </c>
      <c r="G7" s="4">
        <f t="shared" si="1"/>
        <v>0</v>
      </c>
      <c r="H7" s="4">
        <f t="shared" si="2"/>
        <v>0</v>
      </c>
    </row>
    <row r="8" spans="1:8" x14ac:dyDescent="0.25">
      <c r="A8" s="13" t="s">
        <v>2106</v>
      </c>
      <c r="B8">
        <f>COUNTIFS(Crowdfunding!G:G, "Successful", Crowdfunding!D:D, "&gt;=25000", Crowdfunding!D:D, "&lt;29999")</f>
        <v>11</v>
      </c>
      <c r="C8">
        <f>COUNTIFS(Crowdfunding!G:G, "Failed", Crowdfunding!D:D, "&gt;=25000", Crowdfunding!D:D, "&lt;29999")</f>
        <v>3</v>
      </c>
      <c r="D8">
        <f>COUNTIFS(Crowdfunding!G:G,"Canceled",Crowdfunding!D:D,"&gt;=25000",Crowdfunding!D:D,"&lt;29999")</f>
        <v>0</v>
      </c>
      <c r="E8">
        <f>COUNTIFS(Crowdfunding!D:D, "&gt;=25000", Crowdfunding!D:D, "&lt;29999")</f>
        <v>14</v>
      </c>
      <c r="F8" s="4">
        <f t="shared" si="0"/>
        <v>0.7857142857142857</v>
      </c>
      <c r="G8" s="4">
        <f t="shared" si="1"/>
        <v>0.21428571428571427</v>
      </c>
      <c r="H8" s="4">
        <f t="shared" si="2"/>
        <v>0</v>
      </c>
    </row>
    <row r="9" spans="1:8" x14ac:dyDescent="0.25">
      <c r="A9" s="13" t="s">
        <v>2102</v>
      </c>
      <c r="B9">
        <f>COUNTIFS(Crowdfunding!G:G, "Successful", Crowdfunding!D:D, "&gt;=30000", Crowdfunding!D:D, "&lt;34999")</f>
        <v>7</v>
      </c>
      <c r="C9">
        <f>COUNTIFS(Crowdfunding!G:G, "Failed", Crowdfunding!D:D, "&gt;=30000", Crowdfunding!D:D, "&lt;34999")</f>
        <v>0</v>
      </c>
      <c r="D9">
        <f>COUNTIFS(Crowdfunding!G:G,"Canceled",Crowdfunding!D:D,"&gt;=30000",Crowdfunding!D:D,"&lt;34999")</f>
        <v>0</v>
      </c>
      <c r="E9">
        <f>COUNTIFS(Crowdfunding!D:D, "&gt;=30000", Crowdfunding!D:D, "&lt;34999")</f>
        <v>7</v>
      </c>
      <c r="F9" s="4">
        <f t="shared" si="0"/>
        <v>1</v>
      </c>
      <c r="G9" s="4">
        <f t="shared" si="1"/>
        <v>0</v>
      </c>
      <c r="H9" s="4">
        <f t="shared" si="2"/>
        <v>0</v>
      </c>
    </row>
    <row r="10" spans="1:8" x14ac:dyDescent="0.25">
      <c r="A10" s="13" t="s">
        <v>2103</v>
      </c>
      <c r="B10">
        <f>COUNTIFS(Crowdfunding!G:G, "Successful", Crowdfunding!D:D, "&gt;=35000", Crowdfunding!D:D, "&lt;39999")</f>
        <v>8</v>
      </c>
      <c r="C10">
        <f>COUNTIFS(Crowdfunding!G:G, "Failed", Crowdfunding!D:D, "&gt;=35000", Crowdfunding!D:D, "&lt;39999")</f>
        <v>3</v>
      </c>
      <c r="D10">
        <f>COUNTIFS(Crowdfunding!G:G,"Canceled",Crowdfunding!D:D,"&gt;=35000",Crowdfunding!D:D,"&lt;39999")</f>
        <v>1</v>
      </c>
      <c r="E10">
        <f>COUNTIFS(Crowdfunding!D:D, "&gt;=35000", Crowdfunding!D:D, "&lt;39999")</f>
        <v>12</v>
      </c>
      <c r="F10" s="4">
        <f t="shared" si="0"/>
        <v>0.66666666666666663</v>
      </c>
      <c r="G10" s="4">
        <f t="shared" si="1"/>
        <v>0.25</v>
      </c>
      <c r="H10" s="4">
        <f t="shared" si="2"/>
        <v>8.3333333333333329E-2</v>
      </c>
    </row>
    <row r="11" spans="1:8" x14ac:dyDescent="0.25">
      <c r="A11" s="13" t="s">
        <v>2104</v>
      </c>
      <c r="B11">
        <f>COUNTIFS(Crowdfunding!G:G, "Successful", Crowdfunding!D:D, "&gt;=40000", Crowdfunding!D:D, "&lt;44999")</f>
        <v>11</v>
      </c>
      <c r="C11">
        <f>COUNTIFS(Crowdfunding!G:G, "Failed", Crowdfunding!D:D, "&gt;=40000", Crowdfunding!D:D, "&lt;44999")</f>
        <v>3</v>
      </c>
      <c r="D11">
        <f>COUNTIFS(Crowdfunding!G:G,"Canceled",Crowdfunding!D:D,"&gt;=40000",Crowdfunding!D:D,"44999")</f>
        <v>0</v>
      </c>
      <c r="E11">
        <f>COUNTIFS(Crowdfunding!D:D, "&gt;=40000", Crowdfunding!D:D, "&lt;44999")</f>
        <v>15</v>
      </c>
      <c r="F11" s="4">
        <f t="shared" si="0"/>
        <v>0.73333333333333328</v>
      </c>
      <c r="G11" s="4">
        <f t="shared" si="1"/>
        <v>0.2</v>
      </c>
      <c r="H11" s="4">
        <f t="shared" si="2"/>
        <v>0</v>
      </c>
    </row>
    <row r="12" spans="1:8" x14ac:dyDescent="0.25">
      <c r="A12" s="13" t="s">
        <v>2105</v>
      </c>
      <c r="B12">
        <f>COUNTIFS(Crowdfunding!G:G, "Successful", Crowdfunding!D:D, "&gt;=45000", Crowdfunding!D:D, "&lt;49999")</f>
        <v>8</v>
      </c>
      <c r="C12">
        <f>COUNTIFS(Crowdfunding!G:G, "Failed", Crowdfunding!D:D, "&gt;=45000", Crowdfunding!D:D, "&lt;49999")</f>
        <v>3</v>
      </c>
      <c r="D12">
        <f>COUNTIFS(Crowdfunding!G:G,"Canceled",Crowdfunding!D:D,"&gt;=45000",Crowdfunding!D:D,"&lt;49999")</f>
        <v>0</v>
      </c>
      <c r="E12">
        <f>COUNTIFS(Crowdfunding!D:D, "&gt;=45000", Crowdfunding!D:D, "&lt;49999")</f>
        <v>11</v>
      </c>
      <c r="F12" s="4">
        <f t="shared" si="0"/>
        <v>0.72727272727272729</v>
      </c>
      <c r="G12" s="4">
        <f t="shared" si="1"/>
        <v>0.27272727272727271</v>
      </c>
      <c r="H12" s="4">
        <f t="shared" si="2"/>
        <v>0</v>
      </c>
    </row>
    <row r="13" spans="1:8" x14ac:dyDescent="0.25">
      <c r="A13" s="13" t="s">
        <v>2107</v>
      </c>
      <c r="B13">
        <f>COUNTIFS(Crowdfunding!G:G, "Successful", Crowdfunding!D:D, "&gt;=50000")</f>
        <v>114</v>
      </c>
      <c r="C13">
        <f>COUNTIFS(Crowdfunding!G:G, "Failed", Crowdfunding!D:D, "&gt;=50000")</f>
        <v>163</v>
      </c>
      <c r="D13">
        <f>COUNTIFS(Crowdfunding!G:G,"Canceled",Crowdfunding!D:D,"&gt;=50000")</f>
        <v>28</v>
      </c>
      <c r="E13">
        <f>COUNTIFS(Crowdfunding!D:D, "&gt;=50000")</f>
        <v>313</v>
      </c>
      <c r="F13" s="4">
        <f t="shared" si="0"/>
        <v>0.36421725239616615</v>
      </c>
      <c r="G13" s="4">
        <f t="shared" si="1"/>
        <v>0.52076677316293929</v>
      </c>
      <c r="H13" s="4">
        <f t="shared" si="2"/>
        <v>8.9456869009584661E-2</v>
      </c>
    </row>
    <row r="15" spans="1:8" x14ac:dyDescent="0.25">
      <c r="E15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N1" workbookViewId="0">
      <selection activeCell="S2" sqref="S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1" style="4"/>
    <col min="8" max="8" width="13" bestFit="1" customWidth="1"/>
    <col min="9" max="9" width="13" style="7" customWidth="1"/>
    <col min="12" max="13" width="11.125" bestFit="1" customWidth="1"/>
    <col min="16" max="16" width="28" bestFit="1" customWidth="1"/>
    <col min="17" max="17" width="28" customWidth="1"/>
    <col min="19" max="19" width="11.875" style="11" bestFit="1" customWidth="1"/>
    <col min="20" max="20" width="11" style="1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2064</v>
      </c>
      <c r="R1" s="1" t="s">
        <v>2065</v>
      </c>
      <c r="S1" s="10" t="s">
        <v>2073</v>
      </c>
      <c r="T1" s="10" t="s">
        <v>2074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7">
        <f>IFERROR(E2/H2, 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2031</v>
      </c>
      <c r="R2" t="s">
        <v>2032</v>
      </c>
      <c r="S2" s="11">
        <f>(((L2/60)/60)/24)+DATE(1970,1,1)</f>
        <v>42336.25</v>
      </c>
      <c r="T2" s="11">
        <f>(((M2/60)/60)/24)+DATE(1970,1,1)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E3/D3</f>
        <v>10.4</v>
      </c>
      <c r="G3" t="s">
        <v>20</v>
      </c>
      <c r="H3">
        <v>158</v>
      </c>
      <c r="I3" s="7">
        <f t="shared" ref="I3:I66" si="0">IFERROR(E3/H3, 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2033</v>
      </c>
      <c r="R3" t="s">
        <v>2034</v>
      </c>
      <c r="S3" s="11">
        <f t="shared" ref="S3:S66" si="1">(((L3/60)/60)/24)+DATE(1970,1,1)</f>
        <v>41870.208333333336</v>
      </c>
      <c r="T3" s="11">
        <f t="shared" ref="T3:T66" si="2">(((M3/60)/60)/24)+DATE(1970,1,1)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6" si="3">E4/D4</f>
        <v>1.3147878228782288</v>
      </c>
      <c r="G4" t="s">
        <v>20</v>
      </c>
      <c r="H4">
        <v>1425</v>
      </c>
      <c r="I4" s="7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2035</v>
      </c>
      <c r="R4" t="s">
        <v>2036</v>
      </c>
      <c r="S4" s="11">
        <f t="shared" si="1"/>
        <v>41595.25</v>
      </c>
      <c r="T4" s="11">
        <f t="shared" si="2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3"/>
        <v>0.58976190476190471</v>
      </c>
      <c r="G5" t="s">
        <v>14</v>
      </c>
      <c r="H5">
        <v>24</v>
      </c>
      <c r="I5" s="7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2033</v>
      </c>
      <c r="R5" t="s">
        <v>2034</v>
      </c>
      <c r="S5" s="11">
        <f t="shared" si="1"/>
        <v>43688.208333333328</v>
      </c>
      <c r="T5" s="11">
        <f t="shared" si="2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3"/>
        <v>0.69276315789473686</v>
      </c>
      <c r="G6" t="s">
        <v>14</v>
      </c>
      <c r="H6">
        <v>53</v>
      </c>
      <c r="I6" s="7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2037</v>
      </c>
      <c r="R6" t="s">
        <v>2038</v>
      </c>
      <c r="S6" s="11">
        <f t="shared" si="1"/>
        <v>43485.25</v>
      </c>
      <c r="T6" s="11">
        <f t="shared" si="2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3"/>
        <v>1.7361842105263159</v>
      </c>
      <c r="G7" t="s">
        <v>20</v>
      </c>
      <c r="H7">
        <v>174</v>
      </c>
      <c r="I7" s="7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2037</v>
      </c>
      <c r="R7" t="s">
        <v>2038</v>
      </c>
      <c r="S7" s="11">
        <f t="shared" si="1"/>
        <v>41149.208333333336</v>
      </c>
      <c r="T7" s="11">
        <f t="shared" si="2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3"/>
        <v>0.20961538461538462</v>
      </c>
      <c r="G8" t="s">
        <v>14</v>
      </c>
      <c r="H8">
        <v>18</v>
      </c>
      <c r="I8" s="7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2039</v>
      </c>
      <c r="R8" t="s">
        <v>2040</v>
      </c>
      <c r="S8" s="11">
        <f t="shared" si="1"/>
        <v>42991.208333333328</v>
      </c>
      <c r="T8" s="11">
        <f t="shared" si="2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3"/>
        <v>3.2757777777777779</v>
      </c>
      <c r="G9" t="s">
        <v>20</v>
      </c>
      <c r="H9">
        <v>227</v>
      </c>
      <c r="I9" s="7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2037</v>
      </c>
      <c r="R9" t="s">
        <v>2038</v>
      </c>
      <c r="S9" s="11">
        <f t="shared" si="1"/>
        <v>42229.208333333328</v>
      </c>
      <c r="T9" s="11">
        <f t="shared" si="2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3"/>
        <v>0.19932788374205268</v>
      </c>
      <c r="G10" t="s">
        <v>47</v>
      </c>
      <c r="H10">
        <v>708</v>
      </c>
      <c r="I10" s="7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2037</v>
      </c>
      <c r="R10" t="s">
        <v>2038</v>
      </c>
      <c r="S10" s="11">
        <f t="shared" si="1"/>
        <v>40399.208333333336</v>
      </c>
      <c r="T10" s="11">
        <f t="shared" si="2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3"/>
        <v>0.51741935483870971</v>
      </c>
      <c r="G11" t="s">
        <v>14</v>
      </c>
      <c r="H11">
        <v>44</v>
      </c>
      <c r="I11" s="7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2033</v>
      </c>
      <c r="R11" t="s">
        <v>2041</v>
      </c>
      <c r="S11" s="11">
        <f t="shared" si="1"/>
        <v>41536.208333333336</v>
      </c>
      <c r="T11" s="11">
        <f t="shared" si="2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3"/>
        <v>2.6611538461538462</v>
      </c>
      <c r="G12" t="s">
        <v>20</v>
      </c>
      <c r="H12">
        <v>220</v>
      </c>
      <c r="I12" s="7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2039</v>
      </c>
      <c r="R12" t="s">
        <v>2042</v>
      </c>
      <c r="S12" s="11">
        <f t="shared" si="1"/>
        <v>40404.208333333336</v>
      </c>
      <c r="T12" s="11">
        <f t="shared" si="2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3"/>
        <v>0.48095238095238096</v>
      </c>
      <c r="G13" t="s">
        <v>14</v>
      </c>
      <c r="H13">
        <v>27</v>
      </c>
      <c r="I13" s="7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2037</v>
      </c>
      <c r="R13" t="s">
        <v>2038</v>
      </c>
      <c r="S13" s="11">
        <f t="shared" si="1"/>
        <v>40442.208333333336</v>
      </c>
      <c r="T13" s="11">
        <f t="shared" si="2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3"/>
        <v>0.89349206349206345</v>
      </c>
      <c r="G14" t="s">
        <v>14</v>
      </c>
      <c r="H14">
        <v>55</v>
      </c>
      <c r="I14" s="7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2039</v>
      </c>
      <c r="R14" t="s">
        <v>2042</v>
      </c>
      <c r="S14" s="11">
        <f t="shared" si="1"/>
        <v>43760.208333333328</v>
      </c>
      <c r="T14" s="11">
        <f t="shared" si="2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3"/>
        <v>2.4511904761904764</v>
      </c>
      <c r="G15" t="s">
        <v>20</v>
      </c>
      <c r="H15">
        <v>98</v>
      </c>
      <c r="I15" s="7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2033</v>
      </c>
      <c r="R15" t="s">
        <v>2043</v>
      </c>
      <c r="S15" s="11">
        <f t="shared" si="1"/>
        <v>42532.208333333328</v>
      </c>
      <c r="T15" s="11">
        <f t="shared" si="2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3"/>
        <v>0.66769503546099296</v>
      </c>
      <c r="G16" t="s">
        <v>14</v>
      </c>
      <c r="H16">
        <v>200</v>
      </c>
      <c r="I16" s="7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2033</v>
      </c>
      <c r="R16" t="s">
        <v>2043</v>
      </c>
      <c r="S16" s="11">
        <f t="shared" si="1"/>
        <v>40974.25</v>
      </c>
      <c r="T16" s="11">
        <f t="shared" si="2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3"/>
        <v>0.47307881773399013</v>
      </c>
      <c r="G17" t="s">
        <v>14</v>
      </c>
      <c r="H17">
        <v>452</v>
      </c>
      <c r="I17" s="7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2035</v>
      </c>
      <c r="R17" t="s">
        <v>2044</v>
      </c>
      <c r="S17" s="11">
        <f t="shared" si="1"/>
        <v>43809.25</v>
      </c>
      <c r="T17" s="11">
        <f t="shared" si="2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3"/>
        <v>6.4947058823529416</v>
      </c>
      <c r="G18" t="s">
        <v>20</v>
      </c>
      <c r="H18">
        <v>100</v>
      </c>
      <c r="I18" s="7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2045</v>
      </c>
      <c r="R18" t="s">
        <v>2046</v>
      </c>
      <c r="S18" s="11">
        <f t="shared" si="1"/>
        <v>41661.25</v>
      </c>
      <c r="T18" s="11">
        <f t="shared" si="2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3"/>
        <v>1.5939125295508274</v>
      </c>
      <c r="G19" t="s">
        <v>20</v>
      </c>
      <c r="H19">
        <v>1249</v>
      </c>
      <c r="I19" s="7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2039</v>
      </c>
      <c r="R19" t="s">
        <v>2047</v>
      </c>
      <c r="S19" s="11">
        <f t="shared" si="1"/>
        <v>40555.25</v>
      </c>
      <c r="T19" s="11">
        <f t="shared" si="2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3"/>
        <v>0.66912087912087914</v>
      </c>
      <c r="G20" t="s">
        <v>74</v>
      </c>
      <c r="H20">
        <v>135</v>
      </c>
      <c r="I20" s="7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2037</v>
      </c>
      <c r="R20" t="s">
        <v>2038</v>
      </c>
      <c r="S20" s="11">
        <f t="shared" si="1"/>
        <v>43351.208333333328</v>
      </c>
      <c r="T20" s="11">
        <f t="shared" si="2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3"/>
        <v>0.48529600000000001</v>
      </c>
      <c r="G21" t="s">
        <v>14</v>
      </c>
      <c r="H21">
        <v>674</v>
      </c>
      <c r="I21" s="7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2037</v>
      </c>
      <c r="R21" t="s">
        <v>2038</v>
      </c>
      <c r="S21" s="11">
        <f t="shared" si="1"/>
        <v>43528.25</v>
      </c>
      <c r="T21" s="11">
        <f t="shared" si="2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3"/>
        <v>1.1224279210925645</v>
      </c>
      <c r="G22" t="s">
        <v>20</v>
      </c>
      <c r="H22">
        <v>1396</v>
      </c>
      <c r="I22" s="7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2039</v>
      </c>
      <c r="R22" t="s">
        <v>2042</v>
      </c>
      <c r="S22" s="11">
        <f t="shared" si="1"/>
        <v>41848.208333333336</v>
      </c>
      <c r="T22" s="11">
        <f t="shared" si="2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3"/>
        <v>0.40992553191489361</v>
      </c>
      <c r="G23" t="s">
        <v>14</v>
      </c>
      <c r="H23">
        <v>558</v>
      </c>
      <c r="I23" s="7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2037</v>
      </c>
      <c r="R23" t="s">
        <v>2038</v>
      </c>
      <c r="S23" s="11">
        <f t="shared" si="1"/>
        <v>40770.208333333336</v>
      </c>
      <c r="T23" s="11">
        <f t="shared" si="2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3"/>
        <v>1.2807106598984772</v>
      </c>
      <c r="G24" t="s">
        <v>20</v>
      </c>
      <c r="H24">
        <v>890</v>
      </c>
      <c r="I24" s="7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2037</v>
      </c>
      <c r="R24" t="s">
        <v>2038</v>
      </c>
      <c r="S24" s="11">
        <f t="shared" si="1"/>
        <v>43193.208333333328</v>
      </c>
      <c r="T24" s="11">
        <f t="shared" si="2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3"/>
        <v>3.3204444444444445</v>
      </c>
      <c r="G25" t="s">
        <v>20</v>
      </c>
      <c r="H25">
        <v>142</v>
      </c>
      <c r="I25" s="7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2039</v>
      </c>
      <c r="R25" t="s">
        <v>2040</v>
      </c>
      <c r="S25" s="11">
        <f t="shared" si="1"/>
        <v>43510.25</v>
      </c>
      <c r="T25" s="11">
        <f t="shared" si="2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3"/>
        <v>1.1283225108225108</v>
      </c>
      <c r="G26" t="s">
        <v>20</v>
      </c>
      <c r="H26">
        <v>2673</v>
      </c>
      <c r="I26" s="7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2035</v>
      </c>
      <c r="R26" t="s">
        <v>2044</v>
      </c>
      <c r="S26" s="11">
        <f t="shared" si="1"/>
        <v>41811.208333333336</v>
      </c>
      <c r="T26" s="11">
        <f t="shared" si="2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3"/>
        <v>2.1643636363636363</v>
      </c>
      <c r="G27" t="s">
        <v>20</v>
      </c>
      <c r="H27">
        <v>163</v>
      </c>
      <c r="I27" s="7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2048</v>
      </c>
      <c r="R27" t="s">
        <v>2049</v>
      </c>
      <c r="S27" s="11">
        <f t="shared" si="1"/>
        <v>40681.208333333336</v>
      </c>
      <c r="T27" s="11">
        <f t="shared" si="2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3"/>
        <v>0.4819906976744186</v>
      </c>
      <c r="G28" t="s">
        <v>74</v>
      </c>
      <c r="H28">
        <v>1480</v>
      </c>
      <c r="I28" s="7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2037</v>
      </c>
      <c r="R28" t="s">
        <v>2038</v>
      </c>
      <c r="S28" s="11">
        <f t="shared" si="1"/>
        <v>43312.208333333328</v>
      </c>
      <c r="T28" s="11">
        <f t="shared" si="2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3"/>
        <v>0.79949999999999999</v>
      </c>
      <c r="G29" t="s">
        <v>14</v>
      </c>
      <c r="H29">
        <v>15</v>
      </c>
      <c r="I29" s="7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2033</v>
      </c>
      <c r="R29" t="s">
        <v>2034</v>
      </c>
      <c r="S29" s="11">
        <f t="shared" si="1"/>
        <v>42280.208333333328</v>
      </c>
      <c r="T29" s="11">
        <f t="shared" si="2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3"/>
        <v>1.0522553516819573</v>
      </c>
      <c r="G30" t="s">
        <v>20</v>
      </c>
      <c r="H30">
        <v>2220</v>
      </c>
      <c r="I30" s="7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2037</v>
      </c>
      <c r="R30" t="s">
        <v>2038</v>
      </c>
      <c r="S30" s="11">
        <f t="shared" si="1"/>
        <v>40218.25</v>
      </c>
      <c r="T30" s="11">
        <f t="shared" si="2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3"/>
        <v>3.2889978213507627</v>
      </c>
      <c r="G31" t="s">
        <v>20</v>
      </c>
      <c r="H31">
        <v>1606</v>
      </c>
      <c r="I31" s="7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2039</v>
      </c>
      <c r="R31" t="s">
        <v>2050</v>
      </c>
      <c r="S31" s="11">
        <f t="shared" si="1"/>
        <v>43301.208333333328</v>
      </c>
      <c r="T31" s="11">
        <f t="shared" si="2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3"/>
        <v>1.606111111111111</v>
      </c>
      <c r="G32" t="s">
        <v>20</v>
      </c>
      <c r="H32">
        <v>129</v>
      </c>
      <c r="I32" s="7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2039</v>
      </c>
      <c r="R32" t="s">
        <v>2047</v>
      </c>
      <c r="S32" s="11">
        <f t="shared" si="1"/>
        <v>43609.208333333328</v>
      </c>
      <c r="T32" s="11">
        <f t="shared" si="2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3"/>
        <v>3.1</v>
      </c>
      <c r="G33" t="s">
        <v>20</v>
      </c>
      <c r="H33">
        <v>226</v>
      </c>
      <c r="I33" s="7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2048</v>
      </c>
      <c r="R33" t="s">
        <v>2049</v>
      </c>
      <c r="S33" s="11">
        <f t="shared" si="1"/>
        <v>42374.25</v>
      </c>
      <c r="T33" s="11">
        <f t="shared" si="2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3"/>
        <v>0.86807920792079207</v>
      </c>
      <c r="G34" t="s">
        <v>14</v>
      </c>
      <c r="H34">
        <v>2307</v>
      </c>
      <c r="I34" s="7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2039</v>
      </c>
      <c r="R34" t="s">
        <v>2040</v>
      </c>
      <c r="S34" s="11">
        <f t="shared" si="1"/>
        <v>43110.25</v>
      </c>
      <c r="T34" s="11">
        <f t="shared" si="2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3"/>
        <v>3.7782071713147412</v>
      </c>
      <c r="G35" t="s">
        <v>20</v>
      </c>
      <c r="H35">
        <v>5419</v>
      </c>
      <c r="I35" s="7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2037</v>
      </c>
      <c r="R35" t="s">
        <v>2038</v>
      </c>
      <c r="S35" s="11">
        <f t="shared" si="1"/>
        <v>41917.208333333336</v>
      </c>
      <c r="T35" s="11">
        <f t="shared" si="2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3"/>
        <v>1.5080645161290323</v>
      </c>
      <c r="G36" t="s">
        <v>20</v>
      </c>
      <c r="H36">
        <v>165</v>
      </c>
      <c r="I36" s="7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2039</v>
      </c>
      <c r="R36" t="s">
        <v>2040</v>
      </c>
      <c r="S36" s="11">
        <f t="shared" si="1"/>
        <v>42817.208333333328</v>
      </c>
      <c r="T36" s="11">
        <f t="shared" si="2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3"/>
        <v>1.5030119521912351</v>
      </c>
      <c r="G37" t="s">
        <v>20</v>
      </c>
      <c r="H37">
        <v>1965</v>
      </c>
      <c r="I37" s="7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2039</v>
      </c>
      <c r="R37" t="s">
        <v>2042</v>
      </c>
      <c r="S37" s="11">
        <f t="shared" si="1"/>
        <v>43484.25</v>
      </c>
      <c r="T37" s="11">
        <f t="shared" si="2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3"/>
        <v>1.572857142857143</v>
      </c>
      <c r="G38" t="s">
        <v>20</v>
      </c>
      <c r="H38">
        <v>16</v>
      </c>
      <c r="I38" s="7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2037</v>
      </c>
      <c r="R38" t="s">
        <v>2038</v>
      </c>
      <c r="S38" s="11">
        <f t="shared" si="1"/>
        <v>40600.25</v>
      </c>
      <c r="T38" s="11">
        <f t="shared" si="2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3"/>
        <v>1.3998765432098765</v>
      </c>
      <c r="G39" t="s">
        <v>20</v>
      </c>
      <c r="H39">
        <v>107</v>
      </c>
      <c r="I39" s="7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2045</v>
      </c>
      <c r="R39" t="s">
        <v>2051</v>
      </c>
      <c r="S39" s="11">
        <f t="shared" si="1"/>
        <v>43744.208333333328</v>
      </c>
      <c r="T39" s="11">
        <f t="shared" si="2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3"/>
        <v>3.2532258064516131</v>
      </c>
      <c r="G40" t="s">
        <v>20</v>
      </c>
      <c r="H40">
        <v>134</v>
      </c>
      <c r="I40" s="7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2052</v>
      </c>
      <c r="R40" t="s">
        <v>2053</v>
      </c>
      <c r="S40" s="11">
        <f t="shared" si="1"/>
        <v>40469.208333333336</v>
      </c>
      <c r="T40" s="11">
        <f t="shared" si="2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3"/>
        <v>0.50777777777777777</v>
      </c>
      <c r="G41" t="s">
        <v>14</v>
      </c>
      <c r="H41">
        <v>88</v>
      </c>
      <c r="I41" s="7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2037</v>
      </c>
      <c r="R41" t="s">
        <v>2038</v>
      </c>
      <c r="S41" s="11">
        <f t="shared" si="1"/>
        <v>41330.25</v>
      </c>
      <c r="T41" s="11">
        <f t="shared" si="2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3"/>
        <v>1.6906818181818182</v>
      </c>
      <c r="G42" t="s">
        <v>20</v>
      </c>
      <c r="H42">
        <v>198</v>
      </c>
      <c r="I42" s="7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2035</v>
      </c>
      <c r="R42" t="s">
        <v>2044</v>
      </c>
      <c r="S42" s="11">
        <f t="shared" si="1"/>
        <v>40334.208333333336</v>
      </c>
      <c r="T42" s="11">
        <f t="shared" si="2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3"/>
        <v>2.1292857142857144</v>
      </c>
      <c r="G43" t="s">
        <v>20</v>
      </c>
      <c r="H43">
        <v>111</v>
      </c>
      <c r="I43" s="7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2033</v>
      </c>
      <c r="R43" t="s">
        <v>2034</v>
      </c>
      <c r="S43" s="11">
        <f t="shared" si="1"/>
        <v>41156.208333333336</v>
      </c>
      <c r="T43" s="11">
        <f t="shared" si="2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3"/>
        <v>4.4394444444444447</v>
      </c>
      <c r="G44" t="s">
        <v>20</v>
      </c>
      <c r="H44">
        <v>222</v>
      </c>
      <c r="I44" s="7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2031</v>
      </c>
      <c r="R44" t="s">
        <v>2032</v>
      </c>
      <c r="S44" s="11">
        <f t="shared" si="1"/>
        <v>40728.208333333336</v>
      </c>
      <c r="T44" s="11">
        <f t="shared" si="2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3"/>
        <v>1.859390243902439</v>
      </c>
      <c r="G45" t="s">
        <v>20</v>
      </c>
      <c r="H45">
        <v>6212</v>
      </c>
      <c r="I45" s="7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2045</v>
      </c>
      <c r="R45" t="s">
        <v>2054</v>
      </c>
      <c r="S45" s="11">
        <f t="shared" si="1"/>
        <v>41844.208333333336</v>
      </c>
      <c r="T45" s="11">
        <f t="shared" si="2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3"/>
        <v>6.5881249999999998</v>
      </c>
      <c r="G46" t="s">
        <v>20</v>
      </c>
      <c r="H46">
        <v>98</v>
      </c>
      <c r="I46" s="7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2045</v>
      </c>
      <c r="R46" t="s">
        <v>2051</v>
      </c>
      <c r="S46" s="11">
        <f t="shared" si="1"/>
        <v>43541.208333333328</v>
      </c>
      <c r="T46" s="11">
        <f t="shared" si="2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3"/>
        <v>0.4768421052631579</v>
      </c>
      <c r="G47" t="s">
        <v>14</v>
      </c>
      <c r="H47">
        <v>48</v>
      </c>
      <c r="I47" s="7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2037</v>
      </c>
      <c r="R47" t="s">
        <v>2038</v>
      </c>
      <c r="S47" s="11">
        <f t="shared" si="1"/>
        <v>42676.208333333328</v>
      </c>
      <c r="T47" s="11">
        <f t="shared" si="2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3"/>
        <v>1.1478378378378378</v>
      </c>
      <c r="G48" t="s">
        <v>20</v>
      </c>
      <c r="H48">
        <v>92</v>
      </c>
      <c r="I48" s="7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2033</v>
      </c>
      <c r="R48" t="s">
        <v>2034</v>
      </c>
      <c r="S48" s="11">
        <f t="shared" si="1"/>
        <v>40367.208333333336</v>
      </c>
      <c r="T48" s="11">
        <f t="shared" si="2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3"/>
        <v>4.7526666666666664</v>
      </c>
      <c r="G49" t="s">
        <v>20</v>
      </c>
      <c r="H49">
        <v>149</v>
      </c>
      <c r="I49" s="7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2037</v>
      </c>
      <c r="R49" t="s">
        <v>2038</v>
      </c>
      <c r="S49" s="11">
        <f t="shared" si="1"/>
        <v>41727.208333333336</v>
      </c>
      <c r="T49" s="11">
        <f t="shared" si="2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3"/>
        <v>3.86972972972973</v>
      </c>
      <c r="G50" t="s">
        <v>20</v>
      </c>
      <c r="H50">
        <v>2431</v>
      </c>
      <c r="I50" s="7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2037</v>
      </c>
      <c r="R50" t="s">
        <v>2038</v>
      </c>
      <c r="S50" s="11">
        <f t="shared" si="1"/>
        <v>42180.208333333328</v>
      </c>
      <c r="T50" s="11">
        <f t="shared" si="2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3"/>
        <v>1.89625</v>
      </c>
      <c r="G51" t="s">
        <v>20</v>
      </c>
      <c r="H51">
        <v>303</v>
      </c>
      <c r="I51" s="7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2033</v>
      </c>
      <c r="R51" t="s">
        <v>2034</v>
      </c>
      <c r="S51" s="11">
        <f t="shared" si="1"/>
        <v>43758.208333333328</v>
      </c>
      <c r="T51" s="11">
        <f t="shared" si="2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3"/>
        <v>0.02</v>
      </c>
      <c r="G52" t="s">
        <v>14</v>
      </c>
      <c r="H52">
        <v>1</v>
      </c>
      <c r="I52" s="7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2033</v>
      </c>
      <c r="R52" t="s">
        <v>2055</v>
      </c>
      <c r="S52" s="11">
        <f t="shared" si="1"/>
        <v>41487.208333333336</v>
      </c>
      <c r="T52" s="11">
        <f t="shared" si="2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3"/>
        <v>0.91867805186590767</v>
      </c>
      <c r="G53" t="s">
        <v>14</v>
      </c>
      <c r="H53">
        <v>1467</v>
      </c>
      <c r="I53" s="7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2035</v>
      </c>
      <c r="R53" t="s">
        <v>2044</v>
      </c>
      <c r="S53" s="11">
        <f t="shared" si="1"/>
        <v>40995.208333333336</v>
      </c>
      <c r="T53" s="11">
        <f t="shared" si="2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3"/>
        <v>0.34152777777777776</v>
      </c>
      <c r="G54" t="s">
        <v>14</v>
      </c>
      <c r="H54">
        <v>75</v>
      </c>
      <c r="I54" s="7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2037</v>
      </c>
      <c r="R54" t="s">
        <v>2038</v>
      </c>
      <c r="S54" s="11">
        <f t="shared" si="1"/>
        <v>40436.208333333336</v>
      </c>
      <c r="T54" s="11">
        <f t="shared" si="2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3"/>
        <v>1.4040909090909091</v>
      </c>
      <c r="G55" t="s">
        <v>20</v>
      </c>
      <c r="H55">
        <v>209</v>
      </c>
      <c r="I55" s="7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2039</v>
      </c>
      <c r="R55" t="s">
        <v>2042</v>
      </c>
      <c r="S55" s="11">
        <f t="shared" si="1"/>
        <v>41779.208333333336</v>
      </c>
      <c r="T55" s="11">
        <f t="shared" si="2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3"/>
        <v>0.89866666666666661</v>
      </c>
      <c r="G56" t="s">
        <v>14</v>
      </c>
      <c r="H56">
        <v>120</v>
      </c>
      <c r="I56" s="7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2035</v>
      </c>
      <c r="R56" t="s">
        <v>2044</v>
      </c>
      <c r="S56" s="11">
        <f t="shared" si="1"/>
        <v>43170.25</v>
      </c>
      <c r="T56" s="11">
        <f t="shared" si="2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3"/>
        <v>1.7796969696969698</v>
      </c>
      <c r="G57" t="s">
        <v>20</v>
      </c>
      <c r="H57">
        <v>131</v>
      </c>
      <c r="I57" s="7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2033</v>
      </c>
      <c r="R57" t="s">
        <v>2056</v>
      </c>
      <c r="S57" s="11">
        <f t="shared" si="1"/>
        <v>43311.208333333328</v>
      </c>
      <c r="T57" s="11">
        <f t="shared" si="2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3"/>
        <v>1.436625</v>
      </c>
      <c r="G58" t="s">
        <v>20</v>
      </c>
      <c r="H58">
        <v>164</v>
      </c>
      <c r="I58" s="7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2035</v>
      </c>
      <c r="R58" t="s">
        <v>2044</v>
      </c>
      <c r="S58" s="11">
        <f t="shared" si="1"/>
        <v>42014.25</v>
      </c>
      <c r="T58" s="11">
        <f t="shared" si="2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3"/>
        <v>2.1527586206896552</v>
      </c>
      <c r="G59" t="s">
        <v>20</v>
      </c>
      <c r="H59">
        <v>201</v>
      </c>
      <c r="I59" s="7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2048</v>
      </c>
      <c r="R59" t="s">
        <v>2049</v>
      </c>
      <c r="S59" s="11">
        <f t="shared" si="1"/>
        <v>42979.208333333328</v>
      </c>
      <c r="T59" s="11">
        <f t="shared" si="2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3"/>
        <v>2.2711111111111113</v>
      </c>
      <c r="G60" t="s">
        <v>20</v>
      </c>
      <c r="H60">
        <v>211</v>
      </c>
      <c r="I60" s="7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2037</v>
      </c>
      <c r="R60" t="s">
        <v>2038</v>
      </c>
      <c r="S60" s="11">
        <f t="shared" si="1"/>
        <v>42268.208333333328</v>
      </c>
      <c r="T60" s="11">
        <f t="shared" si="2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3"/>
        <v>2.7507142857142859</v>
      </c>
      <c r="G61" t="s">
        <v>20</v>
      </c>
      <c r="H61">
        <v>128</v>
      </c>
      <c r="I61" s="7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2037</v>
      </c>
      <c r="R61" t="s">
        <v>2038</v>
      </c>
      <c r="S61" s="11">
        <f t="shared" si="1"/>
        <v>42898.208333333328</v>
      </c>
      <c r="T61" s="11">
        <f t="shared" si="2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3"/>
        <v>1.4437048832271762</v>
      </c>
      <c r="G62" t="s">
        <v>20</v>
      </c>
      <c r="H62">
        <v>1600</v>
      </c>
      <c r="I62" s="7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2037</v>
      </c>
      <c r="R62" t="s">
        <v>2038</v>
      </c>
      <c r="S62" s="11">
        <f t="shared" si="1"/>
        <v>41107.208333333336</v>
      </c>
      <c r="T62" s="11">
        <f t="shared" si="2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3"/>
        <v>0.92745983935742971</v>
      </c>
      <c r="G63" t="s">
        <v>14</v>
      </c>
      <c r="H63">
        <v>2253</v>
      </c>
      <c r="I63" s="7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2037</v>
      </c>
      <c r="R63" t="s">
        <v>2038</v>
      </c>
      <c r="S63" s="11">
        <f t="shared" si="1"/>
        <v>40595.25</v>
      </c>
      <c r="T63" s="11">
        <f t="shared" si="2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3"/>
        <v>7.226</v>
      </c>
      <c r="G64" t="s">
        <v>20</v>
      </c>
      <c r="H64">
        <v>249</v>
      </c>
      <c r="I64" s="7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2035</v>
      </c>
      <c r="R64" t="s">
        <v>2036</v>
      </c>
      <c r="S64" s="11">
        <f t="shared" si="1"/>
        <v>42160.208333333328</v>
      </c>
      <c r="T64" s="11">
        <f t="shared" si="2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3"/>
        <v>0.11851063829787234</v>
      </c>
      <c r="G65" t="s">
        <v>14</v>
      </c>
      <c r="H65">
        <v>5</v>
      </c>
      <c r="I65" s="7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2037</v>
      </c>
      <c r="R65" t="s">
        <v>2038</v>
      </c>
      <c r="S65" s="11">
        <f t="shared" si="1"/>
        <v>42853.208333333328</v>
      </c>
      <c r="T65" s="11">
        <f t="shared" si="2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3"/>
        <v>0.97642857142857142</v>
      </c>
      <c r="G66" t="s">
        <v>14</v>
      </c>
      <c r="H66">
        <v>38</v>
      </c>
      <c r="I66" s="7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2035</v>
      </c>
      <c r="R66" t="s">
        <v>2036</v>
      </c>
      <c r="S66" s="11">
        <f t="shared" si="1"/>
        <v>43283.208333333328</v>
      </c>
      <c r="T66" s="11">
        <f t="shared" si="2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 s="7">
        <f t="shared" ref="I67:I130" si="5">IFERROR(E67/H67, 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2037</v>
      </c>
      <c r="R67" t="s">
        <v>2038</v>
      </c>
      <c r="S67" s="11">
        <f t="shared" ref="S67:S130" si="6">(((L67/60)/60)/24)+DATE(1970,1,1)</f>
        <v>40570.25</v>
      </c>
      <c r="T67" s="11">
        <f t="shared" ref="T67:T130" si="7">(((M67/60)/60)/24)+DATE(1970,1,1)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2037</v>
      </c>
      <c r="R68" t="s">
        <v>2038</v>
      </c>
      <c r="S68" s="11">
        <f t="shared" si="6"/>
        <v>42102.208333333328</v>
      </c>
      <c r="T68" s="11">
        <f t="shared" si="7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2035</v>
      </c>
      <c r="R69" t="s">
        <v>2044</v>
      </c>
      <c r="S69" s="11">
        <f t="shared" si="6"/>
        <v>40203.25</v>
      </c>
      <c r="T69" s="11">
        <f t="shared" si="7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2037</v>
      </c>
      <c r="R70" t="s">
        <v>2038</v>
      </c>
      <c r="S70" s="11">
        <f t="shared" si="6"/>
        <v>42943.208333333328</v>
      </c>
      <c r="T70" s="11">
        <f t="shared" si="7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2037</v>
      </c>
      <c r="R71" t="s">
        <v>2038</v>
      </c>
      <c r="S71" s="11">
        <f t="shared" si="6"/>
        <v>40531.25</v>
      </c>
      <c r="T71" s="11">
        <f t="shared" si="7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2037</v>
      </c>
      <c r="R72" t="s">
        <v>2038</v>
      </c>
      <c r="S72" s="11">
        <f t="shared" si="6"/>
        <v>40484.208333333336</v>
      </c>
      <c r="T72" s="11">
        <f t="shared" si="7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2037</v>
      </c>
      <c r="R73" t="s">
        <v>2038</v>
      </c>
      <c r="S73" s="11">
        <f t="shared" si="6"/>
        <v>43799.25</v>
      </c>
      <c r="T73" s="11">
        <f t="shared" si="7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2039</v>
      </c>
      <c r="R74" t="s">
        <v>2047</v>
      </c>
      <c r="S74" s="11">
        <f t="shared" si="6"/>
        <v>42186.208333333328</v>
      </c>
      <c r="T74" s="11">
        <f t="shared" si="7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2033</v>
      </c>
      <c r="R75" t="s">
        <v>2056</v>
      </c>
      <c r="S75" s="11">
        <f t="shared" si="6"/>
        <v>42701.25</v>
      </c>
      <c r="T75" s="11">
        <f t="shared" si="7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2033</v>
      </c>
      <c r="R76" t="s">
        <v>2055</v>
      </c>
      <c r="S76" s="11">
        <f t="shared" si="6"/>
        <v>42456.208333333328</v>
      </c>
      <c r="T76" s="11">
        <f t="shared" si="7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2052</v>
      </c>
      <c r="R77" t="s">
        <v>2053</v>
      </c>
      <c r="S77" s="11">
        <f t="shared" si="6"/>
        <v>43296.208333333328</v>
      </c>
      <c r="T77" s="11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2037</v>
      </c>
      <c r="R78" t="s">
        <v>2038</v>
      </c>
      <c r="S78" s="11">
        <f t="shared" si="6"/>
        <v>42027.25</v>
      </c>
      <c r="T78" s="11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2039</v>
      </c>
      <c r="R79" t="s">
        <v>2047</v>
      </c>
      <c r="S79" s="11">
        <f t="shared" si="6"/>
        <v>40448.208333333336</v>
      </c>
      <c r="T79" s="11">
        <f t="shared" si="7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2045</v>
      </c>
      <c r="R80" t="s">
        <v>2057</v>
      </c>
      <c r="S80" s="11">
        <f t="shared" si="6"/>
        <v>43206.208333333328</v>
      </c>
      <c r="T80" s="11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2037</v>
      </c>
      <c r="R81" t="s">
        <v>2038</v>
      </c>
      <c r="S81" s="11">
        <f t="shared" si="6"/>
        <v>43267.208333333328</v>
      </c>
      <c r="T81" s="11">
        <f t="shared" si="7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2048</v>
      </c>
      <c r="R82" t="s">
        <v>2049</v>
      </c>
      <c r="S82" s="11">
        <f t="shared" si="6"/>
        <v>42976.208333333328</v>
      </c>
      <c r="T82" s="11">
        <f t="shared" si="7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2033</v>
      </c>
      <c r="R83" t="s">
        <v>2034</v>
      </c>
      <c r="S83" s="11">
        <f t="shared" si="6"/>
        <v>43062.25</v>
      </c>
      <c r="T83" s="11">
        <f t="shared" si="7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2048</v>
      </c>
      <c r="R84" t="s">
        <v>2049</v>
      </c>
      <c r="S84" s="11">
        <f t="shared" si="6"/>
        <v>43482.25</v>
      </c>
      <c r="T84" s="11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2033</v>
      </c>
      <c r="R85" t="s">
        <v>2041</v>
      </c>
      <c r="S85" s="11">
        <f t="shared" si="6"/>
        <v>42579.208333333328</v>
      </c>
      <c r="T85" s="11">
        <f t="shared" si="7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2035</v>
      </c>
      <c r="R86" t="s">
        <v>2044</v>
      </c>
      <c r="S86" s="11">
        <f t="shared" si="6"/>
        <v>41118.208333333336</v>
      </c>
      <c r="T86" s="11">
        <f t="shared" si="7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2033</v>
      </c>
      <c r="R87" t="s">
        <v>2043</v>
      </c>
      <c r="S87" s="11">
        <f t="shared" si="6"/>
        <v>40797.208333333336</v>
      </c>
      <c r="T87" s="11">
        <f t="shared" si="7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2037</v>
      </c>
      <c r="R88" t="s">
        <v>2038</v>
      </c>
      <c r="S88" s="11">
        <f t="shared" si="6"/>
        <v>42128.208333333328</v>
      </c>
      <c r="T88" s="11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2033</v>
      </c>
      <c r="R89" t="s">
        <v>2034</v>
      </c>
      <c r="S89" s="11">
        <f t="shared" si="6"/>
        <v>40610.25</v>
      </c>
      <c r="T89" s="11">
        <f t="shared" si="7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2045</v>
      </c>
      <c r="R90" t="s">
        <v>2057</v>
      </c>
      <c r="S90" s="11">
        <f t="shared" si="6"/>
        <v>42110.208333333328</v>
      </c>
      <c r="T90" s="11">
        <f t="shared" si="7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2037</v>
      </c>
      <c r="R91" t="s">
        <v>2038</v>
      </c>
      <c r="S91" s="11">
        <f t="shared" si="6"/>
        <v>40283.208333333336</v>
      </c>
      <c r="T91" s="11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2037</v>
      </c>
      <c r="R92" t="s">
        <v>2038</v>
      </c>
      <c r="S92" s="11">
        <f t="shared" si="6"/>
        <v>42425.25</v>
      </c>
      <c r="T92" s="11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2045</v>
      </c>
      <c r="R93" t="s">
        <v>2057</v>
      </c>
      <c r="S93" s="11">
        <f t="shared" si="6"/>
        <v>42588.208333333328</v>
      </c>
      <c r="T93" s="11">
        <f t="shared" si="7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2048</v>
      </c>
      <c r="R94" t="s">
        <v>2049</v>
      </c>
      <c r="S94" s="11">
        <f t="shared" si="6"/>
        <v>40352.208333333336</v>
      </c>
      <c r="T94" s="11">
        <f t="shared" si="7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2037</v>
      </c>
      <c r="R95" t="s">
        <v>2038</v>
      </c>
      <c r="S95" s="11">
        <f t="shared" si="6"/>
        <v>41202.208333333336</v>
      </c>
      <c r="T95" s="11">
        <f t="shared" si="7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2035</v>
      </c>
      <c r="R96" t="s">
        <v>2036</v>
      </c>
      <c r="S96" s="11">
        <f t="shared" si="6"/>
        <v>43562.208333333328</v>
      </c>
      <c r="T96" s="11">
        <f t="shared" si="7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2039</v>
      </c>
      <c r="R97" t="s">
        <v>2040</v>
      </c>
      <c r="S97" s="11">
        <f t="shared" si="6"/>
        <v>43752.208333333328</v>
      </c>
      <c r="T97" s="11">
        <f t="shared" si="7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2037</v>
      </c>
      <c r="R98" t="s">
        <v>2038</v>
      </c>
      <c r="S98" s="11">
        <f t="shared" si="6"/>
        <v>40612.25</v>
      </c>
      <c r="T98" s="11">
        <f t="shared" si="7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2031</v>
      </c>
      <c r="R99" t="s">
        <v>2032</v>
      </c>
      <c r="S99" s="11">
        <f t="shared" si="6"/>
        <v>42180.208333333328</v>
      </c>
      <c r="T99" s="11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2048</v>
      </c>
      <c r="R100" t="s">
        <v>2049</v>
      </c>
      <c r="S100" s="11">
        <f t="shared" si="6"/>
        <v>42212.208333333328</v>
      </c>
      <c r="T100" s="11">
        <f t="shared" si="7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2037</v>
      </c>
      <c r="R101" t="s">
        <v>2038</v>
      </c>
      <c r="S101" s="11">
        <f t="shared" si="6"/>
        <v>41968.25</v>
      </c>
      <c r="T101" s="11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2037</v>
      </c>
      <c r="R102" t="s">
        <v>2038</v>
      </c>
      <c r="S102" s="11">
        <f t="shared" si="6"/>
        <v>40835.208333333336</v>
      </c>
      <c r="T102" s="11">
        <f t="shared" si="7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2033</v>
      </c>
      <c r="R103" t="s">
        <v>2041</v>
      </c>
      <c r="S103" s="11">
        <f t="shared" si="6"/>
        <v>42056.25</v>
      </c>
      <c r="T103" s="11">
        <f t="shared" si="7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2035</v>
      </c>
      <c r="R104" t="s">
        <v>2044</v>
      </c>
      <c r="S104" s="11">
        <f t="shared" si="6"/>
        <v>43234.208333333328</v>
      </c>
      <c r="T104" s="11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2033</v>
      </c>
      <c r="R105" t="s">
        <v>2041</v>
      </c>
      <c r="S105" s="11">
        <f t="shared" si="6"/>
        <v>40475.208333333336</v>
      </c>
      <c r="T105" s="11">
        <f t="shared" si="7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2033</v>
      </c>
      <c r="R106" t="s">
        <v>2043</v>
      </c>
      <c r="S106" s="11">
        <f t="shared" si="6"/>
        <v>42878.208333333328</v>
      </c>
      <c r="T106" s="11">
        <f t="shared" si="7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2035</v>
      </c>
      <c r="R107" t="s">
        <v>2036</v>
      </c>
      <c r="S107" s="11">
        <f t="shared" si="6"/>
        <v>41366.208333333336</v>
      </c>
      <c r="T107" s="11">
        <f t="shared" si="7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2037</v>
      </c>
      <c r="R108" t="s">
        <v>2038</v>
      </c>
      <c r="S108" s="11">
        <f t="shared" si="6"/>
        <v>43716.208333333328</v>
      </c>
      <c r="T108" s="11">
        <f t="shared" si="7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2037</v>
      </c>
      <c r="R109" t="s">
        <v>2038</v>
      </c>
      <c r="S109" s="11">
        <f t="shared" si="6"/>
        <v>43213.208333333328</v>
      </c>
      <c r="T109" s="11">
        <f t="shared" si="7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2039</v>
      </c>
      <c r="R110" t="s">
        <v>2040</v>
      </c>
      <c r="S110" s="11">
        <f t="shared" si="6"/>
        <v>41005.208333333336</v>
      </c>
      <c r="T110" s="11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2039</v>
      </c>
      <c r="R111" t="s">
        <v>2058</v>
      </c>
      <c r="S111" s="11">
        <f t="shared" si="6"/>
        <v>41651.25</v>
      </c>
      <c r="T111" s="11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2031</v>
      </c>
      <c r="R112" t="s">
        <v>2032</v>
      </c>
      <c r="S112" s="11">
        <f t="shared" si="6"/>
        <v>43354.208333333328</v>
      </c>
      <c r="T112" s="11">
        <f t="shared" si="7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2045</v>
      </c>
      <c r="R113" t="s">
        <v>2054</v>
      </c>
      <c r="S113" s="11">
        <f t="shared" si="6"/>
        <v>41174.208333333336</v>
      </c>
      <c r="T113" s="11">
        <f t="shared" si="7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2035</v>
      </c>
      <c r="R114" t="s">
        <v>2036</v>
      </c>
      <c r="S114" s="11">
        <f t="shared" si="6"/>
        <v>41875.208333333336</v>
      </c>
      <c r="T114" s="11">
        <f t="shared" si="7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2031</v>
      </c>
      <c r="R115" t="s">
        <v>2032</v>
      </c>
      <c r="S115" s="11">
        <f t="shared" si="6"/>
        <v>42990.208333333328</v>
      </c>
      <c r="T115" s="11">
        <f t="shared" si="7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2035</v>
      </c>
      <c r="R116" t="s">
        <v>2044</v>
      </c>
      <c r="S116" s="11">
        <f t="shared" si="6"/>
        <v>43564.208333333328</v>
      </c>
      <c r="T116" s="11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2045</v>
      </c>
      <c r="R117" t="s">
        <v>2051</v>
      </c>
      <c r="S117" s="11">
        <f t="shared" si="6"/>
        <v>43056.25</v>
      </c>
      <c r="T117" s="11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2037</v>
      </c>
      <c r="R118" t="s">
        <v>2038</v>
      </c>
      <c r="S118" s="11">
        <f t="shared" si="6"/>
        <v>42265.208333333328</v>
      </c>
      <c r="T118" s="11">
        <f t="shared" si="7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2039</v>
      </c>
      <c r="R119" t="s">
        <v>2058</v>
      </c>
      <c r="S119" s="11">
        <f t="shared" si="6"/>
        <v>40808.208333333336</v>
      </c>
      <c r="T119" s="11">
        <f t="shared" si="7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2052</v>
      </c>
      <c r="R120" t="s">
        <v>2053</v>
      </c>
      <c r="S120" s="11">
        <f t="shared" si="6"/>
        <v>41665.25</v>
      </c>
      <c r="T120" s="11">
        <f t="shared" si="7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2039</v>
      </c>
      <c r="R121" t="s">
        <v>2040</v>
      </c>
      <c r="S121" s="11">
        <f t="shared" si="6"/>
        <v>41806.208333333336</v>
      </c>
      <c r="T121" s="11">
        <f t="shared" si="7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2048</v>
      </c>
      <c r="R122" t="s">
        <v>2059</v>
      </c>
      <c r="S122" s="11">
        <f t="shared" si="6"/>
        <v>42111.208333333328</v>
      </c>
      <c r="T122" s="11">
        <f t="shared" si="7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2048</v>
      </c>
      <c r="R123" t="s">
        <v>2049</v>
      </c>
      <c r="S123" s="11">
        <f t="shared" si="6"/>
        <v>41917.208333333336</v>
      </c>
      <c r="T123" s="11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2045</v>
      </c>
      <c r="R124" t="s">
        <v>2051</v>
      </c>
      <c r="S124" s="11">
        <f t="shared" si="6"/>
        <v>41970.25</v>
      </c>
      <c r="T124" s="11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2037</v>
      </c>
      <c r="R125" t="s">
        <v>2038</v>
      </c>
      <c r="S125" s="11">
        <f t="shared" si="6"/>
        <v>42332.25</v>
      </c>
      <c r="T125" s="11">
        <f t="shared" si="7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2052</v>
      </c>
      <c r="R126" t="s">
        <v>2053</v>
      </c>
      <c r="S126" s="11">
        <f t="shared" si="6"/>
        <v>43598.208333333328</v>
      </c>
      <c r="T126" s="11">
        <f t="shared" si="7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2037</v>
      </c>
      <c r="R127" t="s">
        <v>2038</v>
      </c>
      <c r="S127" s="11">
        <f t="shared" si="6"/>
        <v>43362.208333333328</v>
      </c>
      <c r="T127" s="11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2037</v>
      </c>
      <c r="R128" t="s">
        <v>2038</v>
      </c>
      <c r="S128" s="11">
        <f t="shared" si="6"/>
        <v>42596.208333333328</v>
      </c>
      <c r="T128" s="11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2037</v>
      </c>
      <c r="R129" t="s">
        <v>2038</v>
      </c>
      <c r="S129" s="11">
        <f t="shared" si="6"/>
        <v>40310.208333333336</v>
      </c>
      <c r="T129" s="11">
        <f t="shared" si="7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2033</v>
      </c>
      <c r="R130" t="s">
        <v>2034</v>
      </c>
      <c r="S130" s="11">
        <f t="shared" si="6"/>
        <v>40417.208333333336</v>
      </c>
      <c r="T130" s="11">
        <f t="shared" si="7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 s="7">
        <f t="shared" ref="I131:I194" si="9">IFERROR(E131/H131, 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2031</v>
      </c>
      <c r="R131" t="s">
        <v>2032</v>
      </c>
      <c r="S131" s="11">
        <f t="shared" ref="S131:S194" si="10">(((L131/60)/60)/24)+DATE(1970,1,1)</f>
        <v>42038.25</v>
      </c>
      <c r="T131" s="11">
        <f t="shared" ref="T131:T194" si="11">(((M131/60)/60)/24)+DATE(1970,1,1)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2039</v>
      </c>
      <c r="R132" t="s">
        <v>2042</v>
      </c>
      <c r="S132" s="11">
        <f t="shared" si="10"/>
        <v>40842.208333333336</v>
      </c>
      <c r="T132" s="11">
        <f t="shared" si="11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2035</v>
      </c>
      <c r="R133" t="s">
        <v>2036</v>
      </c>
      <c r="S133" s="11">
        <f t="shared" si="10"/>
        <v>41607.25</v>
      </c>
      <c r="T133" s="11">
        <f t="shared" si="11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2037</v>
      </c>
      <c r="R134" t="s">
        <v>2038</v>
      </c>
      <c r="S134" s="11">
        <f t="shared" si="10"/>
        <v>43112.25</v>
      </c>
      <c r="T134" s="11">
        <f t="shared" si="11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2033</v>
      </c>
      <c r="R135" t="s">
        <v>2060</v>
      </c>
      <c r="S135" s="11">
        <f t="shared" si="10"/>
        <v>40767.208333333336</v>
      </c>
      <c r="T135" s="11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2039</v>
      </c>
      <c r="R136" t="s">
        <v>2040</v>
      </c>
      <c r="S136" s="11">
        <f t="shared" si="10"/>
        <v>40713.208333333336</v>
      </c>
      <c r="T136" s="11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2037</v>
      </c>
      <c r="R137" t="s">
        <v>2038</v>
      </c>
      <c r="S137" s="11">
        <f t="shared" si="10"/>
        <v>41340.25</v>
      </c>
      <c r="T137" s="11">
        <f t="shared" si="11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2039</v>
      </c>
      <c r="R138" t="s">
        <v>2042</v>
      </c>
      <c r="S138" s="11">
        <f t="shared" si="10"/>
        <v>41797.208333333336</v>
      </c>
      <c r="T138" s="11">
        <f t="shared" si="11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2045</v>
      </c>
      <c r="R139" t="s">
        <v>2046</v>
      </c>
      <c r="S139" s="11">
        <f t="shared" si="10"/>
        <v>40457.208333333336</v>
      </c>
      <c r="T139" s="11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2048</v>
      </c>
      <c r="R140" t="s">
        <v>2059</v>
      </c>
      <c r="S140" s="11">
        <f t="shared" si="10"/>
        <v>41180.208333333336</v>
      </c>
      <c r="T140" s="11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2035</v>
      </c>
      <c r="R141" t="s">
        <v>2044</v>
      </c>
      <c r="S141" s="11">
        <f t="shared" si="10"/>
        <v>42115.208333333328</v>
      </c>
      <c r="T141" s="11">
        <f t="shared" si="11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2039</v>
      </c>
      <c r="R142" t="s">
        <v>2040</v>
      </c>
      <c r="S142" s="11">
        <f t="shared" si="10"/>
        <v>43156.25</v>
      </c>
      <c r="T142" s="11">
        <f t="shared" si="11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2035</v>
      </c>
      <c r="R143" t="s">
        <v>2036</v>
      </c>
      <c r="S143" s="11">
        <f t="shared" si="10"/>
        <v>42167.208333333328</v>
      </c>
      <c r="T143" s="11">
        <f t="shared" si="11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2035</v>
      </c>
      <c r="R144" t="s">
        <v>2036</v>
      </c>
      <c r="S144" s="11">
        <f t="shared" si="10"/>
        <v>41005.208333333336</v>
      </c>
      <c r="T144" s="11">
        <f t="shared" si="11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2033</v>
      </c>
      <c r="R145" t="s">
        <v>2043</v>
      </c>
      <c r="S145" s="11">
        <f t="shared" si="10"/>
        <v>40357.208333333336</v>
      </c>
      <c r="T145" s="11">
        <f t="shared" si="11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2037</v>
      </c>
      <c r="R146" t="s">
        <v>2038</v>
      </c>
      <c r="S146" s="11">
        <f t="shared" si="10"/>
        <v>43633.208333333328</v>
      </c>
      <c r="T146" s="11">
        <f t="shared" si="11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2035</v>
      </c>
      <c r="R147" t="s">
        <v>2044</v>
      </c>
      <c r="S147" s="11">
        <f t="shared" si="10"/>
        <v>41889.208333333336</v>
      </c>
      <c r="T147" s="11">
        <f t="shared" si="11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2037</v>
      </c>
      <c r="R148" t="s">
        <v>2038</v>
      </c>
      <c r="S148" s="11">
        <f t="shared" si="10"/>
        <v>40855.25</v>
      </c>
      <c r="T148" s="11">
        <f t="shared" si="11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2037</v>
      </c>
      <c r="R149" t="s">
        <v>2038</v>
      </c>
      <c r="S149" s="11">
        <f t="shared" si="10"/>
        <v>42534.208333333328</v>
      </c>
      <c r="T149" s="11">
        <f t="shared" si="11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2035</v>
      </c>
      <c r="R150" t="s">
        <v>2044</v>
      </c>
      <c r="S150" s="11">
        <f t="shared" si="10"/>
        <v>42941.208333333328</v>
      </c>
      <c r="T150" s="11">
        <f t="shared" si="11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2033</v>
      </c>
      <c r="R151" t="s">
        <v>2043</v>
      </c>
      <c r="S151" s="11">
        <f t="shared" si="10"/>
        <v>41275.25</v>
      </c>
      <c r="T151" s="11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2033</v>
      </c>
      <c r="R152" t="s">
        <v>2034</v>
      </c>
      <c r="S152" s="11">
        <f t="shared" si="10"/>
        <v>43450.25</v>
      </c>
      <c r="T152" s="11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2033</v>
      </c>
      <c r="R153" t="s">
        <v>2041</v>
      </c>
      <c r="S153" s="11">
        <f t="shared" si="10"/>
        <v>41799.208333333336</v>
      </c>
      <c r="T153" s="11">
        <f t="shared" si="11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2033</v>
      </c>
      <c r="R154" t="s">
        <v>2043</v>
      </c>
      <c r="S154" s="11">
        <f t="shared" si="10"/>
        <v>42783.25</v>
      </c>
      <c r="T154" s="11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2037</v>
      </c>
      <c r="R155" t="s">
        <v>2038</v>
      </c>
      <c r="S155" s="11">
        <f t="shared" si="10"/>
        <v>41201.208333333336</v>
      </c>
      <c r="T155" s="11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2033</v>
      </c>
      <c r="R156" t="s">
        <v>2043</v>
      </c>
      <c r="S156" s="11">
        <f t="shared" si="10"/>
        <v>42502.208333333328</v>
      </c>
      <c r="T156" s="11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2037</v>
      </c>
      <c r="R157" t="s">
        <v>2038</v>
      </c>
      <c r="S157" s="11">
        <f t="shared" si="10"/>
        <v>40262.208333333336</v>
      </c>
      <c r="T157" s="11">
        <f t="shared" si="11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2033</v>
      </c>
      <c r="R158" t="s">
        <v>2034</v>
      </c>
      <c r="S158" s="11">
        <f t="shared" si="10"/>
        <v>43743.208333333328</v>
      </c>
      <c r="T158" s="11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2052</v>
      </c>
      <c r="R159" t="s">
        <v>2053</v>
      </c>
      <c r="S159" s="11">
        <f t="shared" si="10"/>
        <v>41638.25</v>
      </c>
      <c r="T159" s="11">
        <f t="shared" si="11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2033</v>
      </c>
      <c r="R160" t="s">
        <v>2034</v>
      </c>
      <c r="S160" s="11">
        <f t="shared" si="10"/>
        <v>42346.25</v>
      </c>
      <c r="T160" s="11">
        <f t="shared" si="11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2037</v>
      </c>
      <c r="R161" t="s">
        <v>2038</v>
      </c>
      <c r="S161" s="11">
        <f t="shared" si="10"/>
        <v>43551.208333333328</v>
      </c>
      <c r="T161" s="11">
        <f t="shared" si="11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2035</v>
      </c>
      <c r="R162" t="s">
        <v>2044</v>
      </c>
      <c r="S162" s="11">
        <f t="shared" si="10"/>
        <v>43582.208333333328</v>
      </c>
      <c r="T162" s="11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2035</v>
      </c>
      <c r="R163" t="s">
        <v>2036</v>
      </c>
      <c r="S163" s="11">
        <f t="shared" si="10"/>
        <v>42270.208333333328</v>
      </c>
      <c r="T163" s="11">
        <f t="shared" si="11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2033</v>
      </c>
      <c r="R164" t="s">
        <v>2034</v>
      </c>
      <c r="S164" s="11">
        <f t="shared" si="10"/>
        <v>43442.25</v>
      </c>
      <c r="T164" s="11">
        <f t="shared" si="11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2052</v>
      </c>
      <c r="R165" t="s">
        <v>2053</v>
      </c>
      <c r="S165" s="11">
        <f t="shared" si="10"/>
        <v>43028.208333333328</v>
      </c>
      <c r="T165" s="11">
        <f t="shared" si="11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2037</v>
      </c>
      <c r="R166" t="s">
        <v>2038</v>
      </c>
      <c r="S166" s="11">
        <f t="shared" si="10"/>
        <v>43016.208333333328</v>
      </c>
      <c r="T166" s="11">
        <f t="shared" si="11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2035</v>
      </c>
      <c r="R167" t="s">
        <v>2036</v>
      </c>
      <c r="S167" s="11">
        <f t="shared" si="10"/>
        <v>42948.208333333328</v>
      </c>
      <c r="T167" s="11">
        <f t="shared" si="11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2052</v>
      </c>
      <c r="R168" t="s">
        <v>2053</v>
      </c>
      <c r="S168" s="11">
        <f t="shared" si="10"/>
        <v>40534.25</v>
      </c>
      <c r="T168" s="11">
        <f t="shared" si="11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2037</v>
      </c>
      <c r="R169" t="s">
        <v>2038</v>
      </c>
      <c r="S169" s="11">
        <f t="shared" si="10"/>
        <v>41435.208333333336</v>
      </c>
      <c r="T169" s="11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2033</v>
      </c>
      <c r="R170" t="s">
        <v>2043</v>
      </c>
      <c r="S170" s="11">
        <f t="shared" si="10"/>
        <v>43518.25</v>
      </c>
      <c r="T170" s="11">
        <f t="shared" si="11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2039</v>
      </c>
      <c r="R171" t="s">
        <v>2050</v>
      </c>
      <c r="S171" s="11">
        <f t="shared" si="10"/>
        <v>41077.208333333336</v>
      </c>
      <c r="T171" s="11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2033</v>
      </c>
      <c r="R172" t="s">
        <v>2043</v>
      </c>
      <c r="S172" s="11">
        <f t="shared" si="10"/>
        <v>42950.208333333328</v>
      </c>
      <c r="T172" s="11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2045</v>
      </c>
      <c r="R173" t="s">
        <v>2057</v>
      </c>
      <c r="S173" s="11">
        <f t="shared" si="10"/>
        <v>41718.208333333336</v>
      </c>
      <c r="T173" s="11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2039</v>
      </c>
      <c r="R174" t="s">
        <v>2040</v>
      </c>
      <c r="S174" s="11">
        <f t="shared" si="10"/>
        <v>41839.208333333336</v>
      </c>
      <c r="T174" s="11">
        <f t="shared" si="11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2037</v>
      </c>
      <c r="R175" t="s">
        <v>2038</v>
      </c>
      <c r="S175" s="11">
        <f t="shared" si="10"/>
        <v>41412.208333333336</v>
      </c>
      <c r="T175" s="11">
        <f t="shared" si="11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2035</v>
      </c>
      <c r="R176" t="s">
        <v>2044</v>
      </c>
      <c r="S176" s="11">
        <f t="shared" si="10"/>
        <v>42282.208333333328</v>
      </c>
      <c r="T176" s="11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2037</v>
      </c>
      <c r="R177" t="s">
        <v>2038</v>
      </c>
      <c r="S177" s="11">
        <f t="shared" si="10"/>
        <v>42613.208333333328</v>
      </c>
      <c r="T177" s="11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2037</v>
      </c>
      <c r="R178" t="s">
        <v>2038</v>
      </c>
      <c r="S178" s="11">
        <f t="shared" si="10"/>
        <v>42616.208333333328</v>
      </c>
      <c r="T178" s="11">
        <f t="shared" si="11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2037</v>
      </c>
      <c r="R179" t="s">
        <v>2038</v>
      </c>
      <c r="S179" s="11">
        <f t="shared" si="10"/>
        <v>40497.25</v>
      </c>
      <c r="T179" s="11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2031</v>
      </c>
      <c r="R180" t="s">
        <v>2032</v>
      </c>
      <c r="S180" s="11">
        <f t="shared" si="10"/>
        <v>42999.208333333328</v>
      </c>
      <c r="T180" s="11">
        <f t="shared" si="11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2037</v>
      </c>
      <c r="R181" t="s">
        <v>2038</v>
      </c>
      <c r="S181" s="11">
        <f t="shared" si="10"/>
        <v>41350.208333333336</v>
      </c>
      <c r="T181" s="11">
        <f t="shared" si="11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2035</v>
      </c>
      <c r="R182" t="s">
        <v>2044</v>
      </c>
      <c r="S182" s="11">
        <f t="shared" si="10"/>
        <v>40259.208333333336</v>
      </c>
      <c r="T182" s="11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2035</v>
      </c>
      <c r="R183" t="s">
        <v>2036</v>
      </c>
      <c r="S183" s="11">
        <f t="shared" si="10"/>
        <v>43012.208333333328</v>
      </c>
      <c r="T183" s="11">
        <f t="shared" si="11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2037</v>
      </c>
      <c r="R184" t="s">
        <v>2038</v>
      </c>
      <c r="S184" s="11">
        <f t="shared" si="10"/>
        <v>43631.208333333328</v>
      </c>
      <c r="T184" s="11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2033</v>
      </c>
      <c r="R185" t="s">
        <v>2034</v>
      </c>
      <c r="S185" s="11">
        <f t="shared" si="10"/>
        <v>40430.208333333336</v>
      </c>
      <c r="T185" s="11">
        <f t="shared" si="11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2037</v>
      </c>
      <c r="R186" t="s">
        <v>2038</v>
      </c>
      <c r="S186" s="11">
        <f t="shared" si="10"/>
        <v>43588.208333333328</v>
      </c>
      <c r="T186" s="11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2039</v>
      </c>
      <c r="R187" t="s">
        <v>2058</v>
      </c>
      <c r="S187" s="11">
        <f t="shared" si="10"/>
        <v>43233.208333333328</v>
      </c>
      <c r="T187" s="11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2037</v>
      </c>
      <c r="R188" t="s">
        <v>2038</v>
      </c>
      <c r="S188" s="11">
        <f t="shared" si="10"/>
        <v>41782.208333333336</v>
      </c>
      <c r="T188" s="11">
        <f t="shared" si="11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2039</v>
      </c>
      <c r="R189" t="s">
        <v>2050</v>
      </c>
      <c r="S189" s="11">
        <f t="shared" si="10"/>
        <v>41328.25</v>
      </c>
      <c r="T189" s="11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2037</v>
      </c>
      <c r="R190" t="s">
        <v>2038</v>
      </c>
      <c r="S190" s="11">
        <f t="shared" si="10"/>
        <v>41975.25</v>
      </c>
      <c r="T190" s="11">
        <f t="shared" si="11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2037</v>
      </c>
      <c r="R191" t="s">
        <v>2038</v>
      </c>
      <c r="S191" s="11">
        <f t="shared" si="10"/>
        <v>42433.25</v>
      </c>
      <c r="T191" s="11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2037</v>
      </c>
      <c r="R192" t="s">
        <v>2038</v>
      </c>
      <c r="S192" s="11">
        <f t="shared" si="10"/>
        <v>41429.208333333336</v>
      </c>
      <c r="T192" s="11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2037</v>
      </c>
      <c r="R193" t="s">
        <v>2038</v>
      </c>
      <c r="S193" s="11">
        <f t="shared" si="10"/>
        <v>43536.208333333328</v>
      </c>
      <c r="T193" s="11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2033</v>
      </c>
      <c r="R194" t="s">
        <v>2034</v>
      </c>
      <c r="S194" s="11">
        <f t="shared" si="10"/>
        <v>41817.208333333336</v>
      </c>
      <c r="T194" s="11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7">
        <f t="shared" ref="I195:I258" si="13">IFERROR(E195/H195, 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2033</v>
      </c>
      <c r="R195" t="s">
        <v>2043</v>
      </c>
      <c r="S195" s="11">
        <f t="shared" ref="S195:S258" si="14">(((L195/60)/60)/24)+DATE(1970,1,1)</f>
        <v>43198.208333333328</v>
      </c>
      <c r="T195" s="11">
        <f t="shared" ref="T195:T258" si="15">(((M195/60)/60)/24)+DATE(1970,1,1)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2033</v>
      </c>
      <c r="R196" t="s">
        <v>2055</v>
      </c>
      <c r="S196" s="11">
        <f t="shared" si="14"/>
        <v>42261.208333333328</v>
      </c>
      <c r="T196" s="11">
        <f t="shared" si="15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2033</v>
      </c>
      <c r="R197" t="s">
        <v>2041</v>
      </c>
      <c r="S197" s="11">
        <f t="shared" si="14"/>
        <v>43310.208333333328</v>
      </c>
      <c r="T197" s="11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2035</v>
      </c>
      <c r="R198" t="s">
        <v>2044</v>
      </c>
      <c r="S198" s="11">
        <f t="shared" si="14"/>
        <v>42616.208333333328</v>
      </c>
      <c r="T198" s="11">
        <f t="shared" si="15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2039</v>
      </c>
      <c r="R199" t="s">
        <v>2042</v>
      </c>
      <c r="S199" s="11">
        <f t="shared" si="14"/>
        <v>42909.208333333328</v>
      </c>
      <c r="T199" s="11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2033</v>
      </c>
      <c r="R200" t="s">
        <v>2041</v>
      </c>
      <c r="S200" s="11">
        <f t="shared" si="14"/>
        <v>40396.208333333336</v>
      </c>
      <c r="T200" s="11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2033</v>
      </c>
      <c r="R201" t="s">
        <v>2034</v>
      </c>
      <c r="S201" s="11">
        <f t="shared" si="14"/>
        <v>42192.208333333328</v>
      </c>
      <c r="T201" s="11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2037</v>
      </c>
      <c r="R202" t="s">
        <v>2038</v>
      </c>
      <c r="S202" s="11">
        <f t="shared" si="14"/>
        <v>40262.208333333336</v>
      </c>
      <c r="T202" s="11">
        <f t="shared" si="15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2035</v>
      </c>
      <c r="R203" t="s">
        <v>2036</v>
      </c>
      <c r="S203" s="11">
        <f t="shared" si="14"/>
        <v>41845.208333333336</v>
      </c>
      <c r="T203" s="11">
        <f t="shared" si="15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2031</v>
      </c>
      <c r="R204" t="s">
        <v>2032</v>
      </c>
      <c r="S204" s="11">
        <f t="shared" si="14"/>
        <v>40818.208333333336</v>
      </c>
      <c r="T204" s="11">
        <f t="shared" si="15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2037</v>
      </c>
      <c r="R205" t="s">
        <v>2038</v>
      </c>
      <c r="S205" s="11">
        <f t="shared" si="14"/>
        <v>42752.25</v>
      </c>
      <c r="T205" s="11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2033</v>
      </c>
      <c r="R206" t="s">
        <v>2056</v>
      </c>
      <c r="S206" s="11">
        <f t="shared" si="14"/>
        <v>40636.208333333336</v>
      </c>
      <c r="T206" s="11">
        <f t="shared" si="15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2037</v>
      </c>
      <c r="R207" t="s">
        <v>2038</v>
      </c>
      <c r="S207" s="11">
        <f t="shared" si="14"/>
        <v>43390.208333333328</v>
      </c>
      <c r="T207" s="11">
        <f t="shared" si="15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2045</v>
      </c>
      <c r="R208" t="s">
        <v>2051</v>
      </c>
      <c r="S208" s="11">
        <f t="shared" si="14"/>
        <v>40236.25</v>
      </c>
      <c r="T208" s="11">
        <f t="shared" si="15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2033</v>
      </c>
      <c r="R209" t="s">
        <v>2034</v>
      </c>
      <c r="S209" s="11">
        <f t="shared" si="14"/>
        <v>43340.208333333328</v>
      </c>
      <c r="T209" s="11">
        <f t="shared" si="15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2039</v>
      </c>
      <c r="R210" t="s">
        <v>2040</v>
      </c>
      <c r="S210" s="11">
        <f t="shared" si="14"/>
        <v>43048.25</v>
      </c>
      <c r="T210" s="11">
        <f t="shared" si="15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2039</v>
      </c>
      <c r="R211" t="s">
        <v>2040</v>
      </c>
      <c r="S211" s="11">
        <f t="shared" si="14"/>
        <v>42496.208333333328</v>
      </c>
      <c r="T211" s="11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2039</v>
      </c>
      <c r="R212" t="s">
        <v>2061</v>
      </c>
      <c r="S212" s="11">
        <f t="shared" si="14"/>
        <v>42797.25</v>
      </c>
      <c r="T212" s="11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2037</v>
      </c>
      <c r="R213" t="s">
        <v>2038</v>
      </c>
      <c r="S213" s="11">
        <f t="shared" si="14"/>
        <v>41513.208333333336</v>
      </c>
      <c r="T213" s="11">
        <f t="shared" si="15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2037</v>
      </c>
      <c r="R214" t="s">
        <v>2038</v>
      </c>
      <c r="S214" s="11">
        <f t="shared" si="14"/>
        <v>43814.25</v>
      </c>
      <c r="T214" s="11">
        <f t="shared" si="15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2033</v>
      </c>
      <c r="R215" t="s">
        <v>2043</v>
      </c>
      <c r="S215" s="11">
        <f t="shared" si="14"/>
        <v>40488.208333333336</v>
      </c>
      <c r="T215" s="11">
        <f t="shared" si="15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2033</v>
      </c>
      <c r="R216" t="s">
        <v>2034</v>
      </c>
      <c r="S216" s="11">
        <f t="shared" si="14"/>
        <v>40409.208333333336</v>
      </c>
      <c r="T216" s="11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2037</v>
      </c>
      <c r="R217" t="s">
        <v>2038</v>
      </c>
      <c r="S217" s="11">
        <f t="shared" si="14"/>
        <v>43509.25</v>
      </c>
      <c r="T217" s="11">
        <f t="shared" si="15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2037</v>
      </c>
      <c r="R218" t="s">
        <v>2038</v>
      </c>
      <c r="S218" s="11">
        <f t="shared" si="14"/>
        <v>40869.25</v>
      </c>
      <c r="T218" s="11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2039</v>
      </c>
      <c r="R219" t="s">
        <v>2061</v>
      </c>
      <c r="S219" s="11">
        <f t="shared" si="14"/>
        <v>43583.208333333328</v>
      </c>
      <c r="T219" s="11">
        <f t="shared" si="15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2039</v>
      </c>
      <c r="R220" t="s">
        <v>2050</v>
      </c>
      <c r="S220" s="11">
        <f t="shared" si="14"/>
        <v>40858.25</v>
      </c>
      <c r="T220" s="11">
        <f t="shared" si="15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2039</v>
      </c>
      <c r="R221" t="s">
        <v>2047</v>
      </c>
      <c r="S221" s="11">
        <f t="shared" si="14"/>
        <v>41137.208333333336</v>
      </c>
      <c r="T221" s="11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2037</v>
      </c>
      <c r="R222" t="s">
        <v>2038</v>
      </c>
      <c r="S222" s="11">
        <f t="shared" si="14"/>
        <v>40725.208333333336</v>
      </c>
      <c r="T222" s="11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2031</v>
      </c>
      <c r="R223" t="s">
        <v>2032</v>
      </c>
      <c r="S223" s="11">
        <f t="shared" si="14"/>
        <v>41081.208333333336</v>
      </c>
      <c r="T223" s="11">
        <f t="shared" si="15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2052</v>
      </c>
      <c r="R224" t="s">
        <v>2053</v>
      </c>
      <c r="S224" s="11">
        <f t="shared" si="14"/>
        <v>41914.208333333336</v>
      </c>
      <c r="T224" s="11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2037</v>
      </c>
      <c r="R225" t="s">
        <v>2038</v>
      </c>
      <c r="S225" s="11">
        <f t="shared" si="14"/>
        <v>42445.208333333328</v>
      </c>
      <c r="T225" s="11">
        <f t="shared" si="15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2039</v>
      </c>
      <c r="R226" t="s">
        <v>2061</v>
      </c>
      <c r="S226" s="11">
        <f t="shared" si="14"/>
        <v>41906.208333333336</v>
      </c>
      <c r="T226" s="11">
        <f t="shared" si="15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2033</v>
      </c>
      <c r="R227" t="s">
        <v>2034</v>
      </c>
      <c r="S227" s="11">
        <f t="shared" si="14"/>
        <v>41762.208333333336</v>
      </c>
      <c r="T227" s="11">
        <f t="shared" si="15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2052</v>
      </c>
      <c r="R228" t="s">
        <v>2053</v>
      </c>
      <c r="S228" s="11">
        <f t="shared" si="14"/>
        <v>40276.208333333336</v>
      </c>
      <c r="T228" s="11">
        <f t="shared" si="15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2048</v>
      </c>
      <c r="R229" t="s">
        <v>2059</v>
      </c>
      <c r="S229" s="11">
        <f t="shared" si="14"/>
        <v>42139.208333333328</v>
      </c>
      <c r="T229" s="11">
        <f t="shared" si="15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2039</v>
      </c>
      <c r="R230" t="s">
        <v>2047</v>
      </c>
      <c r="S230" s="11">
        <f t="shared" si="14"/>
        <v>42613.208333333328</v>
      </c>
      <c r="T230" s="11">
        <f t="shared" si="15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2048</v>
      </c>
      <c r="R231" t="s">
        <v>2059</v>
      </c>
      <c r="S231" s="11">
        <f t="shared" si="14"/>
        <v>42887.208333333328</v>
      </c>
      <c r="T231" s="11">
        <f t="shared" si="15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2048</v>
      </c>
      <c r="R232" t="s">
        <v>2049</v>
      </c>
      <c r="S232" s="11">
        <f t="shared" si="14"/>
        <v>43805.25</v>
      </c>
      <c r="T232" s="11">
        <f t="shared" si="15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2037</v>
      </c>
      <c r="R233" t="s">
        <v>2038</v>
      </c>
      <c r="S233" s="11">
        <f t="shared" si="14"/>
        <v>41415.208333333336</v>
      </c>
      <c r="T233" s="11">
        <f t="shared" si="15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2037</v>
      </c>
      <c r="R234" t="s">
        <v>2038</v>
      </c>
      <c r="S234" s="11">
        <f t="shared" si="14"/>
        <v>42576.208333333328</v>
      </c>
      <c r="T234" s="11">
        <f t="shared" si="15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2039</v>
      </c>
      <c r="R235" t="s">
        <v>2047</v>
      </c>
      <c r="S235" s="11">
        <f t="shared" si="14"/>
        <v>40706.208333333336</v>
      </c>
      <c r="T235" s="11">
        <f t="shared" si="15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2048</v>
      </c>
      <c r="R236" t="s">
        <v>2049</v>
      </c>
      <c r="S236" s="11">
        <f t="shared" si="14"/>
        <v>42969.208333333328</v>
      </c>
      <c r="T236" s="11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2039</v>
      </c>
      <c r="R237" t="s">
        <v>2047</v>
      </c>
      <c r="S237" s="11">
        <f t="shared" si="14"/>
        <v>42779.25</v>
      </c>
      <c r="T237" s="11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2033</v>
      </c>
      <c r="R238" t="s">
        <v>2034</v>
      </c>
      <c r="S238" s="11">
        <f t="shared" si="14"/>
        <v>43641.208333333328</v>
      </c>
      <c r="T238" s="11">
        <f t="shared" si="15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2039</v>
      </c>
      <c r="R239" t="s">
        <v>2047</v>
      </c>
      <c r="S239" s="11">
        <f t="shared" si="14"/>
        <v>41754.208333333336</v>
      </c>
      <c r="T239" s="11">
        <f t="shared" si="15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2037</v>
      </c>
      <c r="R240" t="s">
        <v>2038</v>
      </c>
      <c r="S240" s="11">
        <f t="shared" si="14"/>
        <v>43083.25</v>
      </c>
      <c r="T240" s="11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2035</v>
      </c>
      <c r="R241" t="s">
        <v>2044</v>
      </c>
      <c r="S241" s="11">
        <f t="shared" si="14"/>
        <v>42245.208333333328</v>
      </c>
      <c r="T241" s="11">
        <f t="shared" si="15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2037</v>
      </c>
      <c r="R242" t="s">
        <v>2038</v>
      </c>
      <c r="S242" s="11">
        <f t="shared" si="14"/>
        <v>40396.208333333336</v>
      </c>
      <c r="T242" s="11">
        <f t="shared" si="15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2045</v>
      </c>
      <c r="R243" t="s">
        <v>2046</v>
      </c>
      <c r="S243" s="11">
        <f t="shared" si="14"/>
        <v>41742.208333333336</v>
      </c>
      <c r="T243" s="11">
        <f t="shared" si="15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2033</v>
      </c>
      <c r="R244" t="s">
        <v>2034</v>
      </c>
      <c r="S244" s="11">
        <f t="shared" si="14"/>
        <v>42865.208333333328</v>
      </c>
      <c r="T244" s="11">
        <f t="shared" si="15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2037</v>
      </c>
      <c r="R245" t="s">
        <v>2038</v>
      </c>
      <c r="S245" s="11">
        <f t="shared" si="14"/>
        <v>43163.25</v>
      </c>
      <c r="T245" s="11">
        <f t="shared" si="15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2037</v>
      </c>
      <c r="R246" t="s">
        <v>2038</v>
      </c>
      <c r="S246" s="11">
        <f t="shared" si="14"/>
        <v>41834.208333333336</v>
      </c>
      <c r="T246" s="11">
        <f t="shared" si="15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2037</v>
      </c>
      <c r="R247" t="s">
        <v>2038</v>
      </c>
      <c r="S247" s="11">
        <f t="shared" si="14"/>
        <v>41736.208333333336</v>
      </c>
      <c r="T247" s="11">
        <f t="shared" si="15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2035</v>
      </c>
      <c r="R248" t="s">
        <v>2036</v>
      </c>
      <c r="S248" s="11">
        <f t="shared" si="14"/>
        <v>41491.208333333336</v>
      </c>
      <c r="T248" s="11">
        <f t="shared" si="15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2045</v>
      </c>
      <c r="R249" t="s">
        <v>2051</v>
      </c>
      <c r="S249" s="11">
        <f t="shared" si="14"/>
        <v>42726.25</v>
      </c>
      <c r="T249" s="11">
        <f t="shared" si="15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2048</v>
      </c>
      <c r="R250" t="s">
        <v>2059</v>
      </c>
      <c r="S250" s="11">
        <f t="shared" si="14"/>
        <v>42004.25</v>
      </c>
      <c r="T250" s="11">
        <f t="shared" si="15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2045</v>
      </c>
      <c r="R251" t="s">
        <v>2057</v>
      </c>
      <c r="S251" s="11">
        <f t="shared" si="14"/>
        <v>42006.25</v>
      </c>
      <c r="T251" s="11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2033</v>
      </c>
      <c r="R252" t="s">
        <v>2034</v>
      </c>
      <c r="S252" s="11">
        <f t="shared" si="14"/>
        <v>40203.25</v>
      </c>
      <c r="T252" s="11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2037</v>
      </c>
      <c r="R253" t="s">
        <v>2038</v>
      </c>
      <c r="S253" s="11">
        <f t="shared" si="14"/>
        <v>41252.25</v>
      </c>
      <c r="T253" s="11">
        <f t="shared" si="15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2037</v>
      </c>
      <c r="R254" t="s">
        <v>2038</v>
      </c>
      <c r="S254" s="11">
        <f t="shared" si="14"/>
        <v>41572.208333333336</v>
      </c>
      <c r="T254" s="11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2039</v>
      </c>
      <c r="R255" t="s">
        <v>2042</v>
      </c>
      <c r="S255" s="11">
        <f t="shared" si="14"/>
        <v>40641.208333333336</v>
      </c>
      <c r="T255" s="11">
        <f t="shared" si="15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2045</v>
      </c>
      <c r="R256" t="s">
        <v>2046</v>
      </c>
      <c r="S256" s="11">
        <f t="shared" si="14"/>
        <v>42787.25</v>
      </c>
      <c r="T256" s="11">
        <f t="shared" si="15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2033</v>
      </c>
      <c r="R257" t="s">
        <v>2034</v>
      </c>
      <c r="S257" s="11">
        <f t="shared" si="14"/>
        <v>40590.25</v>
      </c>
      <c r="T257" s="11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2033</v>
      </c>
      <c r="R258" t="s">
        <v>2034</v>
      </c>
      <c r="S258" s="11">
        <f t="shared" si="14"/>
        <v>42393.25</v>
      </c>
      <c r="T258" s="11">
        <f t="shared" si="15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 s="7">
        <f t="shared" ref="I259:I322" si="17">IFERROR(E259/H259, 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2037</v>
      </c>
      <c r="R259" t="s">
        <v>2038</v>
      </c>
      <c r="S259" s="11">
        <f t="shared" ref="S259:S322" si="18">(((L259/60)/60)/24)+DATE(1970,1,1)</f>
        <v>41338.25</v>
      </c>
      <c r="T259" s="11">
        <f t="shared" ref="T259:T322" si="19">(((M259/60)/60)/24)+DATE(1970,1,1)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2037</v>
      </c>
      <c r="R260" t="s">
        <v>2038</v>
      </c>
      <c r="S260" s="11">
        <f t="shared" si="18"/>
        <v>42712.25</v>
      </c>
      <c r="T260" s="11">
        <f t="shared" si="1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2052</v>
      </c>
      <c r="R261" t="s">
        <v>2053</v>
      </c>
      <c r="S261" s="11">
        <f t="shared" si="18"/>
        <v>41251.25</v>
      </c>
      <c r="T261" s="11">
        <f t="shared" si="1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2033</v>
      </c>
      <c r="R262" t="s">
        <v>2034</v>
      </c>
      <c r="S262" s="11">
        <f t="shared" si="18"/>
        <v>41180.208333333336</v>
      </c>
      <c r="T262" s="11">
        <f t="shared" si="1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2033</v>
      </c>
      <c r="R263" t="s">
        <v>2034</v>
      </c>
      <c r="S263" s="11">
        <f t="shared" si="18"/>
        <v>40415.208333333336</v>
      </c>
      <c r="T263" s="11">
        <f t="shared" si="1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2033</v>
      </c>
      <c r="R264" t="s">
        <v>2043</v>
      </c>
      <c r="S264" s="11">
        <f t="shared" si="18"/>
        <v>40638.208333333336</v>
      </c>
      <c r="T264" s="11">
        <f t="shared" si="1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2052</v>
      </c>
      <c r="R265" t="s">
        <v>2053</v>
      </c>
      <c r="S265" s="11">
        <f t="shared" si="18"/>
        <v>40187.25</v>
      </c>
      <c r="T265" s="11">
        <f t="shared" si="1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2037</v>
      </c>
      <c r="R266" t="s">
        <v>2038</v>
      </c>
      <c r="S266" s="11">
        <f t="shared" si="18"/>
        <v>41317.25</v>
      </c>
      <c r="T266" s="11">
        <f t="shared" si="1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2037</v>
      </c>
      <c r="R267" t="s">
        <v>2038</v>
      </c>
      <c r="S267" s="11">
        <f t="shared" si="18"/>
        <v>42372.25</v>
      </c>
      <c r="T267" s="11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2033</v>
      </c>
      <c r="R268" t="s">
        <v>2056</v>
      </c>
      <c r="S268" s="11">
        <f t="shared" si="18"/>
        <v>41950.25</v>
      </c>
      <c r="T268" s="11">
        <f t="shared" si="1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2037</v>
      </c>
      <c r="R269" t="s">
        <v>2038</v>
      </c>
      <c r="S269" s="11">
        <f t="shared" si="18"/>
        <v>41206.208333333336</v>
      </c>
      <c r="T269" s="11">
        <f t="shared" si="1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2039</v>
      </c>
      <c r="R270" t="s">
        <v>2040</v>
      </c>
      <c r="S270" s="11">
        <f t="shared" si="18"/>
        <v>41186.208333333336</v>
      </c>
      <c r="T270" s="11">
        <f t="shared" si="1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2039</v>
      </c>
      <c r="R271" t="s">
        <v>2058</v>
      </c>
      <c r="S271" s="11">
        <f t="shared" si="18"/>
        <v>43496.25</v>
      </c>
      <c r="T271" s="11">
        <f t="shared" si="1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2048</v>
      </c>
      <c r="R272" t="s">
        <v>2049</v>
      </c>
      <c r="S272" s="11">
        <f t="shared" si="18"/>
        <v>40514.25</v>
      </c>
      <c r="T272" s="11">
        <f t="shared" si="1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2052</v>
      </c>
      <c r="R273" t="s">
        <v>2053</v>
      </c>
      <c r="S273" s="11">
        <f t="shared" si="18"/>
        <v>42345.25</v>
      </c>
      <c r="T273" s="11">
        <f t="shared" si="1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2037</v>
      </c>
      <c r="R274" t="s">
        <v>2038</v>
      </c>
      <c r="S274" s="11">
        <f t="shared" si="18"/>
        <v>43656.208333333328</v>
      </c>
      <c r="T274" s="11">
        <f t="shared" si="1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2037</v>
      </c>
      <c r="R275" t="s">
        <v>2038</v>
      </c>
      <c r="S275" s="11">
        <f t="shared" si="18"/>
        <v>42995.208333333328</v>
      </c>
      <c r="T275" s="11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2037</v>
      </c>
      <c r="R276" t="s">
        <v>2038</v>
      </c>
      <c r="S276" s="11">
        <f t="shared" si="18"/>
        <v>43045.25</v>
      </c>
      <c r="T276" s="11">
        <f t="shared" si="1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2045</v>
      </c>
      <c r="R277" t="s">
        <v>2057</v>
      </c>
      <c r="S277" s="11">
        <f t="shared" si="18"/>
        <v>43561.208333333328</v>
      </c>
      <c r="T277" s="11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2048</v>
      </c>
      <c r="R278" t="s">
        <v>2049</v>
      </c>
      <c r="S278" s="11">
        <f t="shared" si="18"/>
        <v>41018.208333333336</v>
      </c>
      <c r="T278" s="11">
        <f t="shared" si="1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2037</v>
      </c>
      <c r="R279" t="s">
        <v>2038</v>
      </c>
      <c r="S279" s="11">
        <f t="shared" si="18"/>
        <v>40378.208333333336</v>
      </c>
      <c r="T279" s="11">
        <f t="shared" si="1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2035</v>
      </c>
      <c r="R280" t="s">
        <v>2036</v>
      </c>
      <c r="S280" s="11">
        <f t="shared" si="18"/>
        <v>41239.25</v>
      </c>
      <c r="T280" s="11">
        <f t="shared" si="1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2037</v>
      </c>
      <c r="R281" t="s">
        <v>2038</v>
      </c>
      <c r="S281" s="11">
        <f t="shared" si="18"/>
        <v>43346.208333333328</v>
      </c>
      <c r="T281" s="11">
        <f t="shared" si="1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2039</v>
      </c>
      <c r="R282" t="s">
        <v>2047</v>
      </c>
      <c r="S282" s="11">
        <f t="shared" si="18"/>
        <v>43060.25</v>
      </c>
      <c r="T282" s="11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2037</v>
      </c>
      <c r="R283" t="s">
        <v>2038</v>
      </c>
      <c r="S283" s="11">
        <f t="shared" si="18"/>
        <v>40979.25</v>
      </c>
      <c r="T283" s="11">
        <f t="shared" si="1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2039</v>
      </c>
      <c r="R284" t="s">
        <v>2058</v>
      </c>
      <c r="S284" s="11">
        <f t="shared" si="18"/>
        <v>42701.25</v>
      </c>
      <c r="T284" s="11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2033</v>
      </c>
      <c r="R285" t="s">
        <v>2034</v>
      </c>
      <c r="S285" s="11">
        <f t="shared" si="18"/>
        <v>42520.208333333328</v>
      </c>
      <c r="T285" s="11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2035</v>
      </c>
      <c r="R286" t="s">
        <v>2036</v>
      </c>
      <c r="S286" s="11">
        <f t="shared" si="18"/>
        <v>41030.208333333336</v>
      </c>
      <c r="T286" s="11">
        <f t="shared" si="1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2037</v>
      </c>
      <c r="R287" t="s">
        <v>2038</v>
      </c>
      <c r="S287" s="11">
        <f t="shared" si="18"/>
        <v>42623.208333333328</v>
      </c>
      <c r="T287" s="11">
        <f t="shared" si="1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2037</v>
      </c>
      <c r="R288" t="s">
        <v>2038</v>
      </c>
      <c r="S288" s="11">
        <f t="shared" si="18"/>
        <v>42697.25</v>
      </c>
      <c r="T288" s="11">
        <f t="shared" si="1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2033</v>
      </c>
      <c r="R289" t="s">
        <v>2041</v>
      </c>
      <c r="S289" s="11">
        <f t="shared" si="18"/>
        <v>42122.208333333328</v>
      </c>
      <c r="T289" s="11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2033</v>
      </c>
      <c r="R290" t="s">
        <v>2055</v>
      </c>
      <c r="S290" s="11">
        <f t="shared" si="18"/>
        <v>40982.208333333336</v>
      </c>
      <c r="T290" s="11">
        <f t="shared" si="1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2037</v>
      </c>
      <c r="R291" t="s">
        <v>2038</v>
      </c>
      <c r="S291" s="11">
        <f t="shared" si="18"/>
        <v>42219.208333333328</v>
      </c>
      <c r="T291" s="11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2039</v>
      </c>
      <c r="R292" t="s">
        <v>2040</v>
      </c>
      <c r="S292" s="11">
        <f t="shared" si="18"/>
        <v>41404.208333333336</v>
      </c>
      <c r="T292" s="11">
        <f t="shared" si="1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2035</v>
      </c>
      <c r="R293" t="s">
        <v>2036</v>
      </c>
      <c r="S293" s="11">
        <f t="shared" si="18"/>
        <v>40831.208333333336</v>
      </c>
      <c r="T293" s="11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2031</v>
      </c>
      <c r="R294" t="s">
        <v>2032</v>
      </c>
      <c r="S294" s="11">
        <f t="shared" si="18"/>
        <v>40984.208333333336</v>
      </c>
      <c r="T294" s="11">
        <f t="shared" si="1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2037</v>
      </c>
      <c r="R295" t="s">
        <v>2038</v>
      </c>
      <c r="S295" s="11">
        <f t="shared" si="18"/>
        <v>40456.208333333336</v>
      </c>
      <c r="T295" s="11">
        <f t="shared" si="1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2037</v>
      </c>
      <c r="R296" t="s">
        <v>2038</v>
      </c>
      <c r="S296" s="11">
        <f t="shared" si="18"/>
        <v>43399.208333333328</v>
      </c>
      <c r="T296" s="11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2037</v>
      </c>
      <c r="R297" t="s">
        <v>2038</v>
      </c>
      <c r="S297" s="11">
        <f t="shared" si="18"/>
        <v>41562.208333333336</v>
      </c>
      <c r="T297" s="11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2037</v>
      </c>
      <c r="R298" t="s">
        <v>2038</v>
      </c>
      <c r="S298" s="11">
        <f t="shared" si="18"/>
        <v>43493.25</v>
      </c>
      <c r="T298" s="11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2037</v>
      </c>
      <c r="R299" t="s">
        <v>2038</v>
      </c>
      <c r="S299" s="11">
        <f t="shared" si="18"/>
        <v>41653.25</v>
      </c>
      <c r="T299" s="11">
        <f t="shared" si="1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2033</v>
      </c>
      <c r="R300" t="s">
        <v>2034</v>
      </c>
      <c r="S300" s="11">
        <f t="shared" si="18"/>
        <v>42426.25</v>
      </c>
      <c r="T300" s="11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2031</v>
      </c>
      <c r="R301" t="s">
        <v>2032</v>
      </c>
      <c r="S301" s="11">
        <f t="shared" si="18"/>
        <v>42432.25</v>
      </c>
      <c r="T301" s="11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2045</v>
      </c>
      <c r="R302" t="s">
        <v>2046</v>
      </c>
      <c r="S302" s="11">
        <f t="shared" si="18"/>
        <v>42977.208333333328</v>
      </c>
      <c r="T302" s="11">
        <f t="shared" si="1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2039</v>
      </c>
      <c r="R303" t="s">
        <v>2040</v>
      </c>
      <c r="S303" s="11">
        <f t="shared" si="18"/>
        <v>42061.25</v>
      </c>
      <c r="T303" s="11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2037</v>
      </c>
      <c r="R304" t="s">
        <v>2038</v>
      </c>
      <c r="S304" s="11">
        <f t="shared" si="18"/>
        <v>43345.208333333328</v>
      </c>
      <c r="T304" s="11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2033</v>
      </c>
      <c r="R305" t="s">
        <v>2043</v>
      </c>
      <c r="S305" s="11">
        <f t="shared" si="18"/>
        <v>42376.25</v>
      </c>
      <c r="T305" s="11">
        <f t="shared" si="1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2039</v>
      </c>
      <c r="R306" t="s">
        <v>2040</v>
      </c>
      <c r="S306" s="11">
        <f t="shared" si="18"/>
        <v>42589.208333333328</v>
      </c>
      <c r="T306" s="11">
        <f t="shared" si="1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2037</v>
      </c>
      <c r="R307" t="s">
        <v>2038</v>
      </c>
      <c r="S307" s="11">
        <f t="shared" si="18"/>
        <v>42448.208333333328</v>
      </c>
      <c r="T307" s="11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2037</v>
      </c>
      <c r="R308" t="s">
        <v>2038</v>
      </c>
      <c r="S308" s="11">
        <f t="shared" si="18"/>
        <v>42930.208333333328</v>
      </c>
      <c r="T308" s="11">
        <f t="shared" si="1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2045</v>
      </c>
      <c r="R309" t="s">
        <v>2051</v>
      </c>
      <c r="S309" s="11">
        <f t="shared" si="18"/>
        <v>41066.208333333336</v>
      </c>
      <c r="T309" s="11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2037</v>
      </c>
      <c r="R310" t="s">
        <v>2038</v>
      </c>
      <c r="S310" s="11">
        <f t="shared" si="18"/>
        <v>40651.208333333336</v>
      </c>
      <c r="T310" s="11">
        <f t="shared" si="1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2033</v>
      </c>
      <c r="R311" t="s">
        <v>2043</v>
      </c>
      <c r="S311" s="11">
        <f t="shared" si="18"/>
        <v>40807.208333333336</v>
      </c>
      <c r="T311" s="11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2048</v>
      </c>
      <c r="R312" t="s">
        <v>2049</v>
      </c>
      <c r="S312" s="11">
        <f t="shared" si="18"/>
        <v>40277.208333333336</v>
      </c>
      <c r="T312" s="11">
        <f t="shared" si="1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2037</v>
      </c>
      <c r="R313" t="s">
        <v>2038</v>
      </c>
      <c r="S313" s="11">
        <f t="shared" si="18"/>
        <v>40590.25</v>
      </c>
      <c r="T313" s="11">
        <f t="shared" si="1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2037</v>
      </c>
      <c r="R314" t="s">
        <v>2038</v>
      </c>
      <c r="S314" s="11">
        <f t="shared" si="18"/>
        <v>41572.208333333336</v>
      </c>
      <c r="T314" s="11">
        <f t="shared" si="1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2033</v>
      </c>
      <c r="R315" t="s">
        <v>2034</v>
      </c>
      <c r="S315" s="11">
        <f t="shared" si="18"/>
        <v>40966.25</v>
      </c>
      <c r="T315" s="11">
        <f t="shared" si="1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2039</v>
      </c>
      <c r="R316" t="s">
        <v>2040</v>
      </c>
      <c r="S316" s="11">
        <f t="shared" si="18"/>
        <v>43536.208333333328</v>
      </c>
      <c r="T316" s="11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2037</v>
      </c>
      <c r="R317" t="s">
        <v>2038</v>
      </c>
      <c r="S317" s="11">
        <f t="shared" si="18"/>
        <v>41783.208333333336</v>
      </c>
      <c r="T317" s="11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2031</v>
      </c>
      <c r="R318" t="s">
        <v>2032</v>
      </c>
      <c r="S318" s="11">
        <f t="shared" si="18"/>
        <v>43788.25</v>
      </c>
      <c r="T318" s="11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2037</v>
      </c>
      <c r="R319" t="s">
        <v>2038</v>
      </c>
      <c r="S319" s="11">
        <f t="shared" si="18"/>
        <v>42869.208333333328</v>
      </c>
      <c r="T319" s="11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2033</v>
      </c>
      <c r="R320" t="s">
        <v>2034</v>
      </c>
      <c r="S320" s="11">
        <f t="shared" si="18"/>
        <v>41684.25</v>
      </c>
      <c r="T320" s="11">
        <f t="shared" si="1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2035</v>
      </c>
      <c r="R321" t="s">
        <v>2036</v>
      </c>
      <c r="S321" s="11">
        <f t="shared" si="18"/>
        <v>40402.208333333336</v>
      </c>
      <c r="T321" s="11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2045</v>
      </c>
      <c r="R322" t="s">
        <v>2051</v>
      </c>
      <c r="S322" s="11">
        <f t="shared" si="18"/>
        <v>40673.208333333336</v>
      </c>
      <c r="T322" s="11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7">
        <f t="shared" ref="I323:I386" si="21">IFERROR(E323/H323, 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2039</v>
      </c>
      <c r="R323" t="s">
        <v>2050</v>
      </c>
      <c r="S323" s="11">
        <f t="shared" ref="S323:S386" si="22">(((L323/60)/60)/24)+DATE(1970,1,1)</f>
        <v>40634.208333333336</v>
      </c>
      <c r="T323" s="11">
        <f t="shared" ref="T323:T386" si="23">(((M323/60)/60)/24)+DATE(1970,1,1)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2037</v>
      </c>
      <c r="R324" t="s">
        <v>2038</v>
      </c>
      <c r="S324" s="11">
        <f t="shared" si="22"/>
        <v>40507.25</v>
      </c>
      <c r="T324" s="11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2039</v>
      </c>
      <c r="R325" t="s">
        <v>2040</v>
      </c>
      <c r="S325" s="11">
        <f t="shared" si="22"/>
        <v>41725.208333333336</v>
      </c>
      <c r="T325" s="11">
        <f t="shared" si="23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2037</v>
      </c>
      <c r="R326" t="s">
        <v>2038</v>
      </c>
      <c r="S326" s="11">
        <f t="shared" si="22"/>
        <v>42176.208333333328</v>
      </c>
      <c r="T326" s="11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2037</v>
      </c>
      <c r="R327" t="s">
        <v>2038</v>
      </c>
      <c r="S327" s="11">
        <f t="shared" si="22"/>
        <v>43267.208333333328</v>
      </c>
      <c r="T327" s="11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2039</v>
      </c>
      <c r="R328" t="s">
        <v>2047</v>
      </c>
      <c r="S328" s="11">
        <f t="shared" si="22"/>
        <v>42364.25</v>
      </c>
      <c r="T328" s="11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2037</v>
      </c>
      <c r="R329" t="s">
        <v>2038</v>
      </c>
      <c r="S329" s="11">
        <f t="shared" si="22"/>
        <v>43705.208333333328</v>
      </c>
      <c r="T329" s="11">
        <f t="shared" si="23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2033</v>
      </c>
      <c r="R330" t="s">
        <v>2034</v>
      </c>
      <c r="S330" s="11">
        <f t="shared" si="22"/>
        <v>43434.25</v>
      </c>
      <c r="T330" s="11">
        <f t="shared" si="23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2048</v>
      </c>
      <c r="R331" t="s">
        <v>2049</v>
      </c>
      <c r="S331" s="11">
        <f t="shared" si="22"/>
        <v>42716.25</v>
      </c>
      <c r="T331" s="11">
        <f t="shared" si="23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2039</v>
      </c>
      <c r="R332" t="s">
        <v>2040</v>
      </c>
      <c r="S332" s="11">
        <f t="shared" si="22"/>
        <v>43077.25</v>
      </c>
      <c r="T332" s="11">
        <f t="shared" si="23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2031</v>
      </c>
      <c r="R333" t="s">
        <v>2032</v>
      </c>
      <c r="S333" s="11">
        <f t="shared" si="22"/>
        <v>40896.25</v>
      </c>
      <c r="T333" s="11">
        <f t="shared" si="23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2035</v>
      </c>
      <c r="R334" t="s">
        <v>2044</v>
      </c>
      <c r="S334" s="11">
        <f t="shared" si="22"/>
        <v>41361.208333333336</v>
      </c>
      <c r="T334" s="11">
        <f t="shared" si="23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2037</v>
      </c>
      <c r="R335" t="s">
        <v>2038</v>
      </c>
      <c r="S335" s="11">
        <f t="shared" si="22"/>
        <v>43424.25</v>
      </c>
      <c r="T335" s="11">
        <f t="shared" si="23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2033</v>
      </c>
      <c r="R336" t="s">
        <v>2034</v>
      </c>
      <c r="S336" s="11">
        <f t="shared" si="22"/>
        <v>43110.25</v>
      </c>
      <c r="T336" s="11">
        <f t="shared" si="23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2033</v>
      </c>
      <c r="R337" t="s">
        <v>2034</v>
      </c>
      <c r="S337" s="11">
        <f t="shared" si="22"/>
        <v>43784.25</v>
      </c>
      <c r="T337" s="11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2033</v>
      </c>
      <c r="R338" t="s">
        <v>2034</v>
      </c>
      <c r="S338" s="11">
        <f t="shared" si="22"/>
        <v>40527.25</v>
      </c>
      <c r="T338" s="11">
        <f t="shared" si="23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2037</v>
      </c>
      <c r="R339" t="s">
        <v>2038</v>
      </c>
      <c r="S339" s="11">
        <f t="shared" si="22"/>
        <v>43780.25</v>
      </c>
      <c r="T339" s="11">
        <f t="shared" si="23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2037</v>
      </c>
      <c r="R340" t="s">
        <v>2038</v>
      </c>
      <c r="S340" s="11">
        <f t="shared" si="22"/>
        <v>40821.208333333336</v>
      </c>
      <c r="T340" s="11">
        <f t="shared" si="23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2037</v>
      </c>
      <c r="R341" t="s">
        <v>2038</v>
      </c>
      <c r="S341" s="11">
        <f t="shared" si="22"/>
        <v>42949.208333333328</v>
      </c>
      <c r="T341" s="11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2052</v>
      </c>
      <c r="R342" t="s">
        <v>2053</v>
      </c>
      <c r="S342" s="11">
        <f t="shared" si="22"/>
        <v>40889.25</v>
      </c>
      <c r="T342" s="11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2033</v>
      </c>
      <c r="R343" t="s">
        <v>2043</v>
      </c>
      <c r="S343" s="11">
        <f t="shared" si="22"/>
        <v>42244.208333333328</v>
      </c>
      <c r="T343" s="11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2037</v>
      </c>
      <c r="R344" t="s">
        <v>2038</v>
      </c>
      <c r="S344" s="11">
        <f t="shared" si="22"/>
        <v>41475.208333333336</v>
      </c>
      <c r="T344" s="11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2037</v>
      </c>
      <c r="R345" t="s">
        <v>2038</v>
      </c>
      <c r="S345" s="11">
        <f t="shared" si="22"/>
        <v>41597.25</v>
      </c>
      <c r="T345" s="11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2048</v>
      </c>
      <c r="R346" t="s">
        <v>2049</v>
      </c>
      <c r="S346" s="11">
        <f t="shared" si="22"/>
        <v>43122.25</v>
      </c>
      <c r="T346" s="11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2039</v>
      </c>
      <c r="R347" t="s">
        <v>2042</v>
      </c>
      <c r="S347" s="11">
        <f t="shared" si="22"/>
        <v>42194.208333333328</v>
      </c>
      <c r="T347" s="11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2033</v>
      </c>
      <c r="R348" t="s">
        <v>2043</v>
      </c>
      <c r="S348" s="11">
        <f t="shared" si="22"/>
        <v>42971.208333333328</v>
      </c>
      <c r="T348" s="11">
        <f t="shared" si="23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2035</v>
      </c>
      <c r="R349" t="s">
        <v>2036</v>
      </c>
      <c r="S349" s="11">
        <f t="shared" si="22"/>
        <v>42046.25</v>
      </c>
      <c r="T349" s="11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2031</v>
      </c>
      <c r="R350" t="s">
        <v>2032</v>
      </c>
      <c r="S350" s="11">
        <f t="shared" si="22"/>
        <v>42782.25</v>
      </c>
      <c r="T350" s="11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2037</v>
      </c>
      <c r="R351" t="s">
        <v>2038</v>
      </c>
      <c r="S351" s="11">
        <f t="shared" si="22"/>
        <v>42930.208333333328</v>
      </c>
      <c r="T351" s="11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2033</v>
      </c>
      <c r="R352" t="s">
        <v>2056</v>
      </c>
      <c r="S352" s="11">
        <f t="shared" si="22"/>
        <v>42144.208333333328</v>
      </c>
      <c r="T352" s="11">
        <f t="shared" si="23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2033</v>
      </c>
      <c r="R353" t="s">
        <v>2034</v>
      </c>
      <c r="S353" s="11">
        <f t="shared" si="22"/>
        <v>42240.208333333328</v>
      </c>
      <c r="T353" s="11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2037</v>
      </c>
      <c r="R354" t="s">
        <v>2038</v>
      </c>
      <c r="S354" s="11">
        <f t="shared" si="22"/>
        <v>42315.25</v>
      </c>
      <c r="T354" s="11">
        <f t="shared" si="23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2037</v>
      </c>
      <c r="R355" t="s">
        <v>2038</v>
      </c>
      <c r="S355" s="11">
        <f t="shared" si="22"/>
        <v>43651.208333333328</v>
      </c>
      <c r="T355" s="11">
        <f t="shared" si="23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2039</v>
      </c>
      <c r="R356" t="s">
        <v>2040</v>
      </c>
      <c r="S356" s="11">
        <f t="shared" si="22"/>
        <v>41520.208333333336</v>
      </c>
      <c r="T356" s="11">
        <f t="shared" si="23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2035</v>
      </c>
      <c r="R357" t="s">
        <v>2044</v>
      </c>
      <c r="S357" s="11">
        <f t="shared" si="22"/>
        <v>42757.25</v>
      </c>
      <c r="T357" s="11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2037</v>
      </c>
      <c r="R358" t="s">
        <v>2038</v>
      </c>
      <c r="S358" s="11">
        <f t="shared" si="22"/>
        <v>40922.25</v>
      </c>
      <c r="T358" s="11">
        <f t="shared" si="23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2048</v>
      </c>
      <c r="R359" t="s">
        <v>2049</v>
      </c>
      <c r="S359" s="11">
        <f t="shared" si="22"/>
        <v>42250.208333333328</v>
      </c>
      <c r="T359" s="11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2052</v>
      </c>
      <c r="R360" t="s">
        <v>2053</v>
      </c>
      <c r="S360" s="11">
        <f t="shared" si="22"/>
        <v>43322.208333333328</v>
      </c>
      <c r="T360" s="11">
        <f t="shared" si="23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2039</v>
      </c>
      <c r="R361" t="s">
        <v>2047</v>
      </c>
      <c r="S361" s="11">
        <f t="shared" si="22"/>
        <v>40782.208333333336</v>
      </c>
      <c r="T361" s="11">
        <f t="shared" si="23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2037</v>
      </c>
      <c r="R362" t="s">
        <v>2038</v>
      </c>
      <c r="S362" s="11">
        <f t="shared" si="22"/>
        <v>40544.25</v>
      </c>
      <c r="T362" s="11">
        <f t="shared" si="23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2037</v>
      </c>
      <c r="R363" t="s">
        <v>2038</v>
      </c>
      <c r="S363" s="11">
        <f t="shared" si="22"/>
        <v>43015.208333333328</v>
      </c>
      <c r="T363" s="11">
        <f t="shared" si="23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2033</v>
      </c>
      <c r="R364" t="s">
        <v>2034</v>
      </c>
      <c r="S364" s="11">
        <f t="shared" si="22"/>
        <v>40570.25</v>
      </c>
      <c r="T364" s="11">
        <f t="shared" si="23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2033</v>
      </c>
      <c r="R365" t="s">
        <v>2034</v>
      </c>
      <c r="S365" s="11">
        <f t="shared" si="22"/>
        <v>40904.25</v>
      </c>
      <c r="T365" s="11">
        <f t="shared" si="23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2033</v>
      </c>
      <c r="R366" t="s">
        <v>2043</v>
      </c>
      <c r="S366" s="11">
        <f t="shared" si="22"/>
        <v>43164.25</v>
      </c>
      <c r="T366" s="11">
        <f t="shared" si="23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2037</v>
      </c>
      <c r="R367" t="s">
        <v>2038</v>
      </c>
      <c r="S367" s="11">
        <f t="shared" si="22"/>
        <v>42733.25</v>
      </c>
      <c r="T367" s="11">
        <f t="shared" si="23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2037</v>
      </c>
      <c r="R368" t="s">
        <v>2038</v>
      </c>
      <c r="S368" s="11">
        <f t="shared" si="22"/>
        <v>40546.25</v>
      </c>
      <c r="T368" s="11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2037</v>
      </c>
      <c r="R369" t="s">
        <v>2038</v>
      </c>
      <c r="S369" s="11">
        <f t="shared" si="22"/>
        <v>41930.208333333336</v>
      </c>
      <c r="T369" s="11">
        <f t="shared" si="23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2039</v>
      </c>
      <c r="R370" t="s">
        <v>2040</v>
      </c>
      <c r="S370" s="11">
        <f t="shared" si="22"/>
        <v>40464.208333333336</v>
      </c>
      <c r="T370" s="11">
        <f t="shared" si="23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2039</v>
      </c>
      <c r="R371" t="s">
        <v>2058</v>
      </c>
      <c r="S371" s="11">
        <f t="shared" si="22"/>
        <v>41308.25</v>
      </c>
      <c r="T371" s="11">
        <f t="shared" si="23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2037</v>
      </c>
      <c r="R372" t="s">
        <v>2038</v>
      </c>
      <c r="S372" s="11">
        <f t="shared" si="22"/>
        <v>43570.208333333328</v>
      </c>
      <c r="T372" s="11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2037</v>
      </c>
      <c r="R373" t="s">
        <v>2038</v>
      </c>
      <c r="S373" s="11">
        <f t="shared" si="22"/>
        <v>42043.25</v>
      </c>
      <c r="T373" s="11">
        <f t="shared" si="23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2039</v>
      </c>
      <c r="R374" t="s">
        <v>2040</v>
      </c>
      <c r="S374" s="11">
        <f t="shared" si="22"/>
        <v>42012.25</v>
      </c>
      <c r="T374" s="11">
        <f t="shared" si="23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2037</v>
      </c>
      <c r="R375" t="s">
        <v>2038</v>
      </c>
      <c r="S375" s="11">
        <f t="shared" si="22"/>
        <v>42964.208333333328</v>
      </c>
      <c r="T375" s="11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2039</v>
      </c>
      <c r="R376" t="s">
        <v>2040</v>
      </c>
      <c r="S376" s="11">
        <f t="shared" si="22"/>
        <v>43476.25</v>
      </c>
      <c r="T376" s="11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2033</v>
      </c>
      <c r="R377" t="s">
        <v>2043</v>
      </c>
      <c r="S377" s="11">
        <f t="shared" si="22"/>
        <v>42293.208333333328</v>
      </c>
      <c r="T377" s="11">
        <f t="shared" si="23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2033</v>
      </c>
      <c r="R378" t="s">
        <v>2034</v>
      </c>
      <c r="S378" s="11">
        <f t="shared" si="22"/>
        <v>41826.208333333336</v>
      </c>
      <c r="T378" s="11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2037</v>
      </c>
      <c r="R379" t="s">
        <v>2038</v>
      </c>
      <c r="S379" s="11">
        <f t="shared" si="22"/>
        <v>43760.208333333328</v>
      </c>
      <c r="T379" s="11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2039</v>
      </c>
      <c r="R380" t="s">
        <v>2040</v>
      </c>
      <c r="S380" s="11">
        <f t="shared" si="22"/>
        <v>43241.208333333328</v>
      </c>
      <c r="T380" s="11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2037</v>
      </c>
      <c r="R381" t="s">
        <v>2038</v>
      </c>
      <c r="S381" s="11">
        <f t="shared" si="22"/>
        <v>40843.208333333336</v>
      </c>
      <c r="T381" s="11">
        <f t="shared" si="23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2037</v>
      </c>
      <c r="R382" t="s">
        <v>2038</v>
      </c>
      <c r="S382" s="11">
        <f t="shared" si="22"/>
        <v>41448.208333333336</v>
      </c>
      <c r="T382" s="11">
        <f t="shared" si="23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2037</v>
      </c>
      <c r="R383" t="s">
        <v>2038</v>
      </c>
      <c r="S383" s="11">
        <f t="shared" si="22"/>
        <v>42163.208333333328</v>
      </c>
      <c r="T383" s="11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2052</v>
      </c>
      <c r="R384" t="s">
        <v>2053</v>
      </c>
      <c r="S384" s="11">
        <f t="shared" si="22"/>
        <v>43024.208333333328</v>
      </c>
      <c r="T384" s="11">
        <f t="shared" si="23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2031</v>
      </c>
      <c r="R385" t="s">
        <v>2032</v>
      </c>
      <c r="S385" s="11">
        <f t="shared" si="22"/>
        <v>43509.25</v>
      </c>
      <c r="T385" s="11">
        <f t="shared" si="23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2039</v>
      </c>
      <c r="R386" t="s">
        <v>2040</v>
      </c>
      <c r="S386" s="11">
        <f t="shared" si="22"/>
        <v>42776.25</v>
      </c>
      <c r="T386" s="11">
        <f t="shared" si="23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 s="7">
        <f t="shared" ref="I387:I450" si="25">IFERROR(E387/H387, 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2045</v>
      </c>
      <c r="R387" t="s">
        <v>2046</v>
      </c>
      <c r="S387" s="11">
        <f t="shared" ref="S387:S450" si="26">(((L387/60)/60)/24)+DATE(1970,1,1)</f>
        <v>43553.208333333328</v>
      </c>
      <c r="T387" s="11">
        <f t="shared" ref="T387:T450" si="27">(((M387/60)/60)/24)+DATE(1970,1,1)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2037</v>
      </c>
      <c r="R388" t="s">
        <v>2038</v>
      </c>
      <c r="S388" s="11">
        <f t="shared" si="26"/>
        <v>40355.208333333336</v>
      </c>
      <c r="T388" s="11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2035</v>
      </c>
      <c r="R389" t="s">
        <v>2044</v>
      </c>
      <c r="S389" s="11">
        <f t="shared" si="26"/>
        <v>41072.208333333336</v>
      </c>
      <c r="T389" s="11">
        <f t="shared" si="27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2033</v>
      </c>
      <c r="R390" t="s">
        <v>2043</v>
      </c>
      <c r="S390" s="11">
        <f t="shared" si="26"/>
        <v>40912.25</v>
      </c>
      <c r="T390" s="11">
        <f t="shared" si="27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2037</v>
      </c>
      <c r="R391" t="s">
        <v>2038</v>
      </c>
      <c r="S391" s="11">
        <f t="shared" si="26"/>
        <v>40479.208333333336</v>
      </c>
      <c r="T391" s="11">
        <f t="shared" si="27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2052</v>
      </c>
      <c r="R392" t="s">
        <v>2053</v>
      </c>
      <c r="S392" s="11">
        <f t="shared" si="26"/>
        <v>41530.208333333336</v>
      </c>
      <c r="T392" s="11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2045</v>
      </c>
      <c r="R393" t="s">
        <v>2046</v>
      </c>
      <c r="S393" s="11">
        <f t="shared" si="26"/>
        <v>41653.25</v>
      </c>
      <c r="T393" s="11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2035</v>
      </c>
      <c r="R394" t="s">
        <v>2044</v>
      </c>
      <c r="S394" s="11">
        <f t="shared" si="26"/>
        <v>40549.25</v>
      </c>
      <c r="T394" s="11">
        <f t="shared" si="27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2033</v>
      </c>
      <c r="R395" t="s">
        <v>2056</v>
      </c>
      <c r="S395" s="11">
        <f t="shared" si="26"/>
        <v>42933.208333333328</v>
      </c>
      <c r="T395" s="11">
        <f t="shared" si="27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2039</v>
      </c>
      <c r="R396" t="s">
        <v>2040</v>
      </c>
      <c r="S396" s="11">
        <f t="shared" si="26"/>
        <v>41484.208333333336</v>
      </c>
      <c r="T396" s="11">
        <f t="shared" si="27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2037</v>
      </c>
      <c r="R397" t="s">
        <v>2038</v>
      </c>
      <c r="S397" s="11">
        <f t="shared" si="26"/>
        <v>40885.25</v>
      </c>
      <c r="T397" s="11">
        <f t="shared" si="27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2039</v>
      </c>
      <c r="R398" t="s">
        <v>2042</v>
      </c>
      <c r="S398" s="11">
        <f t="shared" si="26"/>
        <v>43378.208333333328</v>
      </c>
      <c r="T398" s="11">
        <f t="shared" si="27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2033</v>
      </c>
      <c r="R399" t="s">
        <v>2034</v>
      </c>
      <c r="S399" s="11">
        <f t="shared" si="26"/>
        <v>41417.208333333336</v>
      </c>
      <c r="T399" s="11">
        <f t="shared" si="27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2039</v>
      </c>
      <c r="R400" t="s">
        <v>2047</v>
      </c>
      <c r="S400" s="11">
        <f t="shared" si="26"/>
        <v>43228.208333333328</v>
      </c>
      <c r="T400" s="11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2033</v>
      </c>
      <c r="R401" t="s">
        <v>2043</v>
      </c>
      <c r="S401" s="11">
        <f t="shared" si="26"/>
        <v>40576.25</v>
      </c>
      <c r="T401" s="11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2052</v>
      </c>
      <c r="R402" t="s">
        <v>2053</v>
      </c>
      <c r="S402" s="11">
        <f t="shared" si="26"/>
        <v>41502.208333333336</v>
      </c>
      <c r="T402" s="11">
        <f t="shared" si="27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2037</v>
      </c>
      <c r="R403" t="s">
        <v>2038</v>
      </c>
      <c r="S403" s="11">
        <f t="shared" si="26"/>
        <v>43765.208333333328</v>
      </c>
      <c r="T403" s="11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2039</v>
      </c>
      <c r="R404" t="s">
        <v>2050</v>
      </c>
      <c r="S404" s="11">
        <f t="shared" si="26"/>
        <v>40914.25</v>
      </c>
      <c r="T404" s="11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2037</v>
      </c>
      <c r="R405" t="s">
        <v>2038</v>
      </c>
      <c r="S405" s="11">
        <f t="shared" si="26"/>
        <v>40310.208333333336</v>
      </c>
      <c r="T405" s="11">
        <f t="shared" si="27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2037</v>
      </c>
      <c r="R406" t="s">
        <v>2038</v>
      </c>
      <c r="S406" s="11">
        <f t="shared" si="26"/>
        <v>43053.25</v>
      </c>
      <c r="T406" s="11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2037</v>
      </c>
      <c r="R407" t="s">
        <v>2038</v>
      </c>
      <c r="S407" s="11">
        <f t="shared" si="26"/>
        <v>43255.208333333328</v>
      </c>
      <c r="T407" s="11">
        <f t="shared" si="27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2039</v>
      </c>
      <c r="R408" t="s">
        <v>2040</v>
      </c>
      <c r="S408" s="11">
        <f t="shared" si="26"/>
        <v>41304.25</v>
      </c>
      <c r="T408" s="11">
        <f t="shared" si="27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2037</v>
      </c>
      <c r="R409" t="s">
        <v>2038</v>
      </c>
      <c r="S409" s="11">
        <f t="shared" si="26"/>
        <v>43751.208333333328</v>
      </c>
      <c r="T409" s="11">
        <f t="shared" si="27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2039</v>
      </c>
      <c r="R410" t="s">
        <v>2040</v>
      </c>
      <c r="S410" s="11">
        <f t="shared" si="26"/>
        <v>42541.208333333328</v>
      </c>
      <c r="T410" s="11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2033</v>
      </c>
      <c r="R411" t="s">
        <v>2034</v>
      </c>
      <c r="S411" s="11">
        <f t="shared" si="26"/>
        <v>42843.208333333328</v>
      </c>
      <c r="T411" s="11">
        <f t="shared" si="27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2048</v>
      </c>
      <c r="R412" t="s">
        <v>2059</v>
      </c>
      <c r="S412" s="11">
        <f t="shared" si="26"/>
        <v>42122.208333333328</v>
      </c>
      <c r="T412" s="11">
        <f t="shared" si="27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2037</v>
      </c>
      <c r="R413" t="s">
        <v>2038</v>
      </c>
      <c r="S413" s="11">
        <f t="shared" si="26"/>
        <v>42884.208333333328</v>
      </c>
      <c r="T413" s="11">
        <f t="shared" si="27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2045</v>
      </c>
      <c r="R414" t="s">
        <v>2051</v>
      </c>
      <c r="S414" s="11">
        <f t="shared" si="26"/>
        <v>41642.25</v>
      </c>
      <c r="T414" s="11">
        <f t="shared" si="27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2039</v>
      </c>
      <c r="R415" t="s">
        <v>2047</v>
      </c>
      <c r="S415" s="11">
        <f t="shared" si="26"/>
        <v>43431.25</v>
      </c>
      <c r="T415" s="11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2031</v>
      </c>
      <c r="R416" t="s">
        <v>2032</v>
      </c>
      <c r="S416" s="11">
        <f t="shared" si="26"/>
        <v>40288.208333333336</v>
      </c>
      <c r="T416" s="11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2037</v>
      </c>
      <c r="R417" t="s">
        <v>2038</v>
      </c>
      <c r="S417" s="11">
        <f t="shared" si="26"/>
        <v>40921.25</v>
      </c>
      <c r="T417" s="11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2039</v>
      </c>
      <c r="R418" t="s">
        <v>2040</v>
      </c>
      <c r="S418" s="11">
        <f t="shared" si="26"/>
        <v>40560.25</v>
      </c>
      <c r="T418" s="11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2037</v>
      </c>
      <c r="R419" t="s">
        <v>2038</v>
      </c>
      <c r="S419" s="11">
        <f t="shared" si="26"/>
        <v>43407.208333333328</v>
      </c>
      <c r="T419" s="11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2039</v>
      </c>
      <c r="R420" t="s">
        <v>2040</v>
      </c>
      <c r="S420" s="11">
        <f t="shared" si="26"/>
        <v>41035.208333333336</v>
      </c>
      <c r="T420" s="11">
        <f t="shared" si="27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2035</v>
      </c>
      <c r="R421" t="s">
        <v>2036</v>
      </c>
      <c r="S421" s="11">
        <f t="shared" si="26"/>
        <v>40899.25</v>
      </c>
      <c r="T421" s="11">
        <f t="shared" si="27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2037</v>
      </c>
      <c r="R422" t="s">
        <v>2038</v>
      </c>
      <c r="S422" s="11">
        <f t="shared" si="26"/>
        <v>42911.208333333328</v>
      </c>
      <c r="T422" s="11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2035</v>
      </c>
      <c r="R423" t="s">
        <v>2044</v>
      </c>
      <c r="S423" s="11">
        <f t="shared" si="26"/>
        <v>42915.208333333328</v>
      </c>
      <c r="T423" s="11">
        <f t="shared" si="27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2037</v>
      </c>
      <c r="R424" t="s">
        <v>2038</v>
      </c>
      <c r="S424" s="11">
        <f t="shared" si="26"/>
        <v>40285.208333333336</v>
      </c>
      <c r="T424" s="11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2031</v>
      </c>
      <c r="R425" t="s">
        <v>2032</v>
      </c>
      <c r="S425" s="11">
        <f t="shared" si="26"/>
        <v>40808.208333333336</v>
      </c>
      <c r="T425" s="11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2033</v>
      </c>
      <c r="R426" t="s">
        <v>2043</v>
      </c>
      <c r="S426" s="11">
        <f t="shared" si="26"/>
        <v>43208.208333333328</v>
      </c>
      <c r="T426" s="11">
        <f t="shared" si="27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2052</v>
      </c>
      <c r="R427" t="s">
        <v>2053</v>
      </c>
      <c r="S427" s="11">
        <f t="shared" si="26"/>
        <v>42213.208333333328</v>
      </c>
      <c r="T427" s="11">
        <f t="shared" si="27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2037</v>
      </c>
      <c r="R428" t="s">
        <v>2038</v>
      </c>
      <c r="S428" s="11">
        <f t="shared" si="26"/>
        <v>41332.25</v>
      </c>
      <c r="T428" s="11">
        <f t="shared" si="27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2037</v>
      </c>
      <c r="R429" t="s">
        <v>2038</v>
      </c>
      <c r="S429" s="11">
        <f t="shared" si="26"/>
        <v>41895.208333333336</v>
      </c>
      <c r="T429" s="11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2039</v>
      </c>
      <c r="R430" t="s">
        <v>2047</v>
      </c>
      <c r="S430" s="11">
        <f t="shared" si="26"/>
        <v>40585.25</v>
      </c>
      <c r="T430" s="11">
        <f t="shared" si="27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2052</v>
      </c>
      <c r="R431" t="s">
        <v>2053</v>
      </c>
      <c r="S431" s="11">
        <f t="shared" si="26"/>
        <v>41680.25</v>
      </c>
      <c r="T431" s="11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2037</v>
      </c>
      <c r="R432" t="s">
        <v>2038</v>
      </c>
      <c r="S432" s="11">
        <f t="shared" si="26"/>
        <v>43737.208333333328</v>
      </c>
      <c r="T432" s="11">
        <f t="shared" si="27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2037</v>
      </c>
      <c r="R433" t="s">
        <v>2038</v>
      </c>
      <c r="S433" s="11">
        <f t="shared" si="26"/>
        <v>43273.208333333328</v>
      </c>
      <c r="T433" s="11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2037</v>
      </c>
      <c r="R434" t="s">
        <v>2038</v>
      </c>
      <c r="S434" s="11">
        <f t="shared" si="26"/>
        <v>41761.208333333336</v>
      </c>
      <c r="T434" s="11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2039</v>
      </c>
      <c r="R435" t="s">
        <v>2040</v>
      </c>
      <c r="S435" s="11">
        <f t="shared" si="26"/>
        <v>41603.25</v>
      </c>
      <c r="T435" s="11">
        <f t="shared" si="27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2037</v>
      </c>
      <c r="R436" t="s">
        <v>2038</v>
      </c>
      <c r="S436" s="11">
        <f t="shared" si="26"/>
        <v>42705.25</v>
      </c>
      <c r="T436" s="11">
        <f t="shared" si="27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2037</v>
      </c>
      <c r="R437" t="s">
        <v>2038</v>
      </c>
      <c r="S437" s="11">
        <f t="shared" si="26"/>
        <v>41988.25</v>
      </c>
      <c r="T437" s="11">
        <f t="shared" si="27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2033</v>
      </c>
      <c r="R438" t="s">
        <v>2056</v>
      </c>
      <c r="S438" s="11">
        <f t="shared" si="26"/>
        <v>43575.208333333328</v>
      </c>
      <c r="T438" s="11">
        <f t="shared" si="27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2039</v>
      </c>
      <c r="R439" t="s">
        <v>2047</v>
      </c>
      <c r="S439" s="11">
        <f t="shared" si="26"/>
        <v>42260.208333333328</v>
      </c>
      <c r="T439" s="11">
        <f t="shared" si="27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2037</v>
      </c>
      <c r="R440" t="s">
        <v>2038</v>
      </c>
      <c r="S440" s="11">
        <f t="shared" si="26"/>
        <v>41337.25</v>
      </c>
      <c r="T440" s="11">
        <f t="shared" si="27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2039</v>
      </c>
      <c r="R441" t="s">
        <v>2061</v>
      </c>
      <c r="S441" s="11">
        <f t="shared" si="26"/>
        <v>42680.208333333328</v>
      </c>
      <c r="T441" s="11">
        <f t="shared" si="27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2039</v>
      </c>
      <c r="R442" t="s">
        <v>2058</v>
      </c>
      <c r="S442" s="11">
        <f t="shared" si="26"/>
        <v>42916.208333333328</v>
      </c>
      <c r="T442" s="11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2035</v>
      </c>
      <c r="R443" t="s">
        <v>2044</v>
      </c>
      <c r="S443" s="11">
        <f t="shared" si="26"/>
        <v>41025.208333333336</v>
      </c>
      <c r="T443" s="11">
        <f t="shared" si="27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2037</v>
      </c>
      <c r="R444" t="s">
        <v>2038</v>
      </c>
      <c r="S444" s="11">
        <f t="shared" si="26"/>
        <v>42980.208333333328</v>
      </c>
      <c r="T444" s="11">
        <f t="shared" si="27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2037</v>
      </c>
      <c r="R445" t="s">
        <v>2038</v>
      </c>
      <c r="S445" s="11">
        <f t="shared" si="26"/>
        <v>40451.208333333336</v>
      </c>
      <c r="T445" s="11">
        <f t="shared" si="27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2033</v>
      </c>
      <c r="R446" t="s">
        <v>2043</v>
      </c>
      <c r="S446" s="11">
        <f t="shared" si="26"/>
        <v>40748.208333333336</v>
      </c>
      <c r="T446" s="11">
        <f t="shared" si="27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2037</v>
      </c>
      <c r="R447" t="s">
        <v>2038</v>
      </c>
      <c r="S447" s="11">
        <f t="shared" si="26"/>
        <v>40515.25</v>
      </c>
      <c r="T447" s="11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2035</v>
      </c>
      <c r="R448" t="s">
        <v>2044</v>
      </c>
      <c r="S448" s="11">
        <f t="shared" si="26"/>
        <v>41261.25</v>
      </c>
      <c r="T448" s="11">
        <f t="shared" si="27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2039</v>
      </c>
      <c r="R449" t="s">
        <v>2058</v>
      </c>
      <c r="S449" s="11">
        <f t="shared" si="26"/>
        <v>43088.25</v>
      </c>
      <c r="T449" s="11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2048</v>
      </c>
      <c r="R450" t="s">
        <v>2049</v>
      </c>
      <c r="S450" s="11">
        <f t="shared" si="26"/>
        <v>41378.208333333336</v>
      </c>
      <c r="T450" s="11">
        <f t="shared" si="27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 s="7">
        <f t="shared" ref="I451:I514" si="29">IFERROR(E451/H451, 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2048</v>
      </c>
      <c r="R451" t="s">
        <v>2049</v>
      </c>
      <c r="S451" s="11">
        <f t="shared" ref="S451:S514" si="30">(((L451/60)/60)/24)+DATE(1970,1,1)</f>
        <v>43530.25</v>
      </c>
      <c r="T451" s="11">
        <f t="shared" ref="T451:T514" si="31">(((M451/60)/60)/24)+DATE(1970,1,1)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2039</v>
      </c>
      <c r="R452" t="s">
        <v>2047</v>
      </c>
      <c r="S452" s="11">
        <f t="shared" si="30"/>
        <v>43394.208333333328</v>
      </c>
      <c r="T452" s="11">
        <f t="shared" si="31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2033</v>
      </c>
      <c r="R453" t="s">
        <v>2034</v>
      </c>
      <c r="S453" s="11">
        <f t="shared" si="30"/>
        <v>42935.208333333328</v>
      </c>
      <c r="T453" s="11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2039</v>
      </c>
      <c r="R454" t="s">
        <v>2042</v>
      </c>
      <c r="S454" s="11">
        <f t="shared" si="30"/>
        <v>40365.208333333336</v>
      </c>
      <c r="T454" s="11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2039</v>
      </c>
      <c r="R455" t="s">
        <v>2061</v>
      </c>
      <c r="S455" s="11">
        <f t="shared" si="30"/>
        <v>42705.25</v>
      </c>
      <c r="T455" s="11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2039</v>
      </c>
      <c r="R456" t="s">
        <v>2042</v>
      </c>
      <c r="S456" s="11">
        <f t="shared" si="30"/>
        <v>41568.208333333336</v>
      </c>
      <c r="T456" s="11">
        <f t="shared" si="31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2037</v>
      </c>
      <c r="R457" t="s">
        <v>2038</v>
      </c>
      <c r="S457" s="11">
        <f t="shared" si="30"/>
        <v>40809.208333333336</v>
      </c>
      <c r="T457" s="11">
        <f t="shared" si="31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2033</v>
      </c>
      <c r="R458" t="s">
        <v>2043</v>
      </c>
      <c r="S458" s="11">
        <f t="shared" si="30"/>
        <v>43141.25</v>
      </c>
      <c r="T458" s="11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2037</v>
      </c>
      <c r="R459" t="s">
        <v>2038</v>
      </c>
      <c r="S459" s="11">
        <f t="shared" si="30"/>
        <v>42657.208333333328</v>
      </c>
      <c r="T459" s="11">
        <f t="shared" si="31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2037</v>
      </c>
      <c r="R460" t="s">
        <v>2038</v>
      </c>
      <c r="S460" s="11">
        <f t="shared" si="30"/>
        <v>40265.208333333336</v>
      </c>
      <c r="T460" s="11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2039</v>
      </c>
      <c r="R461" t="s">
        <v>2040</v>
      </c>
      <c r="S461" s="11">
        <f t="shared" si="30"/>
        <v>42001.25</v>
      </c>
      <c r="T461" s="11">
        <f t="shared" si="31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2037</v>
      </c>
      <c r="R462" t="s">
        <v>2038</v>
      </c>
      <c r="S462" s="11">
        <f t="shared" si="30"/>
        <v>40399.208333333336</v>
      </c>
      <c r="T462" s="11">
        <f t="shared" si="31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2039</v>
      </c>
      <c r="R463" t="s">
        <v>2042</v>
      </c>
      <c r="S463" s="11">
        <f t="shared" si="30"/>
        <v>41757.208333333336</v>
      </c>
      <c r="T463" s="11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2048</v>
      </c>
      <c r="R464" t="s">
        <v>2059</v>
      </c>
      <c r="S464" s="11">
        <f t="shared" si="30"/>
        <v>41304.25</v>
      </c>
      <c r="T464" s="11">
        <f t="shared" si="31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2039</v>
      </c>
      <c r="R465" t="s">
        <v>2047</v>
      </c>
      <c r="S465" s="11">
        <f t="shared" si="30"/>
        <v>41639.25</v>
      </c>
      <c r="T465" s="11">
        <f t="shared" si="31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2037</v>
      </c>
      <c r="R466" t="s">
        <v>2038</v>
      </c>
      <c r="S466" s="11">
        <f t="shared" si="30"/>
        <v>43142.25</v>
      </c>
      <c r="T466" s="11">
        <f t="shared" si="31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2045</v>
      </c>
      <c r="R467" t="s">
        <v>2057</v>
      </c>
      <c r="S467" s="11">
        <f t="shared" si="30"/>
        <v>43127.25</v>
      </c>
      <c r="T467" s="11">
        <f t="shared" si="31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2035</v>
      </c>
      <c r="R468" t="s">
        <v>2044</v>
      </c>
      <c r="S468" s="11">
        <f t="shared" si="30"/>
        <v>41409.208333333336</v>
      </c>
      <c r="T468" s="11">
        <f t="shared" si="31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2035</v>
      </c>
      <c r="R469" t="s">
        <v>2036</v>
      </c>
      <c r="S469" s="11">
        <f t="shared" si="30"/>
        <v>42331.25</v>
      </c>
      <c r="T469" s="11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2037</v>
      </c>
      <c r="R470" t="s">
        <v>2038</v>
      </c>
      <c r="S470" s="11">
        <f t="shared" si="30"/>
        <v>43569.208333333328</v>
      </c>
      <c r="T470" s="11">
        <f t="shared" si="31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2039</v>
      </c>
      <c r="R471" t="s">
        <v>2042</v>
      </c>
      <c r="S471" s="11">
        <f t="shared" si="30"/>
        <v>42142.208333333328</v>
      </c>
      <c r="T471" s="11">
        <f t="shared" si="31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2035</v>
      </c>
      <c r="R472" t="s">
        <v>2044</v>
      </c>
      <c r="S472" s="11">
        <f t="shared" si="30"/>
        <v>42716.25</v>
      </c>
      <c r="T472" s="11">
        <f t="shared" si="31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2031</v>
      </c>
      <c r="R473" t="s">
        <v>2032</v>
      </c>
      <c r="S473" s="11">
        <f t="shared" si="30"/>
        <v>41031.208333333336</v>
      </c>
      <c r="T473" s="11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2033</v>
      </c>
      <c r="R474" t="s">
        <v>2034</v>
      </c>
      <c r="S474" s="11">
        <f t="shared" si="30"/>
        <v>43535.208333333328</v>
      </c>
      <c r="T474" s="11">
        <f t="shared" si="31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2033</v>
      </c>
      <c r="R475" t="s">
        <v>2041</v>
      </c>
      <c r="S475" s="11">
        <f t="shared" si="30"/>
        <v>43277.208333333328</v>
      </c>
      <c r="T475" s="11">
        <f t="shared" si="31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2039</v>
      </c>
      <c r="R476" t="s">
        <v>2058</v>
      </c>
      <c r="S476" s="11">
        <f t="shared" si="30"/>
        <v>41989.25</v>
      </c>
      <c r="T476" s="11">
        <f t="shared" si="31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2045</v>
      </c>
      <c r="R477" t="s">
        <v>2057</v>
      </c>
      <c r="S477" s="11">
        <f t="shared" si="30"/>
        <v>41450.208333333336</v>
      </c>
      <c r="T477" s="11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2045</v>
      </c>
      <c r="R478" t="s">
        <v>2051</v>
      </c>
      <c r="S478" s="11">
        <f t="shared" si="30"/>
        <v>43322.208333333328</v>
      </c>
      <c r="T478" s="11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2039</v>
      </c>
      <c r="R479" t="s">
        <v>2061</v>
      </c>
      <c r="S479" s="11">
        <f t="shared" si="30"/>
        <v>40720.208333333336</v>
      </c>
      <c r="T479" s="11">
        <f t="shared" si="31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2035</v>
      </c>
      <c r="R480" t="s">
        <v>2044</v>
      </c>
      <c r="S480" s="11">
        <f t="shared" si="30"/>
        <v>42072.208333333328</v>
      </c>
      <c r="T480" s="11">
        <f t="shared" si="31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2031</v>
      </c>
      <c r="R481" t="s">
        <v>2032</v>
      </c>
      <c r="S481" s="11">
        <f t="shared" si="30"/>
        <v>42945.208333333328</v>
      </c>
      <c r="T481" s="11">
        <f t="shared" si="31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2052</v>
      </c>
      <c r="R482" t="s">
        <v>2053</v>
      </c>
      <c r="S482" s="11">
        <f t="shared" si="30"/>
        <v>40248.25</v>
      </c>
      <c r="T482" s="11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2037</v>
      </c>
      <c r="R483" t="s">
        <v>2038</v>
      </c>
      <c r="S483" s="11">
        <f t="shared" si="30"/>
        <v>41913.208333333336</v>
      </c>
      <c r="T483" s="11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2045</v>
      </c>
      <c r="R484" t="s">
        <v>2051</v>
      </c>
      <c r="S484" s="11">
        <f t="shared" si="30"/>
        <v>40963.25</v>
      </c>
      <c r="T484" s="11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2037</v>
      </c>
      <c r="R485" t="s">
        <v>2038</v>
      </c>
      <c r="S485" s="11">
        <f t="shared" si="30"/>
        <v>43811.25</v>
      </c>
      <c r="T485" s="11">
        <f t="shared" si="31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2031</v>
      </c>
      <c r="R486" t="s">
        <v>2032</v>
      </c>
      <c r="S486" s="11">
        <f t="shared" si="30"/>
        <v>41855.208333333336</v>
      </c>
      <c r="T486" s="11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2037</v>
      </c>
      <c r="R487" t="s">
        <v>2038</v>
      </c>
      <c r="S487" s="11">
        <f t="shared" si="30"/>
        <v>43626.208333333328</v>
      </c>
      <c r="T487" s="11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2045</v>
      </c>
      <c r="R488" t="s">
        <v>2057</v>
      </c>
      <c r="S488" s="11">
        <f t="shared" si="30"/>
        <v>43168.25</v>
      </c>
      <c r="T488" s="11">
        <f t="shared" si="31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2037</v>
      </c>
      <c r="R489" t="s">
        <v>2038</v>
      </c>
      <c r="S489" s="11">
        <f t="shared" si="30"/>
        <v>42845.208333333328</v>
      </c>
      <c r="T489" s="11">
        <f t="shared" si="31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2037</v>
      </c>
      <c r="R490" t="s">
        <v>2038</v>
      </c>
      <c r="S490" s="11">
        <f t="shared" si="30"/>
        <v>42403.25</v>
      </c>
      <c r="T490" s="11">
        <f t="shared" si="31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2035</v>
      </c>
      <c r="R491" t="s">
        <v>2044</v>
      </c>
      <c r="S491" s="11">
        <f t="shared" si="30"/>
        <v>40406.208333333336</v>
      </c>
      <c r="T491" s="11">
        <f t="shared" si="31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2062</v>
      </c>
      <c r="R492" t="s">
        <v>2063</v>
      </c>
      <c r="S492" s="11">
        <f t="shared" si="30"/>
        <v>43786.25</v>
      </c>
      <c r="T492" s="11">
        <f t="shared" si="31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2031</v>
      </c>
      <c r="R493" t="s">
        <v>2032</v>
      </c>
      <c r="S493" s="11">
        <f t="shared" si="30"/>
        <v>41456.208333333336</v>
      </c>
      <c r="T493" s="11">
        <f t="shared" si="31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2039</v>
      </c>
      <c r="R494" t="s">
        <v>2050</v>
      </c>
      <c r="S494" s="11">
        <f t="shared" si="30"/>
        <v>40336.208333333336</v>
      </c>
      <c r="T494" s="11">
        <f t="shared" si="31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2052</v>
      </c>
      <c r="R495" t="s">
        <v>2053</v>
      </c>
      <c r="S495" s="11">
        <f t="shared" si="30"/>
        <v>43645.208333333328</v>
      </c>
      <c r="T495" s="11">
        <f t="shared" si="31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2035</v>
      </c>
      <c r="R496" t="s">
        <v>2044</v>
      </c>
      <c r="S496" s="11">
        <f t="shared" si="30"/>
        <v>40990.208333333336</v>
      </c>
      <c r="T496" s="11">
        <f t="shared" si="31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2037</v>
      </c>
      <c r="R497" t="s">
        <v>2038</v>
      </c>
      <c r="S497" s="11">
        <f t="shared" si="30"/>
        <v>41800.208333333336</v>
      </c>
      <c r="T497" s="11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2039</v>
      </c>
      <c r="R498" t="s">
        <v>2047</v>
      </c>
      <c r="S498" s="11">
        <f t="shared" si="30"/>
        <v>42876.208333333328</v>
      </c>
      <c r="T498" s="11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2035</v>
      </c>
      <c r="R499" t="s">
        <v>2044</v>
      </c>
      <c r="S499" s="11">
        <f t="shared" si="30"/>
        <v>42724.25</v>
      </c>
      <c r="T499" s="11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2035</v>
      </c>
      <c r="R500" t="s">
        <v>2036</v>
      </c>
      <c r="S500" s="11">
        <f t="shared" si="30"/>
        <v>42005.25</v>
      </c>
      <c r="T500" s="11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2039</v>
      </c>
      <c r="R501" t="s">
        <v>2040</v>
      </c>
      <c r="S501" s="11">
        <f t="shared" si="30"/>
        <v>42444.208333333328</v>
      </c>
      <c r="T501" s="11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7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2037</v>
      </c>
      <c r="R502" t="s">
        <v>2038</v>
      </c>
      <c r="S502" s="11">
        <f t="shared" si="30"/>
        <v>41395.208333333336</v>
      </c>
      <c r="T502" s="11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2039</v>
      </c>
      <c r="R503" t="s">
        <v>2040</v>
      </c>
      <c r="S503" s="11">
        <f t="shared" si="30"/>
        <v>41345.208333333336</v>
      </c>
      <c r="T503" s="11">
        <f t="shared" si="31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2048</v>
      </c>
      <c r="R504" t="s">
        <v>2049</v>
      </c>
      <c r="S504" s="11">
        <f t="shared" si="30"/>
        <v>41117.208333333336</v>
      </c>
      <c r="T504" s="11">
        <f t="shared" si="31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2039</v>
      </c>
      <c r="R505" t="s">
        <v>2042</v>
      </c>
      <c r="S505" s="11">
        <f t="shared" si="30"/>
        <v>42186.208333333328</v>
      </c>
      <c r="T505" s="11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2033</v>
      </c>
      <c r="R506" t="s">
        <v>2034</v>
      </c>
      <c r="S506" s="11">
        <f t="shared" si="30"/>
        <v>42142.208333333328</v>
      </c>
      <c r="T506" s="11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2045</v>
      </c>
      <c r="R507" t="s">
        <v>2054</v>
      </c>
      <c r="S507" s="11">
        <f t="shared" si="30"/>
        <v>41341.25</v>
      </c>
      <c r="T507" s="11">
        <f t="shared" si="31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2037</v>
      </c>
      <c r="R508" t="s">
        <v>2038</v>
      </c>
      <c r="S508" s="11">
        <f t="shared" si="30"/>
        <v>43062.25</v>
      </c>
      <c r="T508" s="11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2035</v>
      </c>
      <c r="R509" t="s">
        <v>2036</v>
      </c>
      <c r="S509" s="11">
        <f t="shared" si="30"/>
        <v>41373.208333333336</v>
      </c>
      <c r="T509" s="11">
        <f t="shared" si="31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2037</v>
      </c>
      <c r="R510" t="s">
        <v>2038</v>
      </c>
      <c r="S510" s="11">
        <f t="shared" si="30"/>
        <v>43310.208333333328</v>
      </c>
      <c r="T510" s="11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2037</v>
      </c>
      <c r="R511" t="s">
        <v>2038</v>
      </c>
      <c r="S511" s="11">
        <f t="shared" si="30"/>
        <v>41034.208333333336</v>
      </c>
      <c r="T511" s="11">
        <f t="shared" si="31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2039</v>
      </c>
      <c r="R512" t="s">
        <v>2042</v>
      </c>
      <c r="S512" s="11">
        <f t="shared" si="30"/>
        <v>43251.208333333328</v>
      </c>
      <c r="T512" s="11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2037</v>
      </c>
      <c r="R513" t="s">
        <v>2038</v>
      </c>
      <c r="S513" s="11">
        <f t="shared" si="30"/>
        <v>43671.208333333328</v>
      </c>
      <c r="T513" s="11">
        <f t="shared" si="31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2048</v>
      </c>
      <c r="R514" t="s">
        <v>2049</v>
      </c>
      <c r="S514" s="11">
        <f t="shared" si="30"/>
        <v>41825.208333333336</v>
      </c>
      <c r="T514" s="11">
        <f t="shared" si="31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 s="7">
        <f t="shared" ref="I515:I578" si="33">IFERROR(E515/H515, 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2039</v>
      </c>
      <c r="R515" t="s">
        <v>2058</v>
      </c>
      <c r="S515" s="11">
        <f t="shared" ref="S515:S578" si="34">(((L515/60)/60)/24)+DATE(1970,1,1)</f>
        <v>40430.208333333336</v>
      </c>
      <c r="T515" s="11">
        <f t="shared" ref="T515:T578" si="35">(((M515/60)/60)/24)+DATE(1970,1,1)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2033</v>
      </c>
      <c r="R516" t="s">
        <v>2034</v>
      </c>
      <c r="S516" s="11">
        <f t="shared" si="34"/>
        <v>41614.25</v>
      </c>
      <c r="T516" s="11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2037</v>
      </c>
      <c r="R517" t="s">
        <v>2038</v>
      </c>
      <c r="S517" s="11">
        <f t="shared" si="34"/>
        <v>40900.25</v>
      </c>
      <c r="T517" s="11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2045</v>
      </c>
      <c r="R518" t="s">
        <v>2046</v>
      </c>
      <c r="S518" s="11">
        <f t="shared" si="34"/>
        <v>40396.208333333336</v>
      </c>
      <c r="T518" s="11">
        <f t="shared" si="35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2031</v>
      </c>
      <c r="R519" t="s">
        <v>2032</v>
      </c>
      <c r="S519" s="11">
        <f t="shared" si="34"/>
        <v>42860.208333333328</v>
      </c>
      <c r="T519" s="11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2039</v>
      </c>
      <c r="R520" t="s">
        <v>2047</v>
      </c>
      <c r="S520" s="11">
        <f t="shared" si="34"/>
        <v>43154.25</v>
      </c>
      <c r="T520" s="11">
        <f t="shared" si="35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2033</v>
      </c>
      <c r="R521" t="s">
        <v>2034</v>
      </c>
      <c r="S521" s="11">
        <f t="shared" si="34"/>
        <v>42012.25</v>
      </c>
      <c r="T521" s="11">
        <f t="shared" si="35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2037</v>
      </c>
      <c r="R522" t="s">
        <v>2038</v>
      </c>
      <c r="S522" s="11">
        <f t="shared" si="34"/>
        <v>43574.208333333328</v>
      </c>
      <c r="T522" s="11">
        <f t="shared" si="35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2039</v>
      </c>
      <c r="R523" t="s">
        <v>2042</v>
      </c>
      <c r="S523" s="11">
        <f t="shared" si="34"/>
        <v>42605.208333333328</v>
      </c>
      <c r="T523" s="11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2039</v>
      </c>
      <c r="R524" t="s">
        <v>2050</v>
      </c>
      <c r="S524" s="11">
        <f t="shared" si="34"/>
        <v>41093.208333333336</v>
      </c>
      <c r="T524" s="11">
        <f t="shared" si="35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2039</v>
      </c>
      <c r="R525" t="s">
        <v>2050</v>
      </c>
      <c r="S525" s="11">
        <f t="shared" si="34"/>
        <v>40241.25</v>
      </c>
      <c r="T525" s="11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2037</v>
      </c>
      <c r="R526" t="s">
        <v>2038</v>
      </c>
      <c r="S526" s="11">
        <f t="shared" si="34"/>
        <v>40294.208333333336</v>
      </c>
      <c r="T526" s="11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2035</v>
      </c>
      <c r="R527" t="s">
        <v>2044</v>
      </c>
      <c r="S527" s="11">
        <f t="shared" si="34"/>
        <v>40505.25</v>
      </c>
      <c r="T527" s="11">
        <f t="shared" si="35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2037</v>
      </c>
      <c r="R528" t="s">
        <v>2038</v>
      </c>
      <c r="S528" s="11">
        <f t="shared" si="34"/>
        <v>42364.25</v>
      </c>
      <c r="T528" s="11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2039</v>
      </c>
      <c r="R529" t="s">
        <v>2047</v>
      </c>
      <c r="S529" s="11">
        <f t="shared" si="34"/>
        <v>42405.25</v>
      </c>
      <c r="T529" s="11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2033</v>
      </c>
      <c r="R530" t="s">
        <v>2043</v>
      </c>
      <c r="S530" s="11">
        <f t="shared" si="34"/>
        <v>41601.25</v>
      </c>
      <c r="T530" s="11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2048</v>
      </c>
      <c r="R531" t="s">
        <v>2049</v>
      </c>
      <c r="S531" s="11">
        <f t="shared" si="34"/>
        <v>41769.208333333336</v>
      </c>
      <c r="T531" s="11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2045</v>
      </c>
      <c r="R532" t="s">
        <v>2051</v>
      </c>
      <c r="S532" s="11">
        <f t="shared" si="34"/>
        <v>40421.208333333336</v>
      </c>
      <c r="T532" s="11">
        <f t="shared" si="35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2048</v>
      </c>
      <c r="R533" t="s">
        <v>2049</v>
      </c>
      <c r="S533" s="11">
        <f t="shared" si="34"/>
        <v>41589.25</v>
      </c>
      <c r="T533" s="11">
        <f t="shared" si="35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2037</v>
      </c>
      <c r="R534" t="s">
        <v>2038</v>
      </c>
      <c r="S534" s="11">
        <f t="shared" si="34"/>
        <v>43125.25</v>
      </c>
      <c r="T534" s="11">
        <f t="shared" si="35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2033</v>
      </c>
      <c r="R535" t="s">
        <v>2043</v>
      </c>
      <c r="S535" s="11">
        <f t="shared" si="34"/>
        <v>41479.208333333336</v>
      </c>
      <c r="T535" s="11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2039</v>
      </c>
      <c r="R536" t="s">
        <v>2042</v>
      </c>
      <c r="S536" s="11">
        <f t="shared" si="34"/>
        <v>43329.208333333328</v>
      </c>
      <c r="T536" s="11">
        <f t="shared" si="35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2037</v>
      </c>
      <c r="R537" t="s">
        <v>2038</v>
      </c>
      <c r="S537" s="11">
        <f t="shared" si="34"/>
        <v>43259.208333333328</v>
      </c>
      <c r="T537" s="11">
        <f t="shared" si="35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2045</v>
      </c>
      <c r="R538" t="s">
        <v>2051</v>
      </c>
      <c r="S538" s="11">
        <f t="shared" si="34"/>
        <v>40414.208333333336</v>
      </c>
      <c r="T538" s="11">
        <f t="shared" si="35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2039</v>
      </c>
      <c r="R539" t="s">
        <v>2040</v>
      </c>
      <c r="S539" s="11">
        <f t="shared" si="34"/>
        <v>43342.208333333328</v>
      </c>
      <c r="T539" s="11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2048</v>
      </c>
      <c r="R540" t="s">
        <v>2059</v>
      </c>
      <c r="S540" s="11">
        <f t="shared" si="34"/>
        <v>41539.208333333336</v>
      </c>
      <c r="T540" s="11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2031</v>
      </c>
      <c r="R541" t="s">
        <v>2032</v>
      </c>
      <c r="S541" s="11">
        <f t="shared" si="34"/>
        <v>43647.208333333328</v>
      </c>
      <c r="T541" s="11">
        <f t="shared" si="35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2052</v>
      </c>
      <c r="R542" t="s">
        <v>2053</v>
      </c>
      <c r="S542" s="11">
        <f t="shared" si="34"/>
        <v>43225.208333333328</v>
      </c>
      <c r="T542" s="11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2048</v>
      </c>
      <c r="R543" t="s">
        <v>2059</v>
      </c>
      <c r="S543" s="11">
        <f t="shared" si="34"/>
        <v>42165.208333333328</v>
      </c>
      <c r="T543" s="11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2033</v>
      </c>
      <c r="R544" t="s">
        <v>2043</v>
      </c>
      <c r="S544" s="11">
        <f t="shared" si="34"/>
        <v>42391.25</v>
      </c>
      <c r="T544" s="11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2048</v>
      </c>
      <c r="R545" t="s">
        <v>2049</v>
      </c>
      <c r="S545" s="11">
        <f t="shared" si="34"/>
        <v>41528.208333333336</v>
      </c>
      <c r="T545" s="11">
        <f t="shared" si="35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2033</v>
      </c>
      <c r="R546" t="s">
        <v>2034</v>
      </c>
      <c r="S546" s="11">
        <f t="shared" si="34"/>
        <v>42377.25</v>
      </c>
      <c r="T546" s="11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2037</v>
      </c>
      <c r="R547" t="s">
        <v>2038</v>
      </c>
      <c r="S547" s="11">
        <f t="shared" si="34"/>
        <v>43824.25</v>
      </c>
      <c r="T547" s="11">
        <f t="shared" si="35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2037</v>
      </c>
      <c r="R548" t="s">
        <v>2038</v>
      </c>
      <c r="S548" s="11">
        <f t="shared" si="34"/>
        <v>43360.208333333328</v>
      </c>
      <c r="T548" s="11">
        <f t="shared" si="35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2039</v>
      </c>
      <c r="R549" t="s">
        <v>2042</v>
      </c>
      <c r="S549" s="11">
        <f t="shared" si="34"/>
        <v>42029.25</v>
      </c>
      <c r="T549" s="11">
        <f t="shared" si="35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2037</v>
      </c>
      <c r="R550" t="s">
        <v>2038</v>
      </c>
      <c r="S550" s="11">
        <f t="shared" si="34"/>
        <v>42461.208333333328</v>
      </c>
      <c r="T550" s="11">
        <f t="shared" si="35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2035</v>
      </c>
      <c r="R551" t="s">
        <v>2044</v>
      </c>
      <c r="S551" s="11">
        <f t="shared" si="34"/>
        <v>41422.208333333336</v>
      </c>
      <c r="T551" s="11">
        <f t="shared" si="35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2033</v>
      </c>
      <c r="R552" t="s">
        <v>2043</v>
      </c>
      <c r="S552" s="11">
        <f t="shared" si="34"/>
        <v>40968.25</v>
      </c>
      <c r="T552" s="11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2035</v>
      </c>
      <c r="R553" t="s">
        <v>2036</v>
      </c>
      <c r="S553" s="11">
        <f t="shared" si="34"/>
        <v>41993.25</v>
      </c>
      <c r="T553" s="11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2037</v>
      </c>
      <c r="R554" t="s">
        <v>2038</v>
      </c>
      <c r="S554" s="11">
        <f t="shared" si="34"/>
        <v>42700.25</v>
      </c>
      <c r="T554" s="11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2033</v>
      </c>
      <c r="R555" t="s">
        <v>2034</v>
      </c>
      <c r="S555" s="11">
        <f t="shared" si="34"/>
        <v>40545.25</v>
      </c>
      <c r="T555" s="11">
        <f t="shared" si="35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2033</v>
      </c>
      <c r="R556" t="s">
        <v>2043</v>
      </c>
      <c r="S556" s="11">
        <f t="shared" si="34"/>
        <v>42723.25</v>
      </c>
      <c r="T556" s="11">
        <f t="shared" si="35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2033</v>
      </c>
      <c r="R557" t="s">
        <v>2034</v>
      </c>
      <c r="S557" s="11">
        <f t="shared" si="34"/>
        <v>41731.208333333336</v>
      </c>
      <c r="T557" s="11">
        <f t="shared" si="35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2045</v>
      </c>
      <c r="R558" t="s">
        <v>2057</v>
      </c>
      <c r="S558" s="11">
        <f t="shared" si="34"/>
        <v>40792.208333333336</v>
      </c>
      <c r="T558" s="11">
        <f t="shared" si="35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2039</v>
      </c>
      <c r="R559" t="s">
        <v>2061</v>
      </c>
      <c r="S559" s="11">
        <f t="shared" si="34"/>
        <v>42279.208333333328</v>
      </c>
      <c r="T559" s="11">
        <f t="shared" si="35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2037</v>
      </c>
      <c r="R560" t="s">
        <v>2038</v>
      </c>
      <c r="S560" s="11">
        <f t="shared" si="34"/>
        <v>42424.25</v>
      </c>
      <c r="T560" s="11">
        <f t="shared" si="35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2037</v>
      </c>
      <c r="R561" t="s">
        <v>2038</v>
      </c>
      <c r="S561" s="11">
        <f t="shared" si="34"/>
        <v>42584.208333333328</v>
      </c>
      <c r="T561" s="11">
        <f t="shared" si="35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2039</v>
      </c>
      <c r="R562" t="s">
        <v>2047</v>
      </c>
      <c r="S562" s="11">
        <f t="shared" si="34"/>
        <v>40865.25</v>
      </c>
      <c r="T562" s="11">
        <f t="shared" si="35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2037</v>
      </c>
      <c r="R563" t="s">
        <v>2038</v>
      </c>
      <c r="S563" s="11">
        <f t="shared" si="34"/>
        <v>40833.208333333336</v>
      </c>
      <c r="T563" s="11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2033</v>
      </c>
      <c r="R564" t="s">
        <v>2034</v>
      </c>
      <c r="S564" s="11">
        <f t="shared" si="34"/>
        <v>43536.208333333328</v>
      </c>
      <c r="T564" s="11">
        <f t="shared" si="35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2039</v>
      </c>
      <c r="R565" t="s">
        <v>2040</v>
      </c>
      <c r="S565" s="11">
        <f t="shared" si="34"/>
        <v>43417.25</v>
      </c>
      <c r="T565" s="11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2037</v>
      </c>
      <c r="R566" t="s">
        <v>2038</v>
      </c>
      <c r="S566" s="11">
        <f t="shared" si="34"/>
        <v>42078.208333333328</v>
      </c>
      <c r="T566" s="11">
        <f t="shared" si="35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2037</v>
      </c>
      <c r="R567" t="s">
        <v>2038</v>
      </c>
      <c r="S567" s="11">
        <f t="shared" si="34"/>
        <v>40862.25</v>
      </c>
      <c r="T567" s="11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2033</v>
      </c>
      <c r="R568" t="s">
        <v>2041</v>
      </c>
      <c r="S568" s="11">
        <f t="shared" si="34"/>
        <v>42424.25</v>
      </c>
      <c r="T568" s="11">
        <f t="shared" si="35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2033</v>
      </c>
      <c r="R569" t="s">
        <v>2034</v>
      </c>
      <c r="S569" s="11">
        <f t="shared" si="34"/>
        <v>41830.208333333336</v>
      </c>
      <c r="T569" s="11">
        <f t="shared" si="35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2037</v>
      </c>
      <c r="R570" t="s">
        <v>2038</v>
      </c>
      <c r="S570" s="11">
        <f t="shared" si="34"/>
        <v>40374.208333333336</v>
      </c>
      <c r="T570" s="11">
        <f t="shared" si="35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2039</v>
      </c>
      <c r="R571" t="s">
        <v>2047</v>
      </c>
      <c r="S571" s="11">
        <f t="shared" si="34"/>
        <v>40554.25</v>
      </c>
      <c r="T571" s="11">
        <f t="shared" si="35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2033</v>
      </c>
      <c r="R572" t="s">
        <v>2034</v>
      </c>
      <c r="S572" s="11">
        <f t="shared" si="34"/>
        <v>41993.25</v>
      </c>
      <c r="T572" s="11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2039</v>
      </c>
      <c r="R573" t="s">
        <v>2050</v>
      </c>
      <c r="S573" s="11">
        <f t="shared" si="34"/>
        <v>42174.208333333328</v>
      </c>
      <c r="T573" s="11">
        <f t="shared" si="35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2033</v>
      </c>
      <c r="R574" t="s">
        <v>2034</v>
      </c>
      <c r="S574" s="11">
        <f t="shared" si="34"/>
        <v>42275.208333333328</v>
      </c>
      <c r="T574" s="11">
        <f t="shared" si="35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2062</v>
      </c>
      <c r="R575" t="s">
        <v>2063</v>
      </c>
      <c r="S575" s="11">
        <f t="shared" si="34"/>
        <v>41761.208333333336</v>
      </c>
      <c r="T575" s="11">
        <f t="shared" si="35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2031</v>
      </c>
      <c r="R576" t="s">
        <v>2032</v>
      </c>
      <c r="S576" s="11">
        <f t="shared" si="34"/>
        <v>43806.25</v>
      </c>
      <c r="T576" s="11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2037</v>
      </c>
      <c r="R577" t="s">
        <v>2038</v>
      </c>
      <c r="S577" s="11">
        <f t="shared" si="34"/>
        <v>41779.208333333336</v>
      </c>
      <c r="T577" s="11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2037</v>
      </c>
      <c r="R578" t="s">
        <v>2038</v>
      </c>
      <c r="S578" s="11">
        <f t="shared" si="34"/>
        <v>43040.208333333328</v>
      </c>
      <c r="T578" s="11">
        <f t="shared" si="35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 s="7">
        <f t="shared" ref="I579:I642" si="37">IFERROR(E579/H579, 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2033</v>
      </c>
      <c r="R579" t="s">
        <v>2056</v>
      </c>
      <c r="S579" s="11">
        <f t="shared" ref="S579:S642" si="38">(((L579/60)/60)/24)+DATE(1970,1,1)</f>
        <v>40613.25</v>
      </c>
      <c r="T579" s="11">
        <f t="shared" ref="T579:T642" si="39">(((M579/60)/60)/24)+DATE(1970,1,1)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2039</v>
      </c>
      <c r="R580" t="s">
        <v>2061</v>
      </c>
      <c r="S580" s="11">
        <f t="shared" si="38"/>
        <v>40878.25</v>
      </c>
      <c r="T580" s="11">
        <f t="shared" si="3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2033</v>
      </c>
      <c r="R581" t="s">
        <v>2056</v>
      </c>
      <c r="S581" s="11">
        <f t="shared" si="38"/>
        <v>40762.208333333336</v>
      </c>
      <c r="T581" s="11">
        <f t="shared" si="3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2037</v>
      </c>
      <c r="R582" t="s">
        <v>2038</v>
      </c>
      <c r="S582" s="11">
        <f t="shared" si="38"/>
        <v>41696.25</v>
      </c>
      <c r="T582" s="11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2035</v>
      </c>
      <c r="R583" t="s">
        <v>2036</v>
      </c>
      <c r="S583" s="11">
        <f t="shared" si="38"/>
        <v>40662.208333333336</v>
      </c>
      <c r="T583" s="11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2048</v>
      </c>
      <c r="R584" t="s">
        <v>2049</v>
      </c>
      <c r="S584" s="11">
        <f t="shared" si="38"/>
        <v>42165.208333333328</v>
      </c>
      <c r="T584" s="11">
        <f t="shared" si="3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2039</v>
      </c>
      <c r="R585" t="s">
        <v>2040</v>
      </c>
      <c r="S585" s="11">
        <f t="shared" si="38"/>
        <v>40959.25</v>
      </c>
      <c r="T585" s="11">
        <f t="shared" si="3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2035</v>
      </c>
      <c r="R586" t="s">
        <v>2036</v>
      </c>
      <c r="S586" s="11">
        <f t="shared" si="38"/>
        <v>41024.208333333336</v>
      </c>
      <c r="T586" s="11">
        <f t="shared" si="3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2045</v>
      </c>
      <c r="R587" t="s">
        <v>2057</v>
      </c>
      <c r="S587" s="11">
        <f t="shared" si="38"/>
        <v>40255.208333333336</v>
      </c>
      <c r="T587" s="11">
        <f t="shared" si="3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2033</v>
      </c>
      <c r="R588" t="s">
        <v>2034</v>
      </c>
      <c r="S588" s="11">
        <f t="shared" si="38"/>
        <v>40499.25</v>
      </c>
      <c r="T588" s="11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2031</v>
      </c>
      <c r="R589" t="s">
        <v>2032</v>
      </c>
      <c r="S589" s="11">
        <f t="shared" si="38"/>
        <v>43484.25</v>
      </c>
      <c r="T589" s="11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2037</v>
      </c>
      <c r="R590" t="s">
        <v>2038</v>
      </c>
      <c r="S590" s="11">
        <f t="shared" si="38"/>
        <v>40262.208333333336</v>
      </c>
      <c r="T590" s="11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2039</v>
      </c>
      <c r="R591" t="s">
        <v>2040</v>
      </c>
      <c r="S591" s="11">
        <f t="shared" si="38"/>
        <v>42190.208333333328</v>
      </c>
      <c r="T591" s="11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2045</v>
      </c>
      <c r="R592" t="s">
        <v>2054</v>
      </c>
      <c r="S592" s="11">
        <f t="shared" si="38"/>
        <v>41994.25</v>
      </c>
      <c r="T592" s="11">
        <f t="shared" si="3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2048</v>
      </c>
      <c r="R593" t="s">
        <v>2049</v>
      </c>
      <c r="S593" s="11">
        <f t="shared" si="38"/>
        <v>40373.208333333336</v>
      </c>
      <c r="T593" s="11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2037</v>
      </c>
      <c r="R594" t="s">
        <v>2038</v>
      </c>
      <c r="S594" s="11">
        <f t="shared" si="38"/>
        <v>41789.208333333336</v>
      </c>
      <c r="T594" s="11">
        <f t="shared" si="3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2039</v>
      </c>
      <c r="R595" t="s">
        <v>2047</v>
      </c>
      <c r="S595" s="11">
        <f t="shared" si="38"/>
        <v>41724.208333333336</v>
      </c>
      <c r="T595" s="11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2037</v>
      </c>
      <c r="R596" t="s">
        <v>2038</v>
      </c>
      <c r="S596" s="11">
        <f t="shared" si="38"/>
        <v>42548.208333333328</v>
      </c>
      <c r="T596" s="11">
        <f t="shared" si="3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2037</v>
      </c>
      <c r="R597" t="s">
        <v>2038</v>
      </c>
      <c r="S597" s="11">
        <f t="shared" si="38"/>
        <v>40253.208333333336</v>
      </c>
      <c r="T597" s="11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2039</v>
      </c>
      <c r="R598" t="s">
        <v>2042</v>
      </c>
      <c r="S598" s="11">
        <f t="shared" si="38"/>
        <v>42434.25</v>
      </c>
      <c r="T598" s="11">
        <f t="shared" si="3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2037</v>
      </c>
      <c r="R599" t="s">
        <v>2038</v>
      </c>
      <c r="S599" s="11">
        <f t="shared" si="38"/>
        <v>43786.25</v>
      </c>
      <c r="T599" s="11">
        <f t="shared" si="3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2033</v>
      </c>
      <c r="R600" t="s">
        <v>2034</v>
      </c>
      <c r="S600" s="11">
        <f t="shared" si="38"/>
        <v>40344.208333333336</v>
      </c>
      <c r="T600" s="11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2039</v>
      </c>
      <c r="R601" t="s">
        <v>2040</v>
      </c>
      <c r="S601" s="11">
        <f t="shared" si="38"/>
        <v>42047.25</v>
      </c>
      <c r="T601" s="11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2031</v>
      </c>
      <c r="R602" t="s">
        <v>2032</v>
      </c>
      <c r="S602" s="11">
        <f t="shared" si="38"/>
        <v>41485.208333333336</v>
      </c>
      <c r="T602" s="11">
        <f t="shared" si="3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2035</v>
      </c>
      <c r="R603" t="s">
        <v>2044</v>
      </c>
      <c r="S603" s="11">
        <f t="shared" si="38"/>
        <v>41789.208333333336</v>
      </c>
      <c r="T603" s="11">
        <f t="shared" si="3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2037</v>
      </c>
      <c r="R604" t="s">
        <v>2038</v>
      </c>
      <c r="S604" s="11">
        <f t="shared" si="38"/>
        <v>42160.208333333328</v>
      </c>
      <c r="T604" s="11">
        <f t="shared" si="3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2037</v>
      </c>
      <c r="R605" t="s">
        <v>2038</v>
      </c>
      <c r="S605" s="11">
        <f t="shared" si="38"/>
        <v>43573.208333333328</v>
      </c>
      <c r="T605" s="11">
        <f t="shared" si="3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2037</v>
      </c>
      <c r="R606" t="s">
        <v>2038</v>
      </c>
      <c r="S606" s="11">
        <f t="shared" si="38"/>
        <v>40565.25</v>
      </c>
      <c r="T606" s="11">
        <f t="shared" si="3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2045</v>
      </c>
      <c r="R607" t="s">
        <v>2046</v>
      </c>
      <c r="S607" s="11">
        <f t="shared" si="38"/>
        <v>42280.208333333328</v>
      </c>
      <c r="T607" s="11">
        <f t="shared" si="3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2033</v>
      </c>
      <c r="R608" t="s">
        <v>2034</v>
      </c>
      <c r="S608" s="11">
        <f t="shared" si="38"/>
        <v>42436.25</v>
      </c>
      <c r="T608" s="11">
        <f t="shared" si="3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2031</v>
      </c>
      <c r="R609" t="s">
        <v>2032</v>
      </c>
      <c r="S609" s="11">
        <f t="shared" si="38"/>
        <v>41721.208333333336</v>
      </c>
      <c r="T609" s="11">
        <f t="shared" si="3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2033</v>
      </c>
      <c r="R610" t="s">
        <v>2056</v>
      </c>
      <c r="S610" s="11">
        <f t="shared" si="38"/>
        <v>43530.25</v>
      </c>
      <c r="T610" s="11">
        <f t="shared" si="3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2039</v>
      </c>
      <c r="R611" t="s">
        <v>2061</v>
      </c>
      <c r="S611" s="11">
        <f t="shared" si="38"/>
        <v>43481.25</v>
      </c>
      <c r="T611" s="11">
        <f t="shared" si="3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2037</v>
      </c>
      <c r="R612" t="s">
        <v>2038</v>
      </c>
      <c r="S612" s="11">
        <f t="shared" si="38"/>
        <v>41259.25</v>
      </c>
      <c r="T612" s="11">
        <f t="shared" si="3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2037</v>
      </c>
      <c r="R613" t="s">
        <v>2038</v>
      </c>
      <c r="S613" s="11">
        <f t="shared" si="38"/>
        <v>41480.208333333336</v>
      </c>
      <c r="T613" s="11">
        <f t="shared" si="3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2033</v>
      </c>
      <c r="R614" t="s">
        <v>2041</v>
      </c>
      <c r="S614" s="11">
        <f t="shared" si="38"/>
        <v>40474.208333333336</v>
      </c>
      <c r="T614" s="11">
        <f t="shared" si="3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2037</v>
      </c>
      <c r="R615" t="s">
        <v>2038</v>
      </c>
      <c r="S615" s="11">
        <f t="shared" si="38"/>
        <v>42973.208333333328</v>
      </c>
      <c r="T615" s="11">
        <f t="shared" si="3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2037</v>
      </c>
      <c r="R616" t="s">
        <v>2038</v>
      </c>
      <c r="S616" s="11">
        <f t="shared" si="38"/>
        <v>42746.25</v>
      </c>
      <c r="T616" s="11">
        <f t="shared" si="3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2037</v>
      </c>
      <c r="R617" t="s">
        <v>2038</v>
      </c>
      <c r="S617" s="11">
        <f t="shared" si="38"/>
        <v>42489.208333333328</v>
      </c>
      <c r="T617" s="11">
        <f t="shared" si="3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2033</v>
      </c>
      <c r="R618" t="s">
        <v>2043</v>
      </c>
      <c r="S618" s="11">
        <f t="shared" si="38"/>
        <v>41537.208333333336</v>
      </c>
      <c r="T618" s="11">
        <f t="shared" si="3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2037</v>
      </c>
      <c r="R619" t="s">
        <v>2038</v>
      </c>
      <c r="S619" s="11">
        <f t="shared" si="38"/>
        <v>41794.208333333336</v>
      </c>
      <c r="T619" s="11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2045</v>
      </c>
      <c r="R620" t="s">
        <v>2046</v>
      </c>
      <c r="S620" s="11">
        <f t="shared" si="38"/>
        <v>41396.208333333336</v>
      </c>
      <c r="T620" s="11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2037</v>
      </c>
      <c r="R621" t="s">
        <v>2038</v>
      </c>
      <c r="S621" s="11">
        <f t="shared" si="38"/>
        <v>40669.208333333336</v>
      </c>
      <c r="T621" s="11">
        <f t="shared" si="3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2052</v>
      </c>
      <c r="R622" t="s">
        <v>2053</v>
      </c>
      <c r="S622" s="11">
        <f t="shared" si="38"/>
        <v>42559.208333333328</v>
      </c>
      <c r="T622" s="11">
        <f t="shared" si="3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2037</v>
      </c>
      <c r="R623" t="s">
        <v>2038</v>
      </c>
      <c r="S623" s="11">
        <f t="shared" si="38"/>
        <v>42626.208333333328</v>
      </c>
      <c r="T623" s="11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2033</v>
      </c>
      <c r="R624" t="s">
        <v>2043</v>
      </c>
      <c r="S624" s="11">
        <f t="shared" si="38"/>
        <v>43205.208333333328</v>
      </c>
      <c r="T624" s="11">
        <f t="shared" si="3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2037</v>
      </c>
      <c r="R625" t="s">
        <v>2038</v>
      </c>
      <c r="S625" s="11">
        <f t="shared" si="38"/>
        <v>42201.208333333328</v>
      </c>
      <c r="T625" s="11">
        <f t="shared" si="3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2052</v>
      </c>
      <c r="R626" t="s">
        <v>2053</v>
      </c>
      <c r="S626" s="11">
        <f t="shared" si="38"/>
        <v>42029.25</v>
      </c>
      <c r="T626" s="11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2037</v>
      </c>
      <c r="R627" t="s">
        <v>2038</v>
      </c>
      <c r="S627" s="11">
        <f t="shared" si="38"/>
        <v>43857.25</v>
      </c>
      <c r="T627" s="11">
        <f t="shared" si="3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2037</v>
      </c>
      <c r="R628" t="s">
        <v>2038</v>
      </c>
      <c r="S628" s="11">
        <f t="shared" si="38"/>
        <v>40449.208333333336</v>
      </c>
      <c r="T628" s="11">
        <f t="shared" si="3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2031</v>
      </c>
      <c r="R629" t="s">
        <v>2032</v>
      </c>
      <c r="S629" s="11">
        <f t="shared" si="38"/>
        <v>40345.208333333336</v>
      </c>
      <c r="T629" s="11">
        <f t="shared" si="3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2033</v>
      </c>
      <c r="R630" t="s">
        <v>2043</v>
      </c>
      <c r="S630" s="11">
        <f t="shared" si="38"/>
        <v>40455.208333333336</v>
      </c>
      <c r="T630" s="11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2037</v>
      </c>
      <c r="R631" t="s">
        <v>2038</v>
      </c>
      <c r="S631" s="11">
        <f t="shared" si="38"/>
        <v>42557.208333333328</v>
      </c>
      <c r="T631" s="11">
        <f t="shared" si="3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2037</v>
      </c>
      <c r="R632" t="s">
        <v>2038</v>
      </c>
      <c r="S632" s="11">
        <f t="shared" si="38"/>
        <v>43586.208333333328</v>
      </c>
      <c r="T632" s="11">
        <f t="shared" si="3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2037</v>
      </c>
      <c r="R633" t="s">
        <v>2038</v>
      </c>
      <c r="S633" s="11">
        <f t="shared" si="38"/>
        <v>43550.208333333328</v>
      </c>
      <c r="T633" s="11">
        <f t="shared" si="3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2037</v>
      </c>
      <c r="R634" t="s">
        <v>2038</v>
      </c>
      <c r="S634" s="11">
        <f t="shared" si="38"/>
        <v>41945.208333333336</v>
      </c>
      <c r="T634" s="11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2039</v>
      </c>
      <c r="R635" t="s">
        <v>2047</v>
      </c>
      <c r="S635" s="11">
        <f t="shared" si="38"/>
        <v>42315.25</v>
      </c>
      <c r="T635" s="11">
        <f t="shared" si="3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2039</v>
      </c>
      <c r="R636" t="s">
        <v>2058</v>
      </c>
      <c r="S636" s="11">
        <f t="shared" si="38"/>
        <v>42819.208333333328</v>
      </c>
      <c r="T636" s="11">
        <f t="shared" si="3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2039</v>
      </c>
      <c r="R637" t="s">
        <v>2058</v>
      </c>
      <c r="S637" s="11">
        <f t="shared" si="38"/>
        <v>41314.25</v>
      </c>
      <c r="T637" s="11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2039</v>
      </c>
      <c r="R638" t="s">
        <v>2047</v>
      </c>
      <c r="S638" s="11">
        <f t="shared" si="38"/>
        <v>40926.25</v>
      </c>
      <c r="T638" s="11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2037</v>
      </c>
      <c r="R639" t="s">
        <v>2038</v>
      </c>
      <c r="S639" s="11">
        <f t="shared" si="38"/>
        <v>42688.25</v>
      </c>
      <c r="T639" s="11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2037</v>
      </c>
      <c r="R640" t="s">
        <v>2038</v>
      </c>
      <c r="S640" s="11">
        <f t="shared" si="38"/>
        <v>40386.208333333336</v>
      </c>
      <c r="T640" s="11">
        <f t="shared" si="3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2039</v>
      </c>
      <c r="R641" t="s">
        <v>2042</v>
      </c>
      <c r="S641" s="11">
        <f t="shared" si="38"/>
        <v>43309.208333333328</v>
      </c>
      <c r="T641" s="11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2037</v>
      </c>
      <c r="R642" t="s">
        <v>2038</v>
      </c>
      <c r="S642" s="11">
        <f t="shared" si="38"/>
        <v>42387.25</v>
      </c>
      <c r="T642" s="11">
        <f t="shared" si="3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 s="7">
        <f t="shared" ref="I643:I706" si="41">IFERROR(E643/H643, 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2037</v>
      </c>
      <c r="R643" t="s">
        <v>2038</v>
      </c>
      <c r="S643" s="11">
        <f t="shared" ref="S643:S706" si="42">(((L643/60)/60)/24)+DATE(1970,1,1)</f>
        <v>42786.25</v>
      </c>
      <c r="T643" s="11">
        <f t="shared" ref="T643:T706" si="43">(((M643/60)/60)/24)+DATE(1970,1,1)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2035</v>
      </c>
      <c r="R644" t="s">
        <v>2044</v>
      </c>
      <c r="S644" s="11">
        <f t="shared" si="42"/>
        <v>43451.25</v>
      </c>
      <c r="T644" s="11">
        <f t="shared" si="43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2037</v>
      </c>
      <c r="R645" t="s">
        <v>2038</v>
      </c>
      <c r="S645" s="11">
        <f t="shared" si="42"/>
        <v>42795.25</v>
      </c>
      <c r="T645" s="11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2037</v>
      </c>
      <c r="R646" t="s">
        <v>2038</v>
      </c>
      <c r="S646" s="11">
        <f t="shared" si="42"/>
        <v>43452.25</v>
      </c>
      <c r="T646" s="11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2033</v>
      </c>
      <c r="R647" t="s">
        <v>2034</v>
      </c>
      <c r="S647" s="11">
        <f t="shared" si="42"/>
        <v>43369.208333333328</v>
      </c>
      <c r="T647" s="11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2048</v>
      </c>
      <c r="R648" t="s">
        <v>2049</v>
      </c>
      <c r="S648" s="11">
        <f t="shared" si="42"/>
        <v>41346.208333333336</v>
      </c>
      <c r="T648" s="11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2045</v>
      </c>
      <c r="R649" t="s">
        <v>2057</v>
      </c>
      <c r="S649" s="11">
        <f t="shared" si="42"/>
        <v>43199.208333333328</v>
      </c>
      <c r="T649" s="11">
        <f t="shared" si="43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2031</v>
      </c>
      <c r="R650" t="s">
        <v>2032</v>
      </c>
      <c r="S650" s="11">
        <f t="shared" si="42"/>
        <v>42922.208333333328</v>
      </c>
      <c r="T650" s="11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2037</v>
      </c>
      <c r="R651" t="s">
        <v>2038</v>
      </c>
      <c r="S651" s="11">
        <f t="shared" si="42"/>
        <v>40471.208333333336</v>
      </c>
      <c r="T651" s="11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2033</v>
      </c>
      <c r="R652" t="s">
        <v>2056</v>
      </c>
      <c r="S652" s="11">
        <f t="shared" si="42"/>
        <v>41828.208333333336</v>
      </c>
      <c r="T652" s="11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2039</v>
      </c>
      <c r="R653" t="s">
        <v>2050</v>
      </c>
      <c r="S653" s="11">
        <f t="shared" si="42"/>
        <v>41692.25</v>
      </c>
      <c r="T653" s="11">
        <f t="shared" si="43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2035</v>
      </c>
      <c r="R654" t="s">
        <v>2036</v>
      </c>
      <c r="S654" s="11">
        <f t="shared" si="42"/>
        <v>42587.208333333328</v>
      </c>
      <c r="T654" s="11">
        <f t="shared" si="43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2035</v>
      </c>
      <c r="R655" t="s">
        <v>2036</v>
      </c>
      <c r="S655" s="11">
        <f t="shared" si="42"/>
        <v>42468.208333333328</v>
      </c>
      <c r="T655" s="11">
        <f t="shared" si="43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2033</v>
      </c>
      <c r="R656" t="s">
        <v>2055</v>
      </c>
      <c r="S656" s="11">
        <f t="shared" si="42"/>
        <v>42240.208333333328</v>
      </c>
      <c r="T656" s="11">
        <f t="shared" si="43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2052</v>
      </c>
      <c r="R657" t="s">
        <v>2053</v>
      </c>
      <c r="S657" s="11">
        <f t="shared" si="42"/>
        <v>42796.25</v>
      </c>
      <c r="T657" s="11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2031</v>
      </c>
      <c r="R658" t="s">
        <v>2032</v>
      </c>
      <c r="S658" s="11">
        <f t="shared" si="42"/>
        <v>43097.25</v>
      </c>
      <c r="T658" s="11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2039</v>
      </c>
      <c r="R659" t="s">
        <v>2061</v>
      </c>
      <c r="S659" s="11">
        <f t="shared" si="42"/>
        <v>43096.25</v>
      </c>
      <c r="T659" s="11">
        <f t="shared" si="43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2033</v>
      </c>
      <c r="R660" t="s">
        <v>2034</v>
      </c>
      <c r="S660" s="11">
        <f t="shared" si="42"/>
        <v>42246.208333333328</v>
      </c>
      <c r="T660" s="11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2039</v>
      </c>
      <c r="R661" t="s">
        <v>2040</v>
      </c>
      <c r="S661" s="11">
        <f t="shared" si="42"/>
        <v>40570.25</v>
      </c>
      <c r="T661" s="11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2037</v>
      </c>
      <c r="R662" t="s">
        <v>2038</v>
      </c>
      <c r="S662" s="11">
        <f t="shared" si="42"/>
        <v>42237.208333333328</v>
      </c>
      <c r="T662" s="11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2033</v>
      </c>
      <c r="R663" t="s">
        <v>2056</v>
      </c>
      <c r="S663" s="11">
        <f t="shared" si="42"/>
        <v>40996.208333333336</v>
      </c>
      <c r="T663" s="11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2037</v>
      </c>
      <c r="R664" t="s">
        <v>2038</v>
      </c>
      <c r="S664" s="11">
        <f t="shared" si="42"/>
        <v>43443.25</v>
      </c>
      <c r="T664" s="11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2037</v>
      </c>
      <c r="R665" t="s">
        <v>2038</v>
      </c>
      <c r="S665" s="11">
        <f t="shared" si="42"/>
        <v>40458.208333333336</v>
      </c>
      <c r="T665" s="11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2033</v>
      </c>
      <c r="R666" t="s">
        <v>2056</v>
      </c>
      <c r="S666" s="11">
        <f t="shared" si="42"/>
        <v>40959.25</v>
      </c>
      <c r="T666" s="11">
        <f t="shared" si="43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2039</v>
      </c>
      <c r="R667" t="s">
        <v>2040</v>
      </c>
      <c r="S667" s="11">
        <f t="shared" si="42"/>
        <v>40733.208333333336</v>
      </c>
      <c r="T667" s="11">
        <f t="shared" si="43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2037</v>
      </c>
      <c r="R668" t="s">
        <v>2038</v>
      </c>
      <c r="S668" s="11">
        <f t="shared" si="42"/>
        <v>41516.208333333336</v>
      </c>
      <c r="T668" s="11">
        <f t="shared" si="43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2062</v>
      </c>
      <c r="R669" t="s">
        <v>2063</v>
      </c>
      <c r="S669" s="11">
        <f t="shared" si="42"/>
        <v>41892.208333333336</v>
      </c>
      <c r="T669" s="11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2037</v>
      </c>
      <c r="R670" t="s">
        <v>2038</v>
      </c>
      <c r="S670" s="11">
        <f t="shared" si="42"/>
        <v>41122.208333333336</v>
      </c>
      <c r="T670" s="11">
        <f t="shared" si="43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2037</v>
      </c>
      <c r="R671" t="s">
        <v>2038</v>
      </c>
      <c r="S671" s="11">
        <f t="shared" si="42"/>
        <v>42912.208333333328</v>
      </c>
      <c r="T671" s="11">
        <f t="shared" si="43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2033</v>
      </c>
      <c r="R672" t="s">
        <v>2043</v>
      </c>
      <c r="S672" s="11">
        <f t="shared" si="42"/>
        <v>42425.25</v>
      </c>
      <c r="T672" s="11">
        <f t="shared" si="43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2037</v>
      </c>
      <c r="R673" t="s">
        <v>2038</v>
      </c>
      <c r="S673" s="11">
        <f t="shared" si="42"/>
        <v>40390.208333333336</v>
      </c>
      <c r="T673" s="11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2037</v>
      </c>
      <c r="R674" t="s">
        <v>2038</v>
      </c>
      <c r="S674" s="11">
        <f t="shared" si="42"/>
        <v>43180.208333333328</v>
      </c>
      <c r="T674" s="11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2033</v>
      </c>
      <c r="R675" t="s">
        <v>2043</v>
      </c>
      <c r="S675" s="11">
        <f t="shared" si="42"/>
        <v>42475.208333333328</v>
      </c>
      <c r="T675" s="11">
        <f t="shared" si="43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2052</v>
      </c>
      <c r="R676" t="s">
        <v>2053</v>
      </c>
      <c r="S676" s="11">
        <f t="shared" si="42"/>
        <v>40774.208333333336</v>
      </c>
      <c r="T676" s="11">
        <f t="shared" si="43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2062</v>
      </c>
      <c r="R677" t="s">
        <v>2063</v>
      </c>
      <c r="S677" s="11">
        <f t="shared" si="42"/>
        <v>43719.208333333328</v>
      </c>
      <c r="T677" s="11">
        <f t="shared" si="43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2052</v>
      </c>
      <c r="R678" t="s">
        <v>2053</v>
      </c>
      <c r="S678" s="11">
        <f t="shared" si="42"/>
        <v>41178.208333333336</v>
      </c>
      <c r="T678" s="11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2045</v>
      </c>
      <c r="R679" t="s">
        <v>2051</v>
      </c>
      <c r="S679" s="11">
        <f t="shared" si="42"/>
        <v>42561.208333333328</v>
      </c>
      <c r="T679" s="11">
        <f t="shared" si="43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2039</v>
      </c>
      <c r="R680" t="s">
        <v>2042</v>
      </c>
      <c r="S680" s="11">
        <f t="shared" si="42"/>
        <v>43484.25</v>
      </c>
      <c r="T680" s="11">
        <f t="shared" si="43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2031</v>
      </c>
      <c r="R681" t="s">
        <v>2032</v>
      </c>
      <c r="S681" s="11">
        <f t="shared" si="42"/>
        <v>43756.208333333328</v>
      </c>
      <c r="T681" s="11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2048</v>
      </c>
      <c r="R682" t="s">
        <v>2059</v>
      </c>
      <c r="S682" s="11">
        <f t="shared" si="42"/>
        <v>43813.25</v>
      </c>
      <c r="T682" s="11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2037</v>
      </c>
      <c r="R683" t="s">
        <v>2038</v>
      </c>
      <c r="S683" s="11">
        <f t="shared" si="42"/>
        <v>40898.25</v>
      </c>
      <c r="T683" s="11">
        <f t="shared" si="43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2037</v>
      </c>
      <c r="R684" t="s">
        <v>2038</v>
      </c>
      <c r="S684" s="11">
        <f t="shared" si="42"/>
        <v>41619.25</v>
      </c>
      <c r="T684" s="11">
        <f t="shared" si="43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2037</v>
      </c>
      <c r="R685" t="s">
        <v>2038</v>
      </c>
      <c r="S685" s="11">
        <f t="shared" si="42"/>
        <v>43359.208333333328</v>
      </c>
      <c r="T685" s="11">
        <f t="shared" si="43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2045</v>
      </c>
      <c r="R686" t="s">
        <v>2046</v>
      </c>
      <c r="S686" s="11">
        <f t="shared" si="42"/>
        <v>40358.208333333336</v>
      </c>
      <c r="T686" s="11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2037</v>
      </c>
      <c r="R687" t="s">
        <v>2038</v>
      </c>
      <c r="S687" s="11">
        <f t="shared" si="42"/>
        <v>42239.208333333328</v>
      </c>
      <c r="T687" s="11">
        <f t="shared" si="43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2035</v>
      </c>
      <c r="R688" t="s">
        <v>2044</v>
      </c>
      <c r="S688" s="11">
        <f t="shared" si="42"/>
        <v>43186.208333333328</v>
      </c>
      <c r="T688" s="11">
        <f t="shared" si="43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2037</v>
      </c>
      <c r="R689" t="s">
        <v>2038</v>
      </c>
      <c r="S689" s="11">
        <f t="shared" si="42"/>
        <v>42806.25</v>
      </c>
      <c r="T689" s="11">
        <f t="shared" si="43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2039</v>
      </c>
      <c r="R690" t="s">
        <v>2058</v>
      </c>
      <c r="S690" s="11">
        <f t="shared" si="42"/>
        <v>43475.25</v>
      </c>
      <c r="T690" s="11">
        <f t="shared" si="43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2035</v>
      </c>
      <c r="R691" t="s">
        <v>2036</v>
      </c>
      <c r="S691" s="11">
        <f t="shared" si="42"/>
        <v>41576.208333333336</v>
      </c>
      <c r="T691" s="11">
        <f t="shared" si="43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2039</v>
      </c>
      <c r="R692" t="s">
        <v>2040</v>
      </c>
      <c r="S692" s="11">
        <f t="shared" si="42"/>
        <v>40874.25</v>
      </c>
      <c r="T692" s="11">
        <f t="shared" si="43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2039</v>
      </c>
      <c r="R693" t="s">
        <v>2040</v>
      </c>
      <c r="S693" s="11">
        <f t="shared" si="42"/>
        <v>41185.208333333336</v>
      </c>
      <c r="T693" s="11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2033</v>
      </c>
      <c r="R694" t="s">
        <v>2034</v>
      </c>
      <c r="S694" s="11">
        <f t="shared" si="42"/>
        <v>43655.208333333328</v>
      </c>
      <c r="T694" s="11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2037</v>
      </c>
      <c r="R695" t="s">
        <v>2038</v>
      </c>
      <c r="S695" s="11">
        <f t="shared" si="42"/>
        <v>43025.208333333328</v>
      </c>
      <c r="T695" s="11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2037</v>
      </c>
      <c r="R696" t="s">
        <v>2038</v>
      </c>
      <c r="S696" s="11">
        <f t="shared" si="42"/>
        <v>43066.25</v>
      </c>
      <c r="T696" s="11">
        <f t="shared" si="43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2033</v>
      </c>
      <c r="R697" t="s">
        <v>2034</v>
      </c>
      <c r="S697" s="11">
        <f t="shared" si="42"/>
        <v>42322.25</v>
      </c>
      <c r="T697" s="11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2037</v>
      </c>
      <c r="R698" t="s">
        <v>2038</v>
      </c>
      <c r="S698" s="11">
        <f t="shared" si="42"/>
        <v>42114.208333333328</v>
      </c>
      <c r="T698" s="11">
        <f t="shared" si="43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2033</v>
      </c>
      <c r="R699" t="s">
        <v>2041</v>
      </c>
      <c r="S699" s="11">
        <f t="shared" si="42"/>
        <v>43190.208333333328</v>
      </c>
      <c r="T699" s="11">
        <f t="shared" si="43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2035</v>
      </c>
      <c r="R700" t="s">
        <v>2044</v>
      </c>
      <c r="S700" s="11">
        <f t="shared" si="42"/>
        <v>40871.25</v>
      </c>
      <c r="T700" s="11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2039</v>
      </c>
      <c r="R701" t="s">
        <v>2042</v>
      </c>
      <c r="S701" s="11">
        <f t="shared" si="42"/>
        <v>43641.208333333328</v>
      </c>
      <c r="T701" s="11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2035</v>
      </c>
      <c r="R702" t="s">
        <v>2044</v>
      </c>
      <c r="S702" s="11">
        <f t="shared" si="42"/>
        <v>40203.25</v>
      </c>
      <c r="T702" s="11">
        <f t="shared" si="43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2037</v>
      </c>
      <c r="R703" t="s">
        <v>2038</v>
      </c>
      <c r="S703" s="11">
        <f t="shared" si="42"/>
        <v>40629.208333333336</v>
      </c>
      <c r="T703" s="11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2035</v>
      </c>
      <c r="R704" t="s">
        <v>2044</v>
      </c>
      <c r="S704" s="11">
        <f t="shared" si="42"/>
        <v>41477.208333333336</v>
      </c>
      <c r="T704" s="11">
        <f t="shared" si="43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2045</v>
      </c>
      <c r="R705" t="s">
        <v>2057</v>
      </c>
      <c r="S705" s="11">
        <f t="shared" si="42"/>
        <v>41020.208333333336</v>
      </c>
      <c r="T705" s="11">
        <f t="shared" si="43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2039</v>
      </c>
      <c r="R706" t="s">
        <v>2047</v>
      </c>
      <c r="S706" s="11">
        <f t="shared" si="42"/>
        <v>42555.208333333328</v>
      </c>
      <c r="T706" s="11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7">
        <f t="shared" ref="I707:I770" si="45">IFERROR(E707/H707, 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2045</v>
      </c>
      <c r="R707" t="s">
        <v>2046</v>
      </c>
      <c r="S707" s="11">
        <f t="shared" ref="S707:S770" si="46">(((L707/60)/60)/24)+DATE(1970,1,1)</f>
        <v>41619.25</v>
      </c>
      <c r="T707" s="11">
        <f t="shared" ref="T707:T770" si="47">(((M707/60)/60)/24)+DATE(1970,1,1)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2035</v>
      </c>
      <c r="R708" t="s">
        <v>2036</v>
      </c>
      <c r="S708" s="11">
        <f t="shared" si="46"/>
        <v>43471.25</v>
      </c>
      <c r="T708" s="11">
        <f t="shared" si="47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2039</v>
      </c>
      <c r="R709" t="s">
        <v>2042</v>
      </c>
      <c r="S709" s="11">
        <f t="shared" si="46"/>
        <v>43442.25</v>
      </c>
      <c r="T709" s="11">
        <f t="shared" si="47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2037</v>
      </c>
      <c r="R710" t="s">
        <v>2038</v>
      </c>
      <c r="S710" s="11">
        <f t="shared" si="46"/>
        <v>42877.208333333328</v>
      </c>
      <c r="T710" s="11">
        <f t="shared" si="47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2037</v>
      </c>
      <c r="R711" t="s">
        <v>2038</v>
      </c>
      <c r="S711" s="11">
        <f t="shared" si="46"/>
        <v>41018.208333333336</v>
      </c>
      <c r="T711" s="11">
        <f t="shared" si="47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2037</v>
      </c>
      <c r="R712" t="s">
        <v>2038</v>
      </c>
      <c r="S712" s="11">
        <f t="shared" si="46"/>
        <v>43295.208333333328</v>
      </c>
      <c r="T712" s="11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2037</v>
      </c>
      <c r="R713" t="s">
        <v>2038</v>
      </c>
      <c r="S713" s="11">
        <f t="shared" si="46"/>
        <v>42393.25</v>
      </c>
      <c r="T713" s="11">
        <f t="shared" si="47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2037</v>
      </c>
      <c r="R714" t="s">
        <v>2038</v>
      </c>
      <c r="S714" s="11">
        <f t="shared" si="46"/>
        <v>42559.208333333328</v>
      </c>
      <c r="T714" s="11">
        <f t="shared" si="47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2045</v>
      </c>
      <c r="R715" t="s">
        <v>2054</v>
      </c>
      <c r="S715" s="11">
        <f t="shared" si="46"/>
        <v>42604.208333333328</v>
      </c>
      <c r="T715" s="11">
        <f t="shared" si="47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2033</v>
      </c>
      <c r="R716" t="s">
        <v>2034</v>
      </c>
      <c r="S716" s="11">
        <f t="shared" si="46"/>
        <v>41870.208333333336</v>
      </c>
      <c r="T716" s="11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2048</v>
      </c>
      <c r="R717" t="s">
        <v>2059</v>
      </c>
      <c r="S717" s="11">
        <f t="shared" si="46"/>
        <v>40397.208333333336</v>
      </c>
      <c r="T717" s="11">
        <f t="shared" si="47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2037</v>
      </c>
      <c r="R718" t="s">
        <v>2038</v>
      </c>
      <c r="S718" s="11">
        <f t="shared" si="46"/>
        <v>41465.208333333336</v>
      </c>
      <c r="T718" s="11">
        <f t="shared" si="47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2039</v>
      </c>
      <c r="R719" t="s">
        <v>2040</v>
      </c>
      <c r="S719" s="11">
        <f t="shared" si="46"/>
        <v>40777.208333333336</v>
      </c>
      <c r="T719" s="11">
        <f t="shared" si="47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2035</v>
      </c>
      <c r="R720" t="s">
        <v>2044</v>
      </c>
      <c r="S720" s="11">
        <f t="shared" si="46"/>
        <v>41442.208333333336</v>
      </c>
      <c r="T720" s="11">
        <f t="shared" si="47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2045</v>
      </c>
      <c r="R721" t="s">
        <v>2051</v>
      </c>
      <c r="S721" s="11">
        <f t="shared" si="46"/>
        <v>41058.208333333336</v>
      </c>
      <c r="T721" s="11">
        <f t="shared" si="47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2037</v>
      </c>
      <c r="R722" t="s">
        <v>2038</v>
      </c>
      <c r="S722" s="11">
        <f t="shared" si="46"/>
        <v>43152.25</v>
      </c>
      <c r="T722" s="11">
        <f t="shared" si="47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2033</v>
      </c>
      <c r="R723" t="s">
        <v>2034</v>
      </c>
      <c r="S723" s="11">
        <f t="shared" si="46"/>
        <v>43194.208333333328</v>
      </c>
      <c r="T723" s="11">
        <f t="shared" si="47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2039</v>
      </c>
      <c r="R724" t="s">
        <v>2040</v>
      </c>
      <c r="S724" s="11">
        <f t="shared" si="46"/>
        <v>43045.25</v>
      </c>
      <c r="T724" s="11">
        <f t="shared" si="47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2037</v>
      </c>
      <c r="R725" t="s">
        <v>2038</v>
      </c>
      <c r="S725" s="11">
        <f t="shared" si="46"/>
        <v>42431.25</v>
      </c>
      <c r="T725" s="11">
        <f t="shared" si="47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2037</v>
      </c>
      <c r="R726" t="s">
        <v>2038</v>
      </c>
      <c r="S726" s="11">
        <f t="shared" si="46"/>
        <v>41934.208333333336</v>
      </c>
      <c r="T726" s="11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2048</v>
      </c>
      <c r="R727" t="s">
        <v>2059</v>
      </c>
      <c r="S727" s="11">
        <f t="shared" si="46"/>
        <v>41958.25</v>
      </c>
      <c r="T727" s="11">
        <f t="shared" si="47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2037</v>
      </c>
      <c r="R728" t="s">
        <v>2038</v>
      </c>
      <c r="S728" s="11">
        <f t="shared" si="46"/>
        <v>40476.208333333336</v>
      </c>
      <c r="T728" s="11">
        <f t="shared" si="47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2035</v>
      </c>
      <c r="R729" t="s">
        <v>2036</v>
      </c>
      <c r="S729" s="11">
        <f t="shared" si="46"/>
        <v>43485.25</v>
      </c>
      <c r="T729" s="11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2037</v>
      </c>
      <c r="R730" t="s">
        <v>2038</v>
      </c>
      <c r="S730" s="11">
        <f t="shared" si="46"/>
        <v>42515.208333333328</v>
      </c>
      <c r="T730" s="11">
        <f t="shared" si="47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2039</v>
      </c>
      <c r="R731" t="s">
        <v>2042</v>
      </c>
      <c r="S731" s="11">
        <f t="shared" si="46"/>
        <v>41309.25</v>
      </c>
      <c r="T731" s="11">
        <f t="shared" si="47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2035</v>
      </c>
      <c r="R732" t="s">
        <v>2044</v>
      </c>
      <c r="S732" s="11">
        <f t="shared" si="46"/>
        <v>42147.208333333328</v>
      </c>
      <c r="T732" s="11">
        <f t="shared" si="47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2035</v>
      </c>
      <c r="R733" t="s">
        <v>2036</v>
      </c>
      <c r="S733" s="11">
        <f t="shared" si="46"/>
        <v>42939.208333333328</v>
      </c>
      <c r="T733" s="11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2033</v>
      </c>
      <c r="R734" t="s">
        <v>2034</v>
      </c>
      <c r="S734" s="11">
        <f t="shared" si="46"/>
        <v>42816.208333333328</v>
      </c>
      <c r="T734" s="11">
        <f t="shared" si="47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2033</v>
      </c>
      <c r="R735" t="s">
        <v>2055</v>
      </c>
      <c r="S735" s="11">
        <f t="shared" si="46"/>
        <v>41844.208333333336</v>
      </c>
      <c r="T735" s="11">
        <f t="shared" si="47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2037</v>
      </c>
      <c r="R736" t="s">
        <v>2038</v>
      </c>
      <c r="S736" s="11">
        <f t="shared" si="46"/>
        <v>42763.25</v>
      </c>
      <c r="T736" s="11">
        <f t="shared" si="47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2052</v>
      </c>
      <c r="R737" t="s">
        <v>2053</v>
      </c>
      <c r="S737" s="11">
        <f t="shared" si="46"/>
        <v>42459.208333333328</v>
      </c>
      <c r="T737" s="11">
        <f t="shared" si="47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2045</v>
      </c>
      <c r="R738" t="s">
        <v>2046</v>
      </c>
      <c r="S738" s="11">
        <f t="shared" si="46"/>
        <v>42055.25</v>
      </c>
      <c r="T738" s="11">
        <f t="shared" si="47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2033</v>
      </c>
      <c r="R739" t="s">
        <v>2043</v>
      </c>
      <c r="S739" s="11">
        <f t="shared" si="46"/>
        <v>42685.25</v>
      </c>
      <c r="T739" s="11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2037</v>
      </c>
      <c r="R740" t="s">
        <v>2038</v>
      </c>
      <c r="S740" s="11">
        <f t="shared" si="46"/>
        <v>41959.25</v>
      </c>
      <c r="T740" s="11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2033</v>
      </c>
      <c r="R741" t="s">
        <v>2043</v>
      </c>
      <c r="S741" s="11">
        <f t="shared" si="46"/>
        <v>41089.208333333336</v>
      </c>
      <c r="T741" s="11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2037</v>
      </c>
      <c r="R742" t="s">
        <v>2038</v>
      </c>
      <c r="S742" s="11">
        <f t="shared" si="46"/>
        <v>42769.25</v>
      </c>
      <c r="T742" s="11">
        <f t="shared" si="47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2037</v>
      </c>
      <c r="R743" t="s">
        <v>2038</v>
      </c>
      <c r="S743" s="11">
        <f t="shared" si="46"/>
        <v>40321.208333333336</v>
      </c>
      <c r="T743" s="11">
        <f t="shared" si="47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2033</v>
      </c>
      <c r="R744" t="s">
        <v>2041</v>
      </c>
      <c r="S744" s="11">
        <f t="shared" si="46"/>
        <v>40197.25</v>
      </c>
      <c r="T744" s="11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2037</v>
      </c>
      <c r="R745" t="s">
        <v>2038</v>
      </c>
      <c r="S745" s="11">
        <f t="shared" si="46"/>
        <v>42298.208333333328</v>
      </c>
      <c r="T745" s="11">
        <f t="shared" si="47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2037</v>
      </c>
      <c r="R746" t="s">
        <v>2038</v>
      </c>
      <c r="S746" s="11">
        <f t="shared" si="46"/>
        <v>43322.208333333328</v>
      </c>
      <c r="T746" s="11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2035</v>
      </c>
      <c r="R747" t="s">
        <v>2044</v>
      </c>
      <c r="S747" s="11">
        <f t="shared" si="46"/>
        <v>40328.208333333336</v>
      </c>
      <c r="T747" s="11">
        <f t="shared" si="47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2035</v>
      </c>
      <c r="R748" t="s">
        <v>2036</v>
      </c>
      <c r="S748" s="11">
        <f t="shared" si="46"/>
        <v>40825.208333333336</v>
      </c>
      <c r="T748" s="11">
        <f t="shared" si="47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2037</v>
      </c>
      <c r="R749" t="s">
        <v>2038</v>
      </c>
      <c r="S749" s="11">
        <f t="shared" si="46"/>
        <v>40423.208333333336</v>
      </c>
      <c r="T749" s="11">
        <f t="shared" si="47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2039</v>
      </c>
      <c r="R750" t="s">
        <v>2047</v>
      </c>
      <c r="S750" s="11">
        <f t="shared" si="46"/>
        <v>40238.25</v>
      </c>
      <c r="T750" s="11">
        <f t="shared" si="47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2035</v>
      </c>
      <c r="R751" t="s">
        <v>2044</v>
      </c>
      <c r="S751" s="11">
        <f t="shared" si="46"/>
        <v>41920.208333333336</v>
      </c>
      <c r="T751" s="11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2033</v>
      </c>
      <c r="R752" t="s">
        <v>2041</v>
      </c>
      <c r="S752" s="11">
        <f t="shared" si="46"/>
        <v>40360.208333333336</v>
      </c>
      <c r="T752" s="11">
        <f t="shared" si="47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2045</v>
      </c>
      <c r="R753" t="s">
        <v>2046</v>
      </c>
      <c r="S753" s="11">
        <f t="shared" si="46"/>
        <v>42446.208333333328</v>
      </c>
      <c r="T753" s="11">
        <f t="shared" si="47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2037</v>
      </c>
      <c r="R754" t="s">
        <v>2038</v>
      </c>
      <c r="S754" s="11">
        <f t="shared" si="46"/>
        <v>40395.208333333336</v>
      </c>
      <c r="T754" s="11">
        <f t="shared" si="47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2052</v>
      </c>
      <c r="R755" t="s">
        <v>2053</v>
      </c>
      <c r="S755" s="11">
        <f t="shared" si="46"/>
        <v>40321.208333333336</v>
      </c>
      <c r="T755" s="11">
        <f t="shared" si="47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2037</v>
      </c>
      <c r="R756" t="s">
        <v>2038</v>
      </c>
      <c r="S756" s="11">
        <f t="shared" si="46"/>
        <v>41210.208333333336</v>
      </c>
      <c r="T756" s="11">
        <f t="shared" si="47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2037</v>
      </c>
      <c r="R757" t="s">
        <v>2038</v>
      </c>
      <c r="S757" s="11">
        <f t="shared" si="46"/>
        <v>43096.25</v>
      </c>
      <c r="T757" s="11">
        <f t="shared" si="47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2037</v>
      </c>
      <c r="R758" t="s">
        <v>2038</v>
      </c>
      <c r="S758" s="11">
        <f t="shared" si="46"/>
        <v>42024.25</v>
      </c>
      <c r="T758" s="11">
        <f t="shared" si="47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2039</v>
      </c>
      <c r="R759" t="s">
        <v>2042</v>
      </c>
      <c r="S759" s="11">
        <f t="shared" si="46"/>
        <v>40675.208333333336</v>
      </c>
      <c r="T759" s="11">
        <f t="shared" si="47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2033</v>
      </c>
      <c r="R760" t="s">
        <v>2034</v>
      </c>
      <c r="S760" s="11">
        <f t="shared" si="46"/>
        <v>41936.208333333336</v>
      </c>
      <c r="T760" s="11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2033</v>
      </c>
      <c r="R761" t="s">
        <v>2041</v>
      </c>
      <c r="S761" s="11">
        <f t="shared" si="46"/>
        <v>43136.25</v>
      </c>
      <c r="T761" s="11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2048</v>
      </c>
      <c r="R762" t="s">
        <v>2049</v>
      </c>
      <c r="S762" s="11">
        <f t="shared" si="46"/>
        <v>43678.208333333328</v>
      </c>
      <c r="T762" s="11">
        <f t="shared" si="47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2033</v>
      </c>
      <c r="R763" t="s">
        <v>2034</v>
      </c>
      <c r="S763" s="11">
        <f t="shared" si="46"/>
        <v>42938.208333333328</v>
      </c>
      <c r="T763" s="11">
        <f t="shared" si="47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2033</v>
      </c>
      <c r="R764" t="s">
        <v>2056</v>
      </c>
      <c r="S764" s="11">
        <f t="shared" si="46"/>
        <v>41241.25</v>
      </c>
      <c r="T764" s="11">
        <f t="shared" si="47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2037</v>
      </c>
      <c r="R765" t="s">
        <v>2038</v>
      </c>
      <c r="S765" s="11">
        <f t="shared" si="46"/>
        <v>41037.208333333336</v>
      </c>
      <c r="T765" s="11">
        <f t="shared" si="47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2033</v>
      </c>
      <c r="R766" t="s">
        <v>2034</v>
      </c>
      <c r="S766" s="11">
        <f t="shared" si="46"/>
        <v>40676.208333333336</v>
      </c>
      <c r="T766" s="11">
        <f t="shared" si="47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2033</v>
      </c>
      <c r="R767" t="s">
        <v>2043</v>
      </c>
      <c r="S767" s="11">
        <f t="shared" si="46"/>
        <v>42840.208333333328</v>
      </c>
      <c r="T767" s="11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2039</v>
      </c>
      <c r="R768" t="s">
        <v>2061</v>
      </c>
      <c r="S768" s="11">
        <f t="shared" si="46"/>
        <v>43362.208333333328</v>
      </c>
      <c r="T768" s="11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2045</v>
      </c>
      <c r="R769" t="s">
        <v>2057</v>
      </c>
      <c r="S769" s="11">
        <f t="shared" si="46"/>
        <v>42283.208333333328</v>
      </c>
      <c r="T769" s="11">
        <f t="shared" si="47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2037</v>
      </c>
      <c r="R770" t="s">
        <v>2038</v>
      </c>
      <c r="S770" s="11">
        <f t="shared" si="46"/>
        <v>41619.25</v>
      </c>
      <c r="T770" s="11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7">
        <f t="shared" ref="I771:I834" si="49">IFERROR(E771/H771, 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2048</v>
      </c>
      <c r="R771" t="s">
        <v>2049</v>
      </c>
      <c r="S771" s="11">
        <f t="shared" ref="S771:S834" si="50">(((L771/60)/60)/24)+DATE(1970,1,1)</f>
        <v>41501.208333333336</v>
      </c>
      <c r="T771" s="11">
        <f t="shared" ref="T771:T834" si="51">(((M771/60)/60)/24)+DATE(1970,1,1)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2037</v>
      </c>
      <c r="R772" t="s">
        <v>2038</v>
      </c>
      <c r="S772" s="11">
        <f t="shared" si="50"/>
        <v>41743.208333333336</v>
      </c>
      <c r="T772" s="11">
        <f t="shared" si="51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2037</v>
      </c>
      <c r="R773" t="s">
        <v>2038</v>
      </c>
      <c r="S773" s="11">
        <f t="shared" si="50"/>
        <v>43491.25</v>
      </c>
      <c r="T773" s="11">
        <f t="shared" si="51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2033</v>
      </c>
      <c r="R774" t="s">
        <v>2043</v>
      </c>
      <c r="S774" s="11">
        <f t="shared" si="50"/>
        <v>43505.25</v>
      </c>
      <c r="T774" s="11">
        <f t="shared" si="51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2037</v>
      </c>
      <c r="R775" t="s">
        <v>2038</v>
      </c>
      <c r="S775" s="11">
        <f t="shared" si="50"/>
        <v>42838.208333333328</v>
      </c>
      <c r="T775" s="11">
        <f t="shared" si="51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2035</v>
      </c>
      <c r="R776" t="s">
        <v>2036</v>
      </c>
      <c r="S776" s="11">
        <f t="shared" si="50"/>
        <v>42513.208333333328</v>
      </c>
      <c r="T776" s="11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2033</v>
      </c>
      <c r="R777" t="s">
        <v>2034</v>
      </c>
      <c r="S777" s="11">
        <f t="shared" si="50"/>
        <v>41949.25</v>
      </c>
      <c r="T777" s="11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2037</v>
      </c>
      <c r="R778" t="s">
        <v>2038</v>
      </c>
      <c r="S778" s="11">
        <f t="shared" si="50"/>
        <v>43650.208333333328</v>
      </c>
      <c r="T778" s="11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2037</v>
      </c>
      <c r="R779" t="s">
        <v>2038</v>
      </c>
      <c r="S779" s="11">
        <f t="shared" si="50"/>
        <v>40809.208333333336</v>
      </c>
      <c r="T779" s="11">
        <f t="shared" si="51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2039</v>
      </c>
      <c r="R780" t="s">
        <v>2047</v>
      </c>
      <c r="S780" s="11">
        <f t="shared" si="50"/>
        <v>40768.208333333336</v>
      </c>
      <c r="T780" s="11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2037</v>
      </c>
      <c r="R781" t="s">
        <v>2038</v>
      </c>
      <c r="S781" s="11">
        <f t="shared" si="50"/>
        <v>42230.208333333328</v>
      </c>
      <c r="T781" s="11">
        <f t="shared" si="51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2039</v>
      </c>
      <c r="R782" t="s">
        <v>2042</v>
      </c>
      <c r="S782" s="11">
        <f t="shared" si="50"/>
        <v>42573.208333333328</v>
      </c>
      <c r="T782" s="11">
        <f t="shared" si="51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2037</v>
      </c>
      <c r="R783" t="s">
        <v>2038</v>
      </c>
      <c r="S783" s="11">
        <f t="shared" si="50"/>
        <v>40482.208333333336</v>
      </c>
      <c r="T783" s="11">
        <f t="shared" si="51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2039</v>
      </c>
      <c r="R784" t="s">
        <v>2047</v>
      </c>
      <c r="S784" s="11">
        <f t="shared" si="50"/>
        <v>40603.25</v>
      </c>
      <c r="T784" s="11">
        <f t="shared" si="51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2033</v>
      </c>
      <c r="R785" t="s">
        <v>2034</v>
      </c>
      <c r="S785" s="11">
        <f t="shared" si="50"/>
        <v>41625.25</v>
      </c>
      <c r="T785" s="11">
        <f t="shared" si="51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2035</v>
      </c>
      <c r="R786" t="s">
        <v>2036</v>
      </c>
      <c r="S786" s="11">
        <f t="shared" si="50"/>
        <v>42435.25</v>
      </c>
      <c r="T786" s="11">
        <f t="shared" si="51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2039</v>
      </c>
      <c r="R787" t="s">
        <v>2047</v>
      </c>
      <c r="S787" s="11">
        <f t="shared" si="50"/>
        <v>43582.208333333328</v>
      </c>
      <c r="T787" s="11">
        <f t="shared" si="51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2033</v>
      </c>
      <c r="R788" t="s">
        <v>2056</v>
      </c>
      <c r="S788" s="11">
        <f t="shared" si="50"/>
        <v>43186.208333333328</v>
      </c>
      <c r="T788" s="11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2033</v>
      </c>
      <c r="R789" t="s">
        <v>2034</v>
      </c>
      <c r="S789" s="11">
        <f t="shared" si="50"/>
        <v>40684.208333333336</v>
      </c>
      <c r="T789" s="11">
        <f t="shared" si="51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2039</v>
      </c>
      <c r="R790" t="s">
        <v>2047</v>
      </c>
      <c r="S790" s="11">
        <f t="shared" si="50"/>
        <v>41202.208333333336</v>
      </c>
      <c r="T790" s="11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2037</v>
      </c>
      <c r="R791" t="s">
        <v>2038</v>
      </c>
      <c r="S791" s="11">
        <f t="shared" si="50"/>
        <v>41786.208333333336</v>
      </c>
      <c r="T791" s="11">
        <f t="shared" si="51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2037</v>
      </c>
      <c r="R792" t="s">
        <v>2038</v>
      </c>
      <c r="S792" s="11">
        <f t="shared" si="50"/>
        <v>40223.25</v>
      </c>
      <c r="T792" s="11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2031</v>
      </c>
      <c r="R793" t="s">
        <v>2032</v>
      </c>
      <c r="S793" s="11">
        <f t="shared" si="50"/>
        <v>42715.25</v>
      </c>
      <c r="T793" s="11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2037</v>
      </c>
      <c r="R794" t="s">
        <v>2038</v>
      </c>
      <c r="S794" s="11">
        <f t="shared" si="50"/>
        <v>41451.208333333336</v>
      </c>
      <c r="T794" s="11">
        <f t="shared" si="51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2045</v>
      </c>
      <c r="R795" t="s">
        <v>2046</v>
      </c>
      <c r="S795" s="11">
        <f t="shared" si="50"/>
        <v>41450.208333333336</v>
      </c>
      <c r="T795" s="11">
        <f t="shared" si="51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2033</v>
      </c>
      <c r="R796" t="s">
        <v>2034</v>
      </c>
      <c r="S796" s="11">
        <f t="shared" si="50"/>
        <v>43091.25</v>
      </c>
      <c r="T796" s="11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2039</v>
      </c>
      <c r="R797" t="s">
        <v>2042</v>
      </c>
      <c r="S797" s="11">
        <f t="shared" si="50"/>
        <v>42675.208333333328</v>
      </c>
      <c r="T797" s="11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2048</v>
      </c>
      <c r="R798" t="s">
        <v>2059</v>
      </c>
      <c r="S798" s="11">
        <f t="shared" si="50"/>
        <v>41859.208333333336</v>
      </c>
      <c r="T798" s="11">
        <f t="shared" si="51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2035</v>
      </c>
      <c r="R799" t="s">
        <v>2036</v>
      </c>
      <c r="S799" s="11">
        <f t="shared" si="50"/>
        <v>43464.25</v>
      </c>
      <c r="T799" s="11">
        <f t="shared" si="51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2037</v>
      </c>
      <c r="R800" t="s">
        <v>2038</v>
      </c>
      <c r="S800" s="11">
        <f t="shared" si="50"/>
        <v>41060.208333333336</v>
      </c>
      <c r="T800" s="11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2037</v>
      </c>
      <c r="R801" t="s">
        <v>2038</v>
      </c>
      <c r="S801" s="11">
        <f t="shared" si="50"/>
        <v>42399.25</v>
      </c>
      <c r="T801" s="11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2033</v>
      </c>
      <c r="R802" t="s">
        <v>2034</v>
      </c>
      <c r="S802" s="11">
        <f t="shared" si="50"/>
        <v>42167.208333333328</v>
      </c>
      <c r="T802" s="11">
        <f t="shared" si="51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2052</v>
      </c>
      <c r="R803" t="s">
        <v>2053</v>
      </c>
      <c r="S803" s="11">
        <f t="shared" si="50"/>
        <v>43830.25</v>
      </c>
      <c r="T803" s="11">
        <f t="shared" si="51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2052</v>
      </c>
      <c r="R804" t="s">
        <v>2053</v>
      </c>
      <c r="S804" s="11">
        <f t="shared" si="50"/>
        <v>43650.208333333328</v>
      </c>
      <c r="T804" s="11">
        <f t="shared" si="51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2037</v>
      </c>
      <c r="R805" t="s">
        <v>2038</v>
      </c>
      <c r="S805" s="11">
        <f t="shared" si="50"/>
        <v>43492.25</v>
      </c>
      <c r="T805" s="11">
        <f t="shared" si="51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2033</v>
      </c>
      <c r="R806" t="s">
        <v>2034</v>
      </c>
      <c r="S806" s="11">
        <f t="shared" si="50"/>
        <v>43102.25</v>
      </c>
      <c r="T806" s="11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2039</v>
      </c>
      <c r="R807" t="s">
        <v>2040</v>
      </c>
      <c r="S807" s="11">
        <f t="shared" si="50"/>
        <v>41958.25</v>
      </c>
      <c r="T807" s="11">
        <f t="shared" si="51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2039</v>
      </c>
      <c r="R808" t="s">
        <v>2042</v>
      </c>
      <c r="S808" s="11">
        <f t="shared" si="50"/>
        <v>40973.25</v>
      </c>
      <c r="T808" s="11">
        <f t="shared" si="51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2037</v>
      </c>
      <c r="R809" t="s">
        <v>2038</v>
      </c>
      <c r="S809" s="11">
        <f t="shared" si="50"/>
        <v>43753.208333333328</v>
      </c>
      <c r="T809" s="11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2031</v>
      </c>
      <c r="R810" t="s">
        <v>2032</v>
      </c>
      <c r="S810" s="11">
        <f t="shared" si="50"/>
        <v>42507.208333333328</v>
      </c>
      <c r="T810" s="11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2039</v>
      </c>
      <c r="R811" t="s">
        <v>2040</v>
      </c>
      <c r="S811" s="11">
        <f t="shared" si="50"/>
        <v>41135.208333333336</v>
      </c>
      <c r="T811" s="11">
        <f t="shared" si="51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2037</v>
      </c>
      <c r="R812" t="s">
        <v>2038</v>
      </c>
      <c r="S812" s="11">
        <f t="shared" si="50"/>
        <v>43067.25</v>
      </c>
      <c r="T812" s="11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2048</v>
      </c>
      <c r="R813" t="s">
        <v>2049</v>
      </c>
      <c r="S813" s="11">
        <f t="shared" si="50"/>
        <v>42378.25</v>
      </c>
      <c r="T813" s="11">
        <f t="shared" si="51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2045</v>
      </c>
      <c r="R814" t="s">
        <v>2046</v>
      </c>
      <c r="S814" s="11">
        <f t="shared" si="50"/>
        <v>43206.208333333328</v>
      </c>
      <c r="T814" s="11">
        <f t="shared" si="51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2048</v>
      </c>
      <c r="R815" t="s">
        <v>2049</v>
      </c>
      <c r="S815" s="11">
        <f t="shared" si="50"/>
        <v>41148.208333333336</v>
      </c>
      <c r="T815" s="11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2033</v>
      </c>
      <c r="R816" t="s">
        <v>2034</v>
      </c>
      <c r="S816" s="11">
        <f t="shared" si="50"/>
        <v>42517.208333333328</v>
      </c>
      <c r="T816" s="11">
        <f t="shared" si="51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2033</v>
      </c>
      <c r="R817" t="s">
        <v>2034</v>
      </c>
      <c r="S817" s="11">
        <f t="shared" si="50"/>
        <v>43068.25</v>
      </c>
      <c r="T817" s="11">
        <f t="shared" si="51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2037</v>
      </c>
      <c r="R818" t="s">
        <v>2038</v>
      </c>
      <c r="S818" s="11">
        <f t="shared" si="50"/>
        <v>41680.25</v>
      </c>
      <c r="T818" s="11">
        <f t="shared" si="51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2045</v>
      </c>
      <c r="R819" t="s">
        <v>2046</v>
      </c>
      <c r="S819" s="11">
        <f t="shared" si="50"/>
        <v>43589.208333333328</v>
      </c>
      <c r="T819" s="11">
        <f t="shared" si="51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2037</v>
      </c>
      <c r="R820" t="s">
        <v>2038</v>
      </c>
      <c r="S820" s="11">
        <f t="shared" si="50"/>
        <v>43486.25</v>
      </c>
      <c r="T820" s="11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2048</v>
      </c>
      <c r="R821" t="s">
        <v>2049</v>
      </c>
      <c r="S821" s="11">
        <f t="shared" si="50"/>
        <v>41237.25</v>
      </c>
      <c r="T821" s="11">
        <f t="shared" si="51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2033</v>
      </c>
      <c r="R822" t="s">
        <v>2034</v>
      </c>
      <c r="S822" s="11">
        <f t="shared" si="50"/>
        <v>43310.208333333328</v>
      </c>
      <c r="T822" s="11">
        <f t="shared" si="51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2039</v>
      </c>
      <c r="R823" t="s">
        <v>2040</v>
      </c>
      <c r="S823" s="11">
        <f t="shared" si="50"/>
        <v>42794.25</v>
      </c>
      <c r="T823" s="11">
        <f t="shared" si="51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2033</v>
      </c>
      <c r="R824" t="s">
        <v>2034</v>
      </c>
      <c r="S824" s="11">
        <f t="shared" si="50"/>
        <v>41698.25</v>
      </c>
      <c r="T824" s="11">
        <f t="shared" si="51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2033</v>
      </c>
      <c r="R825" t="s">
        <v>2034</v>
      </c>
      <c r="S825" s="11">
        <f t="shared" si="50"/>
        <v>41892.208333333336</v>
      </c>
      <c r="T825" s="11">
        <f t="shared" si="51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2045</v>
      </c>
      <c r="R826" t="s">
        <v>2046</v>
      </c>
      <c r="S826" s="11">
        <f t="shared" si="50"/>
        <v>40348.208333333336</v>
      </c>
      <c r="T826" s="11">
        <f t="shared" si="51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2039</v>
      </c>
      <c r="R827" t="s">
        <v>2050</v>
      </c>
      <c r="S827" s="11">
        <f t="shared" si="50"/>
        <v>42941.208333333328</v>
      </c>
      <c r="T827" s="11">
        <f t="shared" si="51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2037</v>
      </c>
      <c r="R828" t="s">
        <v>2038</v>
      </c>
      <c r="S828" s="11">
        <f t="shared" si="50"/>
        <v>40525.25</v>
      </c>
      <c r="T828" s="11">
        <f t="shared" si="51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2039</v>
      </c>
      <c r="R829" t="s">
        <v>2042</v>
      </c>
      <c r="S829" s="11">
        <f t="shared" si="50"/>
        <v>40666.208333333336</v>
      </c>
      <c r="T829" s="11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2037</v>
      </c>
      <c r="R830" t="s">
        <v>2038</v>
      </c>
      <c r="S830" s="11">
        <f t="shared" si="50"/>
        <v>43340.208333333328</v>
      </c>
      <c r="T830" s="11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2037</v>
      </c>
      <c r="R831" t="s">
        <v>2038</v>
      </c>
      <c r="S831" s="11">
        <f t="shared" si="50"/>
        <v>42164.208333333328</v>
      </c>
      <c r="T831" s="11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2037</v>
      </c>
      <c r="R832" t="s">
        <v>2038</v>
      </c>
      <c r="S832" s="11">
        <f t="shared" si="50"/>
        <v>43103.25</v>
      </c>
      <c r="T832" s="11">
        <f t="shared" si="51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2052</v>
      </c>
      <c r="R833" t="s">
        <v>2053</v>
      </c>
      <c r="S833" s="11">
        <f t="shared" si="50"/>
        <v>40994.208333333336</v>
      </c>
      <c r="T833" s="11">
        <f t="shared" si="51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2045</v>
      </c>
      <c r="R834" t="s">
        <v>2057</v>
      </c>
      <c r="S834" s="11">
        <f t="shared" si="50"/>
        <v>42299.208333333328</v>
      </c>
      <c r="T834" s="11">
        <f t="shared" si="51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 s="7">
        <f t="shared" ref="I835:I898" si="53">IFERROR(E835/H835, 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2045</v>
      </c>
      <c r="R835" t="s">
        <v>2057</v>
      </c>
      <c r="S835" s="11">
        <f t="shared" ref="S835:S898" si="54">(((L835/60)/60)/24)+DATE(1970,1,1)</f>
        <v>40588.25</v>
      </c>
      <c r="T835" s="11">
        <f t="shared" ref="T835:T898" si="55">(((M835/60)/60)/24)+DATE(1970,1,1)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2037</v>
      </c>
      <c r="R836" t="s">
        <v>2038</v>
      </c>
      <c r="S836" s="11">
        <f t="shared" si="54"/>
        <v>41448.208333333336</v>
      </c>
      <c r="T836" s="11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2035</v>
      </c>
      <c r="R837" t="s">
        <v>2036</v>
      </c>
      <c r="S837" s="11">
        <f t="shared" si="54"/>
        <v>42063.25</v>
      </c>
      <c r="T837" s="11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2033</v>
      </c>
      <c r="R838" t="s">
        <v>2043</v>
      </c>
      <c r="S838" s="11">
        <f t="shared" si="54"/>
        <v>40214.25</v>
      </c>
      <c r="T838" s="11">
        <f t="shared" si="55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2033</v>
      </c>
      <c r="R839" t="s">
        <v>2056</v>
      </c>
      <c r="S839" s="11">
        <f t="shared" si="54"/>
        <v>40629.208333333336</v>
      </c>
      <c r="T839" s="11">
        <f t="shared" si="55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2037</v>
      </c>
      <c r="R840" t="s">
        <v>2038</v>
      </c>
      <c r="S840" s="11">
        <f t="shared" si="54"/>
        <v>43370.208333333328</v>
      </c>
      <c r="T840" s="11">
        <f t="shared" si="55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2039</v>
      </c>
      <c r="R841" t="s">
        <v>2040</v>
      </c>
      <c r="S841" s="11">
        <f t="shared" si="54"/>
        <v>41715.208333333336</v>
      </c>
      <c r="T841" s="11">
        <f t="shared" si="55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2037</v>
      </c>
      <c r="R842" t="s">
        <v>2038</v>
      </c>
      <c r="S842" s="11">
        <f t="shared" si="54"/>
        <v>41836.208333333336</v>
      </c>
      <c r="T842" s="11">
        <f t="shared" si="55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2035</v>
      </c>
      <c r="R843" t="s">
        <v>2036</v>
      </c>
      <c r="S843" s="11">
        <f t="shared" si="54"/>
        <v>42419.25</v>
      </c>
      <c r="T843" s="11">
        <f t="shared" si="55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2035</v>
      </c>
      <c r="R844" t="s">
        <v>2044</v>
      </c>
      <c r="S844" s="11">
        <f t="shared" si="54"/>
        <v>43266.208333333328</v>
      </c>
      <c r="T844" s="11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2052</v>
      </c>
      <c r="R845" t="s">
        <v>2053</v>
      </c>
      <c r="S845" s="11">
        <f t="shared" si="54"/>
        <v>43338.208333333328</v>
      </c>
      <c r="T845" s="11">
        <f t="shared" si="55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2039</v>
      </c>
      <c r="R846" t="s">
        <v>2040</v>
      </c>
      <c r="S846" s="11">
        <f t="shared" si="54"/>
        <v>40930.25</v>
      </c>
      <c r="T846" s="11">
        <f t="shared" si="55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2035</v>
      </c>
      <c r="R847" t="s">
        <v>2036</v>
      </c>
      <c r="S847" s="11">
        <f t="shared" si="54"/>
        <v>43235.208333333328</v>
      </c>
      <c r="T847" s="11">
        <f t="shared" si="55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2035</v>
      </c>
      <c r="R848" t="s">
        <v>2036</v>
      </c>
      <c r="S848" s="11">
        <f t="shared" si="54"/>
        <v>43302.208333333328</v>
      </c>
      <c r="T848" s="11">
        <f t="shared" si="55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2031</v>
      </c>
      <c r="R849" t="s">
        <v>2032</v>
      </c>
      <c r="S849" s="11">
        <f t="shared" si="54"/>
        <v>43107.25</v>
      </c>
      <c r="T849" s="11">
        <f t="shared" si="55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2039</v>
      </c>
      <c r="R850" t="s">
        <v>2042</v>
      </c>
      <c r="S850" s="11">
        <f t="shared" si="54"/>
        <v>40341.208333333336</v>
      </c>
      <c r="T850" s="11">
        <f t="shared" si="55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2033</v>
      </c>
      <c r="R851" t="s">
        <v>2043</v>
      </c>
      <c r="S851" s="11">
        <f t="shared" si="54"/>
        <v>40948.25</v>
      </c>
      <c r="T851" s="11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2033</v>
      </c>
      <c r="R852" t="s">
        <v>2034</v>
      </c>
      <c r="S852" s="11">
        <f t="shared" si="54"/>
        <v>40866.25</v>
      </c>
      <c r="T852" s="11">
        <f t="shared" si="55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2033</v>
      </c>
      <c r="R853" t="s">
        <v>2041</v>
      </c>
      <c r="S853" s="11">
        <f t="shared" si="54"/>
        <v>41031.208333333336</v>
      </c>
      <c r="T853" s="11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2048</v>
      </c>
      <c r="R854" t="s">
        <v>2049</v>
      </c>
      <c r="S854" s="11">
        <f t="shared" si="54"/>
        <v>40740.208333333336</v>
      </c>
      <c r="T854" s="11">
        <f t="shared" si="55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2033</v>
      </c>
      <c r="R855" t="s">
        <v>2043</v>
      </c>
      <c r="S855" s="11">
        <f t="shared" si="54"/>
        <v>40714.208333333336</v>
      </c>
      <c r="T855" s="11">
        <f t="shared" si="55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2045</v>
      </c>
      <c r="R856" t="s">
        <v>2051</v>
      </c>
      <c r="S856" s="11">
        <f t="shared" si="54"/>
        <v>43787.25</v>
      </c>
      <c r="T856" s="11">
        <f t="shared" si="55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2037</v>
      </c>
      <c r="R857" t="s">
        <v>2038</v>
      </c>
      <c r="S857" s="11">
        <f t="shared" si="54"/>
        <v>40712.208333333336</v>
      </c>
      <c r="T857" s="11">
        <f t="shared" si="55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2031</v>
      </c>
      <c r="R858" t="s">
        <v>2032</v>
      </c>
      <c r="S858" s="11">
        <f t="shared" si="54"/>
        <v>41023.208333333336</v>
      </c>
      <c r="T858" s="11">
        <f t="shared" si="55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2039</v>
      </c>
      <c r="R859" t="s">
        <v>2050</v>
      </c>
      <c r="S859" s="11">
        <f t="shared" si="54"/>
        <v>40944.25</v>
      </c>
      <c r="T859" s="11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2031</v>
      </c>
      <c r="R860" t="s">
        <v>2032</v>
      </c>
      <c r="S860" s="11">
        <f t="shared" si="54"/>
        <v>43211.208333333328</v>
      </c>
      <c r="T860" s="11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2037</v>
      </c>
      <c r="R861" t="s">
        <v>2038</v>
      </c>
      <c r="S861" s="11">
        <f t="shared" si="54"/>
        <v>41334.25</v>
      </c>
      <c r="T861" s="11">
        <f t="shared" si="55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2035</v>
      </c>
      <c r="R862" t="s">
        <v>2044</v>
      </c>
      <c r="S862" s="11">
        <f t="shared" si="54"/>
        <v>43515.25</v>
      </c>
      <c r="T862" s="11">
        <f t="shared" si="55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2037</v>
      </c>
      <c r="R863" t="s">
        <v>2038</v>
      </c>
      <c r="S863" s="11">
        <f t="shared" si="54"/>
        <v>40258.208333333336</v>
      </c>
      <c r="T863" s="11">
        <f t="shared" si="55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2037</v>
      </c>
      <c r="R864" t="s">
        <v>2038</v>
      </c>
      <c r="S864" s="11">
        <f t="shared" si="54"/>
        <v>40756.208333333336</v>
      </c>
      <c r="T864" s="11">
        <f t="shared" si="55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2039</v>
      </c>
      <c r="R865" t="s">
        <v>2058</v>
      </c>
      <c r="S865" s="11">
        <f t="shared" si="54"/>
        <v>42172.208333333328</v>
      </c>
      <c r="T865" s="11">
        <f t="shared" si="55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2039</v>
      </c>
      <c r="R866" t="s">
        <v>2050</v>
      </c>
      <c r="S866" s="11">
        <f t="shared" si="54"/>
        <v>42601.208333333328</v>
      </c>
      <c r="T866" s="11">
        <f t="shared" si="55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2037</v>
      </c>
      <c r="R867" t="s">
        <v>2038</v>
      </c>
      <c r="S867" s="11">
        <f t="shared" si="54"/>
        <v>41897.208333333336</v>
      </c>
      <c r="T867" s="11">
        <f t="shared" si="55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2052</v>
      </c>
      <c r="R868" t="s">
        <v>2053</v>
      </c>
      <c r="S868" s="11">
        <f t="shared" si="54"/>
        <v>40671.208333333336</v>
      </c>
      <c r="T868" s="11">
        <f t="shared" si="55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2031</v>
      </c>
      <c r="R869" t="s">
        <v>2032</v>
      </c>
      <c r="S869" s="11">
        <f t="shared" si="54"/>
        <v>43382.208333333328</v>
      </c>
      <c r="T869" s="11">
        <f t="shared" si="55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2037</v>
      </c>
      <c r="R870" t="s">
        <v>2038</v>
      </c>
      <c r="S870" s="11">
        <f t="shared" si="54"/>
        <v>41559.208333333336</v>
      </c>
      <c r="T870" s="11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2039</v>
      </c>
      <c r="R871" t="s">
        <v>2042</v>
      </c>
      <c r="S871" s="11">
        <f t="shared" si="54"/>
        <v>40350.208333333336</v>
      </c>
      <c r="T871" s="11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2037</v>
      </c>
      <c r="R872" t="s">
        <v>2038</v>
      </c>
      <c r="S872" s="11">
        <f t="shared" si="54"/>
        <v>42240.208333333328</v>
      </c>
      <c r="T872" s="11">
        <f t="shared" si="55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2037</v>
      </c>
      <c r="R873" t="s">
        <v>2038</v>
      </c>
      <c r="S873" s="11">
        <f t="shared" si="54"/>
        <v>43040.208333333328</v>
      </c>
      <c r="T873" s="11">
        <f t="shared" si="55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2039</v>
      </c>
      <c r="R874" t="s">
        <v>2061</v>
      </c>
      <c r="S874" s="11">
        <f t="shared" si="54"/>
        <v>43346.208333333328</v>
      </c>
      <c r="T874" s="11">
        <f t="shared" si="55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2052</v>
      </c>
      <c r="R875" t="s">
        <v>2053</v>
      </c>
      <c r="S875" s="11">
        <f t="shared" si="54"/>
        <v>41647.25</v>
      </c>
      <c r="T875" s="11">
        <f t="shared" si="55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2052</v>
      </c>
      <c r="R876" t="s">
        <v>2053</v>
      </c>
      <c r="S876" s="11">
        <f t="shared" si="54"/>
        <v>40291.208333333336</v>
      </c>
      <c r="T876" s="11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2033</v>
      </c>
      <c r="R877" t="s">
        <v>2034</v>
      </c>
      <c r="S877" s="11">
        <f t="shared" si="54"/>
        <v>40556.25</v>
      </c>
      <c r="T877" s="11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2052</v>
      </c>
      <c r="R878" t="s">
        <v>2053</v>
      </c>
      <c r="S878" s="11">
        <f t="shared" si="54"/>
        <v>43624.208333333328</v>
      </c>
      <c r="T878" s="11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2031</v>
      </c>
      <c r="R879" t="s">
        <v>2032</v>
      </c>
      <c r="S879" s="11">
        <f t="shared" si="54"/>
        <v>42577.208333333328</v>
      </c>
      <c r="T879" s="11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2033</v>
      </c>
      <c r="R880" t="s">
        <v>2055</v>
      </c>
      <c r="S880" s="11">
        <f t="shared" si="54"/>
        <v>43845.25</v>
      </c>
      <c r="T880" s="11">
        <f t="shared" si="55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2045</v>
      </c>
      <c r="R881" t="s">
        <v>2046</v>
      </c>
      <c r="S881" s="11">
        <f t="shared" si="54"/>
        <v>42788.25</v>
      </c>
      <c r="T881" s="11">
        <f t="shared" si="55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2033</v>
      </c>
      <c r="R882" t="s">
        <v>2041</v>
      </c>
      <c r="S882" s="11">
        <f t="shared" si="54"/>
        <v>43667.208333333328</v>
      </c>
      <c r="T882" s="11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2037</v>
      </c>
      <c r="R883" t="s">
        <v>2038</v>
      </c>
      <c r="S883" s="11">
        <f t="shared" si="54"/>
        <v>42194.208333333328</v>
      </c>
      <c r="T883" s="11">
        <f t="shared" si="55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2037</v>
      </c>
      <c r="R884" t="s">
        <v>2038</v>
      </c>
      <c r="S884" s="11">
        <f t="shared" si="54"/>
        <v>42025.25</v>
      </c>
      <c r="T884" s="11">
        <f t="shared" si="55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2039</v>
      </c>
      <c r="R885" t="s">
        <v>2050</v>
      </c>
      <c r="S885" s="11">
        <f t="shared" si="54"/>
        <v>40323.208333333336</v>
      </c>
      <c r="T885" s="11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2037</v>
      </c>
      <c r="R886" t="s">
        <v>2038</v>
      </c>
      <c r="S886" s="11">
        <f t="shared" si="54"/>
        <v>41763.208333333336</v>
      </c>
      <c r="T886" s="11">
        <f t="shared" si="55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2037</v>
      </c>
      <c r="R887" t="s">
        <v>2038</v>
      </c>
      <c r="S887" s="11">
        <f t="shared" si="54"/>
        <v>40335.208333333336</v>
      </c>
      <c r="T887" s="11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2033</v>
      </c>
      <c r="R888" t="s">
        <v>2043</v>
      </c>
      <c r="S888" s="11">
        <f t="shared" si="54"/>
        <v>40416.208333333336</v>
      </c>
      <c r="T888" s="11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2037</v>
      </c>
      <c r="R889" t="s">
        <v>2038</v>
      </c>
      <c r="S889" s="11">
        <f t="shared" si="54"/>
        <v>42202.208333333328</v>
      </c>
      <c r="T889" s="11">
        <f t="shared" si="55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2037</v>
      </c>
      <c r="R890" t="s">
        <v>2038</v>
      </c>
      <c r="S890" s="11">
        <f t="shared" si="54"/>
        <v>42836.208333333328</v>
      </c>
      <c r="T890" s="11">
        <f t="shared" si="55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2033</v>
      </c>
      <c r="R891" t="s">
        <v>2041</v>
      </c>
      <c r="S891" s="11">
        <f t="shared" si="54"/>
        <v>41710.208333333336</v>
      </c>
      <c r="T891" s="11">
        <f t="shared" si="55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2033</v>
      </c>
      <c r="R892" t="s">
        <v>2043</v>
      </c>
      <c r="S892" s="11">
        <f t="shared" si="54"/>
        <v>43640.208333333328</v>
      </c>
      <c r="T892" s="11">
        <f t="shared" si="55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2039</v>
      </c>
      <c r="R893" t="s">
        <v>2040</v>
      </c>
      <c r="S893" s="11">
        <f t="shared" si="54"/>
        <v>40880.25</v>
      </c>
      <c r="T893" s="11">
        <f t="shared" si="55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2045</v>
      </c>
      <c r="R894" t="s">
        <v>2057</v>
      </c>
      <c r="S894" s="11">
        <f t="shared" si="54"/>
        <v>40319.208333333336</v>
      </c>
      <c r="T894" s="11">
        <f t="shared" si="55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2039</v>
      </c>
      <c r="R895" t="s">
        <v>2040</v>
      </c>
      <c r="S895" s="11">
        <f t="shared" si="54"/>
        <v>42170.208333333328</v>
      </c>
      <c r="T895" s="11">
        <f t="shared" si="55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2039</v>
      </c>
      <c r="R896" t="s">
        <v>2058</v>
      </c>
      <c r="S896" s="11">
        <f t="shared" si="54"/>
        <v>41466.208333333336</v>
      </c>
      <c r="T896" s="11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2037</v>
      </c>
      <c r="R897" t="s">
        <v>2038</v>
      </c>
      <c r="S897" s="11">
        <f t="shared" si="54"/>
        <v>43134.25</v>
      </c>
      <c r="T897" s="11">
        <f t="shared" si="55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2031</v>
      </c>
      <c r="R898" t="s">
        <v>2032</v>
      </c>
      <c r="S898" s="11">
        <f t="shared" si="54"/>
        <v>40738.208333333336</v>
      </c>
      <c r="T898" s="11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7">
        <f t="shared" ref="I899:I962" si="57">IFERROR(E899/H899, 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2037</v>
      </c>
      <c r="R899" t="s">
        <v>2038</v>
      </c>
      <c r="S899" s="11">
        <f t="shared" ref="S899:S962" si="58">(((L899/60)/60)/24)+DATE(1970,1,1)</f>
        <v>43583.208333333328</v>
      </c>
      <c r="T899" s="11">
        <f t="shared" ref="T899:T962" si="59">(((M899/60)/60)/24)+DATE(1970,1,1)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2039</v>
      </c>
      <c r="R900" t="s">
        <v>2040</v>
      </c>
      <c r="S900" s="11">
        <f t="shared" si="58"/>
        <v>43815.25</v>
      </c>
      <c r="T900" s="11">
        <f t="shared" si="5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2033</v>
      </c>
      <c r="R901" t="s">
        <v>2056</v>
      </c>
      <c r="S901" s="11">
        <f t="shared" si="58"/>
        <v>41554.208333333336</v>
      </c>
      <c r="T901" s="11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2035</v>
      </c>
      <c r="R902" t="s">
        <v>2036</v>
      </c>
      <c r="S902" s="11">
        <f t="shared" si="58"/>
        <v>41901.208333333336</v>
      </c>
      <c r="T902" s="11">
        <f t="shared" si="5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2033</v>
      </c>
      <c r="R903" t="s">
        <v>2034</v>
      </c>
      <c r="S903" s="11">
        <f t="shared" si="58"/>
        <v>43298.208333333328</v>
      </c>
      <c r="T903" s="11">
        <f t="shared" si="5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2035</v>
      </c>
      <c r="R904" t="s">
        <v>2036</v>
      </c>
      <c r="S904" s="11">
        <f t="shared" si="58"/>
        <v>42399.25</v>
      </c>
      <c r="T904" s="11">
        <f t="shared" si="5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2045</v>
      </c>
      <c r="R905" t="s">
        <v>2046</v>
      </c>
      <c r="S905" s="11">
        <f t="shared" si="58"/>
        <v>41034.208333333336</v>
      </c>
      <c r="T905" s="11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2045</v>
      </c>
      <c r="R906" t="s">
        <v>2054</v>
      </c>
      <c r="S906" s="11">
        <f t="shared" si="58"/>
        <v>41186.208333333336</v>
      </c>
      <c r="T906" s="11">
        <f t="shared" si="5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2037</v>
      </c>
      <c r="R907" t="s">
        <v>2038</v>
      </c>
      <c r="S907" s="11">
        <f t="shared" si="58"/>
        <v>41536.208333333336</v>
      </c>
      <c r="T907" s="11">
        <f t="shared" si="5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2039</v>
      </c>
      <c r="R908" t="s">
        <v>2040</v>
      </c>
      <c r="S908" s="11">
        <f t="shared" si="58"/>
        <v>42868.208333333328</v>
      </c>
      <c r="T908" s="11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2037</v>
      </c>
      <c r="R909" t="s">
        <v>2038</v>
      </c>
      <c r="S909" s="11">
        <f t="shared" si="58"/>
        <v>40660.208333333336</v>
      </c>
      <c r="T909" s="11">
        <f t="shared" si="5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2048</v>
      </c>
      <c r="R910" t="s">
        <v>2049</v>
      </c>
      <c r="S910" s="11">
        <f t="shared" si="58"/>
        <v>41031.208333333336</v>
      </c>
      <c r="T910" s="11">
        <f t="shared" si="5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2037</v>
      </c>
      <c r="R911" t="s">
        <v>2038</v>
      </c>
      <c r="S911" s="11">
        <f t="shared" si="58"/>
        <v>43255.208333333328</v>
      </c>
      <c r="T911" s="11">
        <f t="shared" si="5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2037</v>
      </c>
      <c r="R912" t="s">
        <v>2038</v>
      </c>
      <c r="S912" s="11">
        <f t="shared" si="58"/>
        <v>42026.25</v>
      </c>
      <c r="T912" s="11">
        <f t="shared" si="5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2035</v>
      </c>
      <c r="R913" t="s">
        <v>2036</v>
      </c>
      <c r="S913" s="11">
        <f t="shared" si="58"/>
        <v>43717.208333333328</v>
      </c>
      <c r="T913" s="11">
        <f t="shared" si="5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2039</v>
      </c>
      <c r="R914" t="s">
        <v>2042</v>
      </c>
      <c r="S914" s="11">
        <f t="shared" si="58"/>
        <v>41157.208333333336</v>
      </c>
      <c r="T914" s="11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2039</v>
      </c>
      <c r="R915" t="s">
        <v>2042</v>
      </c>
      <c r="S915" s="11">
        <f t="shared" si="58"/>
        <v>43597.208333333328</v>
      </c>
      <c r="T915" s="11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2037</v>
      </c>
      <c r="R916" t="s">
        <v>2038</v>
      </c>
      <c r="S916" s="11">
        <f t="shared" si="58"/>
        <v>41490.208333333336</v>
      </c>
      <c r="T916" s="11">
        <f t="shared" si="5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2039</v>
      </c>
      <c r="R917" t="s">
        <v>2058</v>
      </c>
      <c r="S917" s="11">
        <f t="shared" si="58"/>
        <v>42976.208333333328</v>
      </c>
      <c r="T917" s="11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2052</v>
      </c>
      <c r="R918" t="s">
        <v>2053</v>
      </c>
      <c r="S918" s="11">
        <f t="shared" si="58"/>
        <v>41991.25</v>
      </c>
      <c r="T918" s="11">
        <f t="shared" si="5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2039</v>
      </c>
      <c r="R919" t="s">
        <v>2050</v>
      </c>
      <c r="S919" s="11">
        <f t="shared" si="58"/>
        <v>40722.208333333336</v>
      </c>
      <c r="T919" s="11">
        <f t="shared" si="5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2045</v>
      </c>
      <c r="R920" t="s">
        <v>2054</v>
      </c>
      <c r="S920" s="11">
        <f t="shared" si="58"/>
        <v>41117.208333333336</v>
      </c>
      <c r="T920" s="11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2037</v>
      </c>
      <c r="R921" t="s">
        <v>2038</v>
      </c>
      <c r="S921" s="11">
        <f t="shared" si="58"/>
        <v>43022.208333333328</v>
      </c>
      <c r="T921" s="11">
        <f t="shared" si="5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2039</v>
      </c>
      <c r="R922" t="s">
        <v>2047</v>
      </c>
      <c r="S922" s="11">
        <f t="shared" si="58"/>
        <v>43503.25</v>
      </c>
      <c r="T922" s="11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2035</v>
      </c>
      <c r="R923" t="s">
        <v>2036</v>
      </c>
      <c r="S923" s="11">
        <f t="shared" si="58"/>
        <v>40951.25</v>
      </c>
      <c r="T923" s="11">
        <f t="shared" si="5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2033</v>
      </c>
      <c r="R924" t="s">
        <v>2060</v>
      </c>
      <c r="S924" s="11">
        <f t="shared" si="58"/>
        <v>43443.25</v>
      </c>
      <c r="T924" s="11">
        <f t="shared" si="5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2037</v>
      </c>
      <c r="R925" t="s">
        <v>2038</v>
      </c>
      <c r="S925" s="11">
        <f t="shared" si="58"/>
        <v>40373.208333333336</v>
      </c>
      <c r="T925" s="11">
        <f t="shared" si="5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2037</v>
      </c>
      <c r="R926" t="s">
        <v>2038</v>
      </c>
      <c r="S926" s="11">
        <f t="shared" si="58"/>
        <v>43769.208333333328</v>
      </c>
      <c r="T926" s="11">
        <f t="shared" si="5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2037</v>
      </c>
      <c r="R927" t="s">
        <v>2038</v>
      </c>
      <c r="S927" s="11">
        <f t="shared" si="58"/>
        <v>43000.208333333328</v>
      </c>
      <c r="T927" s="11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2031</v>
      </c>
      <c r="R928" t="s">
        <v>2032</v>
      </c>
      <c r="S928" s="11">
        <f t="shared" si="58"/>
        <v>42502.208333333328</v>
      </c>
      <c r="T928" s="11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2037</v>
      </c>
      <c r="R929" t="s">
        <v>2038</v>
      </c>
      <c r="S929" s="11">
        <f t="shared" si="58"/>
        <v>41102.208333333336</v>
      </c>
      <c r="T929" s="11">
        <f t="shared" si="5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2035</v>
      </c>
      <c r="R930" t="s">
        <v>2036</v>
      </c>
      <c r="S930" s="11">
        <f t="shared" si="58"/>
        <v>41637.25</v>
      </c>
      <c r="T930" s="11">
        <f t="shared" si="5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2037</v>
      </c>
      <c r="R931" t="s">
        <v>2038</v>
      </c>
      <c r="S931" s="11">
        <f t="shared" si="58"/>
        <v>42858.208333333328</v>
      </c>
      <c r="T931" s="11">
        <f t="shared" si="5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2037</v>
      </c>
      <c r="R932" t="s">
        <v>2038</v>
      </c>
      <c r="S932" s="11">
        <f t="shared" si="58"/>
        <v>42060.25</v>
      </c>
      <c r="T932" s="11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2037</v>
      </c>
      <c r="R933" t="s">
        <v>2038</v>
      </c>
      <c r="S933" s="11">
        <f t="shared" si="58"/>
        <v>41818.208333333336</v>
      </c>
      <c r="T933" s="11">
        <f t="shared" si="5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2033</v>
      </c>
      <c r="R934" t="s">
        <v>2034</v>
      </c>
      <c r="S934" s="11">
        <f t="shared" si="58"/>
        <v>41709.208333333336</v>
      </c>
      <c r="T934" s="11">
        <f t="shared" si="5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2037</v>
      </c>
      <c r="R935" t="s">
        <v>2038</v>
      </c>
      <c r="S935" s="11">
        <f t="shared" si="58"/>
        <v>41372.208333333336</v>
      </c>
      <c r="T935" s="11">
        <f t="shared" si="5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2037</v>
      </c>
      <c r="R936" t="s">
        <v>2038</v>
      </c>
      <c r="S936" s="11">
        <f t="shared" si="58"/>
        <v>42422.25</v>
      </c>
      <c r="T936" s="11">
        <f t="shared" si="5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2037</v>
      </c>
      <c r="R937" t="s">
        <v>2038</v>
      </c>
      <c r="S937" s="11">
        <f t="shared" si="58"/>
        <v>42209.208333333328</v>
      </c>
      <c r="T937" s="11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2037</v>
      </c>
      <c r="R938" t="s">
        <v>2038</v>
      </c>
      <c r="S938" s="11">
        <f t="shared" si="58"/>
        <v>43668.208333333328</v>
      </c>
      <c r="T938" s="11">
        <f t="shared" si="5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2039</v>
      </c>
      <c r="R939" t="s">
        <v>2040</v>
      </c>
      <c r="S939" s="11">
        <f t="shared" si="58"/>
        <v>42334.25</v>
      </c>
      <c r="T939" s="11">
        <f t="shared" si="5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2045</v>
      </c>
      <c r="R940" t="s">
        <v>2051</v>
      </c>
      <c r="S940" s="11">
        <f t="shared" si="58"/>
        <v>43263.208333333328</v>
      </c>
      <c r="T940" s="11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2048</v>
      </c>
      <c r="R941" t="s">
        <v>2049</v>
      </c>
      <c r="S941" s="11">
        <f t="shared" si="58"/>
        <v>40670.208333333336</v>
      </c>
      <c r="T941" s="11">
        <f t="shared" si="5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2035</v>
      </c>
      <c r="R942" t="s">
        <v>2036</v>
      </c>
      <c r="S942" s="11">
        <f t="shared" si="58"/>
        <v>41244.25</v>
      </c>
      <c r="T942" s="11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2037</v>
      </c>
      <c r="R943" t="s">
        <v>2038</v>
      </c>
      <c r="S943" s="11">
        <f t="shared" si="58"/>
        <v>40552.25</v>
      </c>
      <c r="T943" s="11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2037</v>
      </c>
      <c r="R944" t="s">
        <v>2038</v>
      </c>
      <c r="S944" s="11">
        <f t="shared" si="58"/>
        <v>40568.25</v>
      </c>
      <c r="T944" s="11">
        <f t="shared" si="5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2031</v>
      </c>
      <c r="R945" t="s">
        <v>2032</v>
      </c>
      <c r="S945" s="11">
        <f t="shared" si="58"/>
        <v>41906.208333333336</v>
      </c>
      <c r="T945" s="11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2052</v>
      </c>
      <c r="R946" t="s">
        <v>2053</v>
      </c>
      <c r="S946" s="11">
        <f t="shared" si="58"/>
        <v>42776.25</v>
      </c>
      <c r="T946" s="11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2052</v>
      </c>
      <c r="R947" t="s">
        <v>2053</v>
      </c>
      <c r="S947" s="11">
        <f t="shared" si="58"/>
        <v>41004.208333333336</v>
      </c>
      <c r="T947" s="11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2037</v>
      </c>
      <c r="R948" t="s">
        <v>2038</v>
      </c>
      <c r="S948" s="11">
        <f t="shared" si="58"/>
        <v>40710.208333333336</v>
      </c>
      <c r="T948" s="11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2037</v>
      </c>
      <c r="R949" t="s">
        <v>2038</v>
      </c>
      <c r="S949" s="11">
        <f t="shared" si="58"/>
        <v>41908.208333333336</v>
      </c>
      <c r="T949" s="11">
        <f t="shared" si="5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2039</v>
      </c>
      <c r="R950" t="s">
        <v>2040</v>
      </c>
      <c r="S950" s="11">
        <f t="shared" si="58"/>
        <v>41985.25</v>
      </c>
      <c r="T950" s="11">
        <f t="shared" si="5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2035</v>
      </c>
      <c r="R951" t="s">
        <v>2036</v>
      </c>
      <c r="S951" s="11">
        <f t="shared" si="58"/>
        <v>42112.208333333328</v>
      </c>
      <c r="T951" s="11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2037</v>
      </c>
      <c r="R952" t="s">
        <v>2038</v>
      </c>
      <c r="S952" s="11">
        <f t="shared" si="58"/>
        <v>43571.208333333328</v>
      </c>
      <c r="T952" s="11">
        <f t="shared" si="5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2033</v>
      </c>
      <c r="R953" t="s">
        <v>2034</v>
      </c>
      <c r="S953" s="11">
        <f t="shared" si="58"/>
        <v>42730.25</v>
      </c>
      <c r="T953" s="11">
        <f t="shared" si="5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2039</v>
      </c>
      <c r="R954" t="s">
        <v>2040</v>
      </c>
      <c r="S954" s="11">
        <f t="shared" si="58"/>
        <v>42591.208333333328</v>
      </c>
      <c r="T954" s="11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2039</v>
      </c>
      <c r="R955" t="s">
        <v>2061</v>
      </c>
      <c r="S955" s="11">
        <f t="shared" si="58"/>
        <v>42358.25</v>
      </c>
      <c r="T955" s="11">
        <f t="shared" si="5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2035</v>
      </c>
      <c r="R956" t="s">
        <v>2036</v>
      </c>
      <c r="S956" s="11">
        <f t="shared" si="58"/>
        <v>41174.208333333336</v>
      </c>
      <c r="T956" s="11">
        <f t="shared" si="5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2037</v>
      </c>
      <c r="R957" t="s">
        <v>2038</v>
      </c>
      <c r="S957" s="11">
        <f t="shared" si="58"/>
        <v>41238.25</v>
      </c>
      <c r="T957" s="11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2039</v>
      </c>
      <c r="R958" t="s">
        <v>2061</v>
      </c>
      <c r="S958" s="11">
        <f t="shared" si="58"/>
        <v>42360.25</v>
      </c>
      <c r="T958" s="11">
        <f t="shared" si="5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2037</v>
      </c>
      <c r="R959" t="s">
        <v>2038</v>
      </c>
      <c r="S959" s="11">
        <f t="shared" si="58"/>
        <v>40955.25</v>
      </c>
      <c r="T959" s="11">
        <f t="shared" si="5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2039</v>
      </c>
      <c r="R960" t="s">
        <v>2047</v>
      </c>
      <c r="S960" s="11">
        <f t="shared" si="58"/>
        <v>40350.208333333336</v>
      </c>
      <c r="T960" s="11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2045</v>
      </c>
      <c r="R961" t="s">
        <v>2057</v>
      </c>
      <c r="S961" s="11">
        <f t="shared" si="58"/>
        <v>40357.208333333336</v>
      </c>
      <c r="T961" s="11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2035</v>
      </c>
      <c r="R962" t="s">
        <v>2036</v>
      </c>
      <c r="S962" s="11">
        <f t="shared" si="58"/>
        <v>42408.25</v>
      </c>
      <c r="T962" s="11">
        <f t="shared" si="5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 s="7">
        <f t="shared" ref="I963:I1001" si="61">IFERROR(E963/H963, 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2045</v>
      </c>
      <c r="R963" t="s">
        <v>2057</v>
      </c>
      <c r="S963" s="11">
        <f t="shared" ref="S963:S1001" si="62">(((L963/60)/60)/24)+DATE(1970,1,1)</f>
        <v>40591.25</v>
      </c>
      <c r="T963" s="11">
        <f t="shared" ref="T963:T1001" si="63">(((M963/60)/60)/24)+DATE(1970,1,1)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2031</v>
      </c>
      <c r="R964" t="s">
        <v>2032</v>
      </c>
      <c r="S964" s="11">
        <f t="shared" si="62"/>
        <v>41592.25</v>
      </c>
      <c r="T964" s="11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2052</v>
      </c>
      <c r="R965" t="s">
        <v>2053</v>
      </c>
      <c r="S965" s="11">
        <f t="shared" si="62"/>
        <v>40607.25</v>
      </c>
      <c r="T965" s="11">
        <f t="shared" si="63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2037</v>
      </c>
      <c r="R966" t="s">
        <v>2038</v>
      </c>
      <c r="S966" s="11">
        <f t="shared" si="62"/>
        <v>42135.208333333328</v>
      </c>
      <c r="T966" s="11">
        <f t="shared" si="63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2033</v>
      </c>
      <c r="R967" t="s">
        <v>2034</v>
      </c>
      <c r="S967" s="11">
        <f t="shared" si="62"/>
        <v>40203.25</v>
      </c>
      <c r="T967" s="11">
        <f t="shared" si="63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2037</v>
      </c>
      <c r="R968" t="s">
        <v>2038</v>
      </c>
      <c r="S968" s="11">
        <f t="shared" si="62"/>
        <v>42901.208333333328</v>
      </c>
      <c r="T968" s="11">
        <f t="shared" si="63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2033</v>
      </c>
      <c r="R969" t="s">
        <v>2060</v>
      </c>
      <c r="S969" s="11">
        <f t="shared" si="62"/>
        <v>41005.208333333336</v>
      </c>
      <c r="T969" s="11">
        <f t="shared" si="63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2031</v>
      </c>
      <c r="R970" t="s">
        <v>2032</v>
      </c>
      <c r="S970" s="11">
        <f t="shared" si="62"/>
        <v>40544.25</v>
      </c>
      <c r="T970" s="11">
        <f t="shared" si="63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2037</v>
      </c>
      <c r="R971" t="s">
        <v>2038</v>
      </c>
      <c r="S971" s="11">
        <f t="shared" si="62"/>
        <v>43821.25</v>
      </c>
      <c r="T971" s="11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2037</v>
      </c>
      <c r="R972" t="s">
        <v>2038</v>
      </c>
      <c r="S972" s="11">
        <f t="shared" si="62"/>
        <v>40672.208333333336</v>
      </c>
      <c r="T972" s="11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2039</v>
      </c>
      <c r="R973" t="s">
        <v>2058</v>
      </c>
      <c r="S973" s="11">
        <f t="shared" si="62"/>
        <v>41555.208333333336</v>
      </c>
      <c r="T973" s="11">
        <f t="shared" si="63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2035</v>
      </c>
      <c r="R974" t="s">
        <v>2036</v>
      </c>
      <c r="S974" s="11">
        <f t="shared" si="62"/>
        <v>41792.208333333336</v>
      </c>
      <c r="T974" s="11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2037</v>
      </c>
      <c r="R975" t="s">
        <v>2038</v>
      </c>
      <c r="S975" s="11">
        <f t="shared" si="62"/>
        <v>40522.25</v>
      </c>
      <c r="T975" s="11">
        <f t="shared" si="63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2033</v>
      </c>
      <c r="R976" t="s">
        <v>2043</v>
      </c>
      <c r="S976" s="11">
        <f t="shared" si="62"/>
        <v>41412.208333333336</v>
      </c>
      <c r="T976" s="11">
        <f t="shared" si="63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2037</v>
      </c>
      <c r="R977" t="s">
        <v>2038</v>
      </c>
      <c r="S977" s="11">
        <f t="shared" si="62"/>
        <v>42337.25</v>
      </c>
      <c r="T977" s="11">
        <f t="shared" si="63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2037</v>
      </c>
      <c r="R978" t="s">
        <v>2038</v>
      </c>
      <c r="S978" s="11">
        <f t="shared" si="62"/>
        <v>40571.25</v>
      </c>
      <c r="T978" s="11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2031</v>
      </c>
      <c r="R979" t="s">
        <v>2032</v>
      </c>
      <c r="S979" s="11">
        <f t="shared" si="62"/>
        <v>43138.25</v>
      </c>
      <c r="T979" s="11">
        <f t="shared" si="63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2048</v>
      </c>
      <c r="R980" t="s">
        <v>2049</v>
      </c>
      <c r="S980" s="11">
        <f t="shared" si="62"/>
        <v>42686.25</v>
      </c>
      <c r="T980" s="11">
        <f t="shared" si="63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2037</v>
      </c>
      <c r="R981" t="s">
        <v>2038</v>
      </c>
      <c r="S981" s="11">
        <f t="shared" si="62"/>
        <v>42078.208333333328</v>
      </c>
      <c r="T981" s="11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2045</v>
      </c>
      <c r="R982" t="s">
        <v>2046</v>
      </c>
      <c r="S982" s="11">
        <f t="shared" si="62"/>
        <v>42307.208333333328</v>
      </c>
      <c r="T982" s="11">
        <f t="shared" si="63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2035</v>
      </c>
      <c r="R983" t="s">
        <v>2036</v>
      </c>
      <c r="S983" s="11">
        <f t="shared" si="62"/>
        <v>43094.25</v>
      </c>
      <c r="T983" s="11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2039</v>
      </c>
      <c r="R984" t="s">
        <v>2040</v>
      </c>
      <c r="S984" s="11">
        <f t="shared" si="62"/>
        <v>40743.208333333336</v>
      </c>
      <c r="T984" s="11">
        <f t="shared" si="63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2039</v>
      </c>
      <c r="R985" t="s">
        <v>2040</v>
      </c>
      <c r="S985" s="11">
        <f t="shared" si="62"/>
        <v>43681.208333333328</v>
      </c>
      <c r="T985" s="11">
        <f t="shared" si="63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2037</v>
      </c>
      <c r="R986" t="s">
        <v>2038</v>
      </c>
      <c r="S986" s="11">
        <f t="shared" si="62"/>
        <v>43716.208333333328</v>
      </c>
      <c r="T986" s="11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2033</v>
      </c>
      <c r="R987" t="s">
        <v>2034</v>
      </c>
      <c r="S987" s="11">
        <f t="shared" si="62"/>
        <v>41614.25</v>
      </c>
      <c r="T987" s="11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2033</v>
      </c>
      <c r="R988" t="s">
        <v>2034</v>
      </c>
      <c r="S988" s="11">
        <f t="shared" si="62"/>
        <v>40638.208333333336</v>
      </c>
      <c r="T988" s="11">
        <f t="shared" si="63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2039</v>
      </c>
      <c r="R989" t="s">
        <v>2040</v>
      </c>
      <c r="S989" s="11">
        <f t="shared" si="62"/>
        <v>42852.208333333328</v>
      </c>
      <c r="T989" s="11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2045</v>
      </c>
      <c r="R990" t="s">
        <v>2054</v>
      </c>
      <c r="S990" s="11">
        <f t="shared" si="62"/>
        <v>42686.25</v>
      </c>
      <c r="T990" s="11">
        <f t="shared" si="63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2045</v>
      </c>
      <c r="R991" t="s">
        <v>2057</v>
      </c>
      <c r="S991" s="11">
        <f t="shared" si="62"/>
        <v>43571.208333333328</v>
      </c>
      <c r="T991" s="11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2039</v>
      </c>
      <c r="R992" t="s">
        <v>2042</v>
      </c>
      <c r="S992" s="11">
        <f t="shared" si="62"/>
        <v>42432.25</v>
      </c>
      <c r="T992" s="11">
        <f t="shared" si="63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2033</v>
      </c>
      <c r="R993" t="s">
        <v>2034</v>
      </c>
      <c r="S993" s="11">
        <f t="shared" si="62"/>
        <v>41907.208333333336</v>
      </c>
      <c r="T993" s="11">
        <f t="shared" si="63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2039</v>
      </c>
      <c r="R994" t="s">
        <v>2042</v>
      </c>
      <c r="S994" s="11">
        <f t="shared" si="62"/>
        <v>43227.208333333328</v>
      </c>
      <c r="T994" s="11">
        <f t="shared" si="63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2052</v>
      </c>
      <c r="R995" t="s">
        <v>2053</v>
      </c>
      <c r="S995" s="11">
        <f t="shared" si="62"/>
        <v>42362.25</v>
      </c>
      <c r="T995" s="11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2045</v>
      </c>
      <c r="R996" t="s">
        <v>2057</v>
      </c>
      <c r="S996" s="11">
        <f t="shared" si="62"/>
        <v>41929.208333333336</v>
      </c>
      <c r="T996" s="11">
        <f t="shared" si="63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2031</v>
      </c>
      <c r="R997" t="s">
        <v>2032</v>
      </c>
      <c r="S997" s="11">
        <f t="shared" si="62"/>
        <v>43408.208333333328</v>
      </c>
      <c r="T997" s="11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2037</v>
      </c>
      <c r="R998" t="s">
        <v>2038</v>
      </c>
      <c r="S998" s="11">
        <f t="shared" si="62"/>
        <v>41276.25</v>
      </c>
      <c r="T998" s="11">
        <f t="shared" si="63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2037</v>
      </c>
      <c r="R999" t="s">
        <v>2038</v>
      </c>
      <c r="S999" s="11">
        <f t="shared" si="62"/>
        <v>41659.25</v>
      </c>
      <c r="T999" s="11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2033</v>
      </c>
      <c r="R1000" t="s">
        <v>2043</v>
      </c>
      <c r="S1000" s="11">
        <f t="shared" si="62"/>
        <v>40220.25</v>
      </c>
      <c r="T1000" s="11">
        <f t="shared" si="63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2031</v>
      </c>
      <c r="R1001" t="s">
        <v>2032</v>
      </c>
      <c r="S1001" s="11">
        <f t="shared" si="62"/>
        <v>42550.208333333328</v>
      </c>
      <c r="T1001" s="11">
        <f t="shared" si="63"/>
        <v>42557.208333333328</v>
      </c>
    </row>
  </sheetData>
  <autoFilter ref="A1:T1001" xr:uid="{00000000-0001-0000-0000-000000000000}"/>
  <conditionalFormatting sqref="F1:F1048576">
    <cfRule type="colorScale" priority="1">
      <colorScale>
        <cfvo type="percentile" val="10"/>
        <cfvo type="percentile" val="50"/>
        <cfvo type="percentile" val="80"/>
        <color rgb="FFFF6D6D"/>
        <color theme="9"/>
        <color rgb="FF00B0F0"/>
      </colorScale>
    </cfRule>
  </conditionalFormatting>
  <conditionalFormatting sqref="G1:G1048576">
    <cfRule type="containsText" dxfId="3" priority="5" operator="containsText" text="canceled">
      <formula>NOT(ISERROR(SEARCH("canceled",G1)))</formula>
    </cfRule>
    <cfRule type="containsText" dxfId="2" priority="6" operator="containsText" text="live">
      <formula>NOT(ISERROR(SEARCH("live",G1)))</formula>
    </cfRule>
    <cfRule type="containsText" dxfId="1" priority="7" operator="containsText" text="successful">
      <formula>NOT(ISERROR(SEARCH("successful",G1)))</formula>
    </cfRule>
    <cfRule type="containsText" dxfId="0" priority="8" operator="containsText" text="failed">
      <formula>NOT(ISERROR(SEARCH("failed",G1)))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 #1</vt:lpstr>
      <vt:lpstr>Pivot Table #2</vt:lpstr>
      <vt:lpstr>Pivot Table #3</vt:lpstr>
      <vt:lpstr>Statistical Analysis Numbers</vt:lpstr>
      <vt:lpstr>Crowdfunding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valentina sanhueza</cp:lastModifiedBy>
  <dcterms:created xsi:type="dcterms:W3CDTF">2021-09-29T18:52:28Z</dcterms:created>
  <dcterms:modified xsi:type="dcterms:W3CDTF">2024-10-25T00:25:58Z</dcterms:modified>
</cp:coreProperties>
</file>