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s" sheetId="1" state="visible" r:id="rId2"/>
    <sheet name="M" sheetId="2" state="visible" r:id="rId3"/>
    <sheet name="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<sst xmlns="http://schemas.openxmlformats.org/spreadsheetml/2006/main" count="135" uniqueCount="81">
  <si>
    <t xml:space="preserve">Master (UR3CB with RG2)</t>
  </si>
  <si>
    <t xml:space="preserve">in K_M</t>
  </si>
  <si>
    <t xml:space="preserve">C</t>
  </si>
  <si>
    <t xml:space="preserve">Description</t>
  </si>
  <si>
    <t xml:space="preserve">X (mm)</t>
  </si>
  <si>
    <t xml:space="preserve">Y (mm)</t>
  </si>
  <si>
    <t xml:space="preserve">Z (mm)</t>
  </si>
  <si>
    <t xml:space="preserve">RX (rad)</t>
  </si>
  <si>
    <t xml:space="preserve">Ry (rad)</t>
  </si>
  <si>
    <t xml:space="preserve"> Rz (rad)</t>
  </si>
  <si>
    <t xml:space="preserve">J1 (deg)</t>
  </si>
  <si>
    <t xml:space="preserve">J2 (deg)</t>
  </si>
  <si>
    <t xml:space="preserve">J3 (deg)</t>
  </si>
  <si>
    <t xml:space="preserve">J4 (deg)</t>
  </si>
  <si>
    <t xml:space="preserve">J5 (deg)</t>
  </si>
  <si>
    <t xml:space="preserve">J6 (deg)</t>
  </si>
  <si>
    <t xml:space="preserve">CM0</t>
  </si>
  <si>
    <t xml:space="preserve">M Home</t>
  </si>
  <si>
    <t xml:space="preserve">CM1</t>
  </si>
  <si>
    <t xml:space="preserve">M Start Up</t>
  </si>
  <si>
    <t xml:space="preserve">CM2</t>
  </si>
  <si>
    <t xml:space="preserve">M Start Down</t>
  </si>
  <si>
    <t xml:space="preserve">CM3</t>
  </si>
  <si>
    <t xml:space="preserve">M Start Oriented</t>
  </si>
  <si>
    <t xml:space="preserve">CM4</t>
  </si>
  <si>
    <t xml:space="preserve">M Sync Begin</t>
  </si>
  <si>
    <t xml:space="preserve">CM5</t>
  </si>
  <si>
    <t xml:space="preserve">M Sync End</t>
  </si>
  <si>
    <t xml:space="preserve">CM6</t>
  </si>
  <si>
    <t xml:space="preserve">M Goal Up</t>
  </si>
  <si>
    <t xml:space="preserve">CM7</t>
  </si>
  <si>
    <t xml:space="preserve">M Goal Down</t>
  </si>
  <si>
    <t xml:space="preserve">rpy (deg)</t>
  </si>
  <si>
    <t xml:space="preserve">(45 fokos)</t>
  </si>
  <si>
    <t xml:space="preserve">Slave (UR3e with RG2-FT)</t>
  </si>
  <si>
    <t xml:space="preserve">in K_S</t>
  </si>
  <si>
    <t xml:space="preserve">RX (deg)</t>
  </si>
  <si>
    <t xml:space="preserve">Ry (deg)</t>
  </si>
  <si>
    <t xml:space="preserve"> Rz (deg)</t>
  </si>
  <si>
    <t xml:space="preserve">CS0</t>
  </si>
  <si>
    <t xml:space="preserve">S Home</t>
  </si>
  <si>
    <t xml:space="preserve">CS1</t>
  </si>
  <si>
    <t xml:space="preserve">S Start Up</t>
  </si>
  <si>
    <t xml:space="preserve">CS2</t>
  </si>
  <si>
    <t xml:space="preserve">S Start Down</t>
  </si>
  <si>
    <t xml:space="preserve">CS3</t>
  </si>
  <si>
    <t xml:space="preserve">S Start Oriented</t>
  </si>
  <si>
    <t xml:space="preserve">CS4</t>
  </si>
  <si>
    <t xml:space="preserve">S Sync Begin</t>
  </si>
  <si>
    <t xml:space="preserve">CS5</t>
  </si>
  <si>
    <t xml:space="preserve">S Sync End</t>
  </si>
  <si>
    <t xml:space="preserve">CS6</t>
  </si>
  <si>
    <t xml:space="preserve">S Sync Begin Rotated</t>
  </si>
  <si>
    <t xml:space="preserve">CS7</t>
  </si>
  <si>
    <t xml:space="preserve">S Sync Retreat</t>
  </si>
  <si>
    <t xml:space="preserve">Constants:</t>
  </si>
  <si>
    <t xml:space="preserve">len_WS</t>
  </si>
  <si>
    <t xml:space="preserve">x_M_Start_in_K_M (mm)</t>
  </si>
  <si>
    <t xml:space="preserve">y_M_Start_in_K_M (mm)</t>
  </si>
  <si>
    <t xml:space="preserve">z_M_Start (mm)</t>
  </si>
  <si>
    <t xml:space="preserve">x_S_Start_in_K_M (mm)</t>
  </si>
  <si>
    <t xml:space="preserve">y_S_Start_in_K_M (mm)</t>
  </si>
  <si>
    <t xml:space="preserve">angle_Sync</t>
  </si>
  <si>
    <t xml:space="preserve">dist_Z_M_WorkTable (mm)</t>
  </si>
  <si>
    <t xml:space="preserve">len_M_GR_WP_pick (mm)</t>
  </si>
  <si>
    <t xml:space="preserve">len_MS_GR_WP_place (mm)</t>
  </si>
  <si>
    <t xml:space="preserve">z_M_Pick (mm)</t>
  </si>
  <si>
    <t xml:space="preserve">z_M_Place (mm)</t>
  </si>
  <si>
    <t xml:space="preserve">len_M_GR_WP_all (mm)</t>
  </si>
  <si>
    <t xml:space="preserve">dist_M_Start_to_Sync (mm)</t>
  </si>
  <si>
    <t xml:space="preserve">dist_Sync (mm)</t>
  </si>
  <si>
    <t xml:space="preserve">len_S_GR_WP_all (mm)</t>
  </si>
  <si>
    <t xml:space="preserve">len_S_GR_WP_pick (mm)</t>
  </si>
  <si>
    <t xml:space="preserve">dist_S_Start_to_Sync (mm)</t>
  </si>
  <si>
    <t xml:space="preserve">DX_M_Tool (mm)</t>
  </si>
  <si>
    <t xml:space="preserve">DY_M_Tool (mm)</t>
  </si>
  <si>
    <t xml:space="preserve">DZ_S_Base (mm)</t>
  </si>
  <si>
    <t xml:space="preserve">Notes: </t>
  </si>
  <si>
    <t xml:space="preserve">Bold Font: Constants</t>
  </si>
  <si>
    <t xml:space="preserve">Normal Font: Computed</t>
  </si>
  <si>
    <t xml:space="preserve">Italic Font: Measured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</si>
</sst>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color rgb="FFA6A6A6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505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05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61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N25" activeCellId="0" sqref="N2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1" width="13.64"/>
    <col collapsed="false" customWidth="true" hidden="false" outlineLevel="0" max="12" min="3" style="1" width="7.7"/>
    <col collapsed="false" customWidth="true" hidden="false" outlineLevel="0" max="13" min="13" style="1" width="8.28"/>
    <col collapsed="false" customWidth="true" hidden="false" outlineLevel="0" max="14" min="14" style="1" width="7.7"/>
    <col collapsed="false" customWidth="false" hidden="false" outlineLevel="0" max="15" min="15" style="1" width="9.14"/>
    <col collapsed="false" customWidth="true" hidden="false" outlineLevel="0" max="16" min="16" style="1" width="27"/>
    <col collapsed="false" customWidth="true" hidden="false" outlineLevel="0" max="17" min="17" style="1" width="9.43"/>
    <col collapsed="false" customWidth="false" hidden="false" outlineLevel="0" max="1024" min="18" style="1" width="9.14"/>
  </cols>
  <sheetData>
    <row r="2" customFormat="false" ht="15" hidden="false" customHeight="false" outlineLevel="0" collapsed="false">
      <c r="A2" s="2" t="s">
        <v>0</v>
      </c>
      <c r="B2" s="2"/>
      <c r="C2" s="1" t="s">
        <v>1</v>
      </c>
    </row>
    <row r="4" customFormat="false" ht="13.8" hidden="false" customHeight="false" outlineLevel="0" collapsed="false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</row>
    <row r="5" customFormat="false" ht="13.8" hidden="false" customHeight="false" outlineLevel="0" collapsed="false">
      <c r="A5" s="4" t="s">
        <v>16</v>
      </c>
      <c r="B5" s="5" t="s">
        <v>17</v>
      </c>
      <c r="C5" s="6" t="n">
        <v>0</v>
      </c>
      <c r="D5" s="6" t="n">
        <v>-223.15</v>
      </c>
      <c r="E5" s="6" t="n">
        <v>693.95</v>
      </c>
      <c r="F5" s="7" t="n">
        <v>0</v>
      </c>
      <c r="G5" s="7" t="n">
        <v>2.221</v>
      </c>
      <c r="H5" s="7" t="n">
        <v>-2.221</v>
      </c>
      <c r="I5" s="8" t="n">
        <v>0</v>
      </c>
      <c r="J5" s="8" t="n">
        <v>-90</v>
      </c>
      <c r="K5" s="8" t="n">
        <v>0</v>
      </c>
      <c r="L5" s="8" t="n">
        <v>-90</v>
      </c>
      <c r="M5" s="8" t="n">
        <v>0</v>
      </c>
      <c r="N5" s="8" t="n">
        <v>0</v>
      </c>
    </row>
    <row r="6" customFormat="false" ht="13.8" hidden="false" customHeight="false" outlineLevel="0" collapsed="false">
      <c r="A6" s="4" t="s">
        <v>18</v>
      </c>
      <c r="B6" s="4" t="s">
        <v>19</v>
      </c>
      <c r="C6" s="9" t="n">
        <f aca="false">399-C54</f>
        <v>399</v>
      </c>
      <c r="D6" s="9" t="n">
        <f aca="false">C32-C55</f>
        <v>-100</v>
      </c>
      <c r="E6" s="9" t="n">
        <v>-177.44</v>
      </c>
      <c r="F6" s="10" t="n">
        <v>0</v>
      </c>
      <c r="G6" s="10" t="n">
        <v>3.14</v>
      </c>
      <c r="H6" s="10" t="n">
        <v>0</v>
      </c>
      <c r="I6" s="8" t="n">
        <v>150.43</v>
      </c>
      <c r="J6" s="8" t="n">
        <v>-31.4</v>
      </c>
      <c r="K6" s="8" t="n">
        <v>92.5</v>
      </c>
      <c r="L6" s="8" t="n">
        <v>208.87</v>
      </c>
      <c r="M6" s="8" t="n">
        <v>-89.82</v>
      </c>
      <c r="N6" s="8" t="n">
        <v>240.24</v>
      </c>
    </row>
    <row r="7" customFormat="false" ht="13.8" hidden="false" customHeight="false" outlineLevel="0" collapsed="false">
      <c r="A7" s="4" t="s">
        <v>20</v>
      </c>
      <c r="B7" s="4" t="s">
        <v>21</v>
      </c>
      <c r="C7" s="9" t="n">
        <f aca="false">C6</f>
        <v>399</v>
      </c>
      <c r="D7" s="9" t="n">
        <f aca="false">D6</f>
        <v>-100</v>
      </c>
      <c r="E7" s="9" t="n">
        <f aca="false">-267.98</f>
        <v>-267.98</v>
      </c>
      <c r="F7" s="10" t="n">
        <f aca="false">F6</f>
        <v>0</v>
      </c>
      <c r="G7" s="10" t="n">
        <v>3.14</v>
      </c>
      <c r="H7" s="10" t="n">
        <f aca="false">H6</f>
        <v>0</v>
      </c>
      <c r="I7" s="8" t="n">
        <v>150.43</v>
      </c>
      <c r="J7" s="8" t="n">
        <v>-11.9</v>
      </c>
      <c r="K7" s="8" t="n">
        <v>81.93</v>
      </c>
      <c r="L7" s="8" t="n">
        <v>199.92</v>
      </c>
      <c r="M7" s="8" t="n">
        <v>-89.76</v>
      </c>
      <c r="N7" s="8" t="n">
        <v>240.24</v>
      </c>
    </row>
    <row r="8" customFormat="false" ht="13.8" hidden="false" customHeight="false" outlineLevel="0" collapsed="false">
      <c r="A8" s="4" t="s">
        <v>22</v>
      </c>
      <c r="B8" s="4" t="s">
        <v>23</v>
      </c>
      <c r="C8" s="9" t="n">
        <v>267.95</v>
      </c>
      <c r="D8" s="9" t="n">
        <v>-244.7</v>
      </c>
      <c r="E8" s="9" t="n">
        <v>0</v>
      </c>
      <c r="F8" s="10" t="n">
        <v>1.76</v>
      </c>
      <c r="G8" s="10" t="n">
        <v>0.722</v>
      </c>
      <c r="H8" s="10" t="n">
        <v>-1.76</v>
      </c>
      <c r="I8" s="8" t="n">
        <v>159.39</v>
      </c>
      <c r="J8" s="8" t="n">
        <v>1.57</v>
      </c>
      <c r="K8" s="8" t="n">
        <v>15.16</v>
      </c>
      <c r="L8" s="8" t="n">
        <v>343.25</v>
      </c>
      <c r="M8" s="8" t="n">
        <v>-155.61</v>
      </c>
      <c r="N8" s="8" t="n">
        <v>270</v>
      </c>
    </row>
    <row r="9" customFormat="false" ht="13.8" hidden="false" customHeight="false" outlineLevel="0" collapsed="false">
      <c r="A9" s="4" t="s">
        <v>24</v>
      </c>
      <c r="B9" s="4" t="s">
        <v>25</v>
      </c>
      <c r="C9" s="9" t="n">
        <v>116</v>
      </c>
      <c r="D9" s="9" t="n">
        <v>-394</v>
      </c>
      <c r="E9" s="9" t="n">
        <v>0</v>
      </c>
      <c r="F9" s="10" t="n">
        <v>0.608</v>
      </c>
      <c r="G9" s="10" t="n">
        <v>-1.48</v>
      </c>
      <c r="H9" s="10" t="n">
        <v>0.621</v>
      </c>
      <c r="I9" s="8" t="n">
        <v>128.98</v>
      </c>
      <c r="J9" s="8" t="n">
        <v>-24.12</v>
      </c>
      <c r="K9" s="8" t="n">
        <v>75.04</v>
      </c>
      <c r="L9" s="8" t="n">
        <v>313.2</v>
      </c>
      <c r="M9" s="8" t="n">
        <v>-186.14</v>
      </c>
      <c r="N9" s="11" t="n">
        <v>274.63</v>
      </c>
    </row>
    <row r="10" customFormat="false" ht="13.8" hidden="false" customHeight="false" outlineLevel="0" collapsed="false">
      <c r="A10" s="4" t="s">
        <v>26</v>
      </c>
      <c r="B10" s="4" t="s">
        <v>27</v>
      </c>
      <c r="C10" s="9" t="n">
        <f aca="false">59.12-7.4</f>
        <v>51.72</v>
      </c>
      <c r="D10" s="9" t="n">
        <f aca="false">-449.54-7.4</f>
        <v>-456.94</v>
      </c>
      <c r="E10" s="9" t="n">
        <v>0</v>
      </c>
      <c r="F10" s="10" t="n">
        <v>0.588</v>
      </c>
      <c r="G10" s="10" t="n">
        <v>-1.482</v>
      </c>
      <c r="H10" s="10" t="n">
        <v>0.572</v>
      </c>
      <c r="I10" s="8" t="n">
        <v>116.65</v>
      </c>
      <c r="J10" s="8" t="n">
        <v>-24.17</v>
      </c>
      <c r="K10" s="8" t="n">
        <v>75.67</v>
      </c>
      <c r="L10" s="8" t="n">
        <v>309.03</v>
      </c>
      <c r="M10" s="8" t="n">
        <v>-196</v>
      </c>
      <c r="N10" s="8" t="n">
        <v>269.85</v>
      </c>
    </row>
    <row r="11" customFormat="false" ht="13.8" hidden="false" customHeight="false" outlineLevel="0" collapsed="false">
      <c r="A11" s="4" t="s">
        <v>28</v>
      </c>
      <c r="B11" s="4" t="s">
        <v>29</v>
      </c>
      <c r="C11" s="9" t="n">
        <v>178.01</v>
      </c>
      <c r="D11" s="9" t="n">
        <v>-403.6</v>
      </c>
      <c r="E11" s="9" t="n">
        <v>-177.5</v>
      </c>
      <c r="F11" s="10" t="n">
        <v>2.111</v>
      </c>
      <c r="G11" s="10" t="n">
        <v>2.323</v>
      </c>
      <c r="H11" s="10" t="n">
        <f aca="false">H6</f>
        <v>0</v>
      </c>
      <c r="I11" s="8" t="n">
        <v>99.53</v>
      </c>
      <c r="J11" s="8" t="n">
        <v>-27.43</v>
      </c>
      <c r="K11" s="8" t="n">
        <v>81.17</v>
      </c>
      <c r="L11" s="8" t="n">
        <v>216.26</v>
      </c>
      <c r="M11" s="8" t="n">
        <v>-90.02</v>
      </c>
      <c r="N11" s="8" t="n">
        <v>273.63</v>
      </c>
    </row>
    <row r="12" customFormat="false" ht="13.8" hidden="false" customHeight="false" outlineLevel="0" collapsed="false">
      <c r="A12" s="4" t="s">
        <v>30</v>
      </c>
      <c r="B12" s="4" t="s">
        <v>31</v>
      </c>
      <c r="C12" s="9" t="n">
        <v>178</v>
      </c>
      <c r="D12" s="9" t="n">
        <v>-403.6</v>
      </c>
      <c r="E12" s="9" t="n">
        <v>-214.9</v>
      </c>
      <c r="F12" s="10" t="n">
        <f aca="false">F11</f>
        <v>2.111</v>
      </c>
      <c r="G12" s="10" t="n">
        <f aca="false">G11</f>
        <v>2.323</v>
      </c>
      <c r="H12" s="10" t="n">
        <f aca="false">H11</f>
        <v>0</v>
      </c>
      <c r="I12" s="8" t="n">
        <v>99.45</v>
      </c>
      <c r="J12" s="12" t="n">
        <v>-20</v>
      </c>
      <c r="K12" s="12" t="n">
        <v>77.97</v>
      </c>
      <c r="L12" s="12" t="n">
        <v>212.21</v>
      </c>
      <c r="M12" s="8" t="n">
        <v>-89.8</v>
      </c>
      <c r="N12" s="8" t="n">
        <v>273.63</v>
      </c>
    </row>
    <row r="13" customFormat="false" ht="13.8" hidden="false" customHeight="false" outlineLevel="0" collapsed="false">
      <c r="C13" s="1" t="n">
        <v>-13</v>
      </c>
      <c r="D13" s="1" t="n">
        <v>-13</v>
      </c>
      <c r="E13" s="0"/>
      <c r="F13" s="0" t="n">
        <f aca="false">F12*180/3.1415</f>
        <v>120.954957822696</v>
      </c>
      <c r="G13" s="0" t="n">
        <f aca="false">G12*180/3.1415</f>
        <v>133.102021327391</v>
      </c>
      <c r="H13" s="0" t="n">
        <f aca="false">H12*180/3.1415</f>
        <v>0</v>
      </c>
      <c r="I13" s="0"/>
      <c r="J13" s="13"/>
    </row>
    <row r="14" customFormat="false" ht="13.8" hidden="false" customHeight="false" outlineLevel="0" collapsed="false">
      <c r="E14" s="14" t="s">
        <v>32</v>
      </c>
      <c r="F14" s="15" t="n">
        <v>135</v>
      </c>
      <c r="G14" s="15" t="n">
        <v>90</v>
      </c>
      <c r="H14" s="15" t="n">
        <v>0</v>
      </c>
      <c r="I14" s="13" t="s">
        <v>33</v>
      </c>
      <c r="J14" s="13"/>
    </row>
    <row r="15" customFormat="false" ht="15" hidden="false" customHeight="false" outlineLevel="0" collapsed="false">
      <c r="A15" s="2" t="s">
        <v>34</v>
      </c>
      <c r="B15" s="2"/>
      <c r="C15" s="1" t="s">
        <v>35</v>
      </c>
    </row>
    <row r="17" customFormat="false" ht="15" hidden="false" customHeight="false" outlineLevel="0" collapsed="false">
      <c r="A17" s="16" t="s">
        <v>2</v>
      </c>
      <c r="B17" s="17" t="s">
        <v>3</v>
      </c>
      <c r="C17" s="17" t="s">
        <v>4</v>
      </c>
      <c r="D17" s="17" t="s">
        <v>5</v>
      </c>
      <c r="E17" s="17" t="s">
        <v>6</v>
      </c>
      <c r="F17" s="17" t="s">
        <v>36</v>
      </c>
      <c r="G17" s="17" t="s">
        <v>37</v>
      </c>
      <c r="H17" s="17" t="s">
        <v>38</v>
      </c>
      <c r="I17" s="17" t="s">
        <v>10</v>
      </c>
      <c r="J17" s="17" t="s">
        <v>11</v>
      </c>
      <c r="K17" s="17" t="s">
        <v>12</v>
      </c>
      <c r="L17" s="17" t="s">
        <v>13</v>
      </c>
      <c r="M17" s="17" t="s">
        <v>14</v>
      </c>
      <c r="N17" s="17" t="s">
        <v>15</v>
      </c>
    </row>
    <row r="18" customFormat="false" ht="15" hidden="false" customHeight="false" outlineLevel="0" collapsed="false">
      <c r="A18" s="17" t="s">
        <v>39</v>
      </c>
      <c r="B18" s="17" t="s">
        <v>40</v>
      </c>
      <c r="C18" s="6" t="n">
        <v>222.1</v>
      </c>
      <c r="D18" s="6" t="n">
        <v>131.05</v>
      </c>
      <c r="E18" s="6" t="n">
        <v>694</v>
      </c>
      <c r="F18" s="18" t="n">
        <v>-1.209</v>
      </c>
      <c r="G18" s="18" t="n">
        <v>1.209</v>
      </c>
      <c r="H18" s="18" t="n">
        <v>-1.209</v>
      </c>
      <c r="I18" s="8" t="n">
        <v>180</v>
      </c>
      <c r="J18" s="8" t="n">
        <v>-90</v>
      </c>
      <c r="K18" s="8" t="n">
        <v>0</v>
      </c>
      <c r="L18" s="8" t="n">
        <v>-90</v>
      </c>
      <c r="M18" s="8" t="n">
        <v>-90</v>
      </c>
      <c r="N18" s="8" t="n">
        <v>0</v>
      </c>
    </row>
    <row r="19" customFormat="false" ht="13.8" hidden="false" customHeight="false" outlineLevel="0" collapsed="false">
      <c r="A19" s="17" t="s">
        <v>41</v>
      </c>
      <c r="B19" s="17" t="s">
        <v>42</v>
      </c>
      <c r="C19" s="9" t="n">
        <f aca="false">C34</f>
        <v>-400</v>
      </c>
      <c r="D19" s="9" t="n">
        <f aca="false">-(-C29-C35)</f>
        <v>100</v>
      </c>
      <c r="E19" s="9" t="n">
        <v>-240</v>
      </c>
      <c r="F19" s="10" t="n">
        <v>3.142</v>
      </c>
      <c r="G19" s="10" t="n">
        <v>0</v>
      </c>
      <c r="H19" s="10" t="n">
        <f aca="false">H7</f>
        <v>0</v>
      </c>
      <c r="I19" s="8" t="n">
        <v>328.8</v>
      </c>
      <c r="J19" s="8" t="n">
        <v>-30.72</v>
      </c>
      <c r="K19" s="8" t="n">
        <v>93.27</v>
      </c>
      <c r="L19" s="8" t="n">
        <v>-152.49</v>
      </c>
      <c r="M19" s="8" t="n">
        <v>-89.86</v>
      </c>
      <c r="N19" s="8" t="n">
        <v>57.85</v>
      </c>
    </row>
    <row r="20" customFormat="false" ht="15" hidden="false" customHeight="false" outlineLevel="0" collapsed="false">
      <c r="A20" s="17" t="s">
        <v>43</v>
      </c>
      <c r="B20" s="17" t="s">
        <v>44</v>
      </c>
      <c r="C20" s="9" t="n">
        <f aca="false">C19</f>
        <v>-400</v>
      </c>
      <c r="D20" s="9" t="n">
        <f aca="false">D19</f>
        <v>100</v>
      </c>
      <c r="E20" s="9" t="n">
        <v>-310</v>
      </c>
      <c r="F20" s="10" t="n">
        <f aca="false">F19</f>
        <v>3.142</v>
      </c>
      <c r="G20" s="10" t="n">
        <f aca="false">G19</f>
        <v>0</v>
      </c>
      <c r="H20" s="10" t="n">
        <f aca="false">H19</f>
        <v>0</v>
      </c>
      <c r="I20" s="8" t="n">
        <v>328.11</v>
      </c>
      <c r="J20" s="8" t="n">
        <v>-15.65</v>
      </c>
      <c r="K20" s="8" t="n">
        <v>85.55</v>
      </c>
      <c r="L20" s="8" t="n">
        <v>-159.87</v>
      </c>
      <c r="M20" s="8" t="n">
        <v>-89.88</v>
      </c>
      <c r="N20" s="8" t="n">
        <v>58.02</v>
      </c>
    </row>
    <row r="21" customFormat="false" ht="13.8" hidden="false" customHeight="false" outlineLevel="0" collapsed="false">
      <c r="A21" s="17" t="s">
        <v>45</v>
      </c>
      <c r="B21" s="17" t="s">
        <v>46</v>
      </c>
      <c r="C21" s="9" t="n">
        <v>-234.95</v>
      </c>
      <c r="D21" s="9" t="n">
        <v>267.22</v>
      </c>
      <c r="E21" s="9" t="n">
        <v>0</v>
      </c>
      <c r="F21" s="10" t="n">
        <v>1.169</v>
      </c>
      <c r="G21" s="10" t="n">
        <v>-3.937</v>
      </c>
      <c r="H21" s="10" t="n">
        <v>-1.67</v>
      </c>
      <c r="I21" s="8" t="n">
        <v>339.39</v>
      </c>
      <c r="J21" s="8" t="n">
        <v>1.87</v>
      </c>
      <c r="K21" s="8" t="n">
        <v>14.84</v>
      </c>
      <c r="L21" s="8" t="n">
        <v>-16.82</v>
      </c>
      <c r="M21" s="8" t="n">
        <v>-155.6</v>
      </c>
      <c r="N21" s="8" t="n">
        <v>270</v>
      </c>
    </row>
    <row r="22" customFormat="false" ht="13.8" hidden="false" customHeight="false" outlineLevel="0" collapsed="false">
      <c r="A22" s="17" t="s">
        <v>47</v>
      </c>
      <c r="B22" s="17" t="s">
        <v>48</v>
      </c>
      <c r="C22" s="9" t="n">
        <v>21</v>
      </c>
      <c r="D22" s="9" t="n">
        <f aca="false">495.45</f>
        <v>495.45</v>
      </c>
      <c r="E22" s="9" t="n">
        <v>2</v>
      </c>
      <c r="F22" s="10" t="n">
        <v>0.42</v>
      </c>
      <c r="G22" s="10" t="n">
        <v>-3.63</v>
      </c>
      <c r="H22" s="10" t="n">
        <v>-2.3</v>
      </c>
      <c r="I22" s="8" t="n">
        <v>285.45</v>
      </c>
      <c r="J22" s="8" t="n">
        <v>-30.12</v>
      </c>
      <c r="K22" s="8" t="n">
        <v>92.87</v>
      </c>
      <c r="L22" s="8" t="n">
        <v>-62.99</v>
      </c>
      <c r="M22" s="8" t="n">
        <v>-209.74</v>
      </c>
      <c r="N22" s="8" t="n">
        <v>302.04</v>
      </c>
    </row>
    <row r="23" customFormat="false" ht="13.8" hidden="false" customHeight="false" outlineLevel="0" collapsed="false">
      <c r="A23" s="17" t="s">
        <v>49</v>
      </c>
      <c r="B23" s="17" t="s">
        <v>50</v>
      </c>
      <c r="C23" s="0" t="n">
        <f aca="false">77.8+8</f>
        <v>85.8</v>
      </c>
      <c r="D23" s="0" t="n">
        <f aca="false">549.12+8</f>
        <v>557.12</v>
      </c>
      <c r="E23" s="9" t="n">
        <v>2</v>
      </c>
      <c r="F23" s="10" t="n">
        <v>0.543</v>
      </c>
      <c r="G23" s="10" t="n">
        <v>-3.592</v>
      </c>
      <c r="H23" s="10" t="n">
        <v>-2.297</v>
      </c>
      <c r="I23" s="8" t="n">
        <v>272.31</v>
      </c>
      <c r="J23" s="8" t="n">
        <v>-30.46</v>
      </c>
      <c r="K23" s="8" t="n">
        <v>91.27</v>
      </c>
      <c r="L23" s="8" t="n">
        <v>-59.93</v>
      </c>
      <c r="M23" s="8" t="n">
        <v>-225.64</v>
      </c>
      <c r="N23" s="8" t="n">
        <v>301.74</v>
      </c>
    </row>
    <row r="24" customFormat="false" ht="13.8" hidden="false" customHeight="false" outlineLevel="0" collapsed="false">
      <c r="A24" s="17" t="s">
        <v>51</v>
      </c>
      <c r="B24" s="17" t="s">
        <v>52</v>
      </c>
      <c r="C24" s="9" t="n">
        <v>21</v>
      </c>
      <c r="D24" s="9" t="n">
        <v>495.46</v>
      </c>
      <c r="E24" s="9" t="n">
        <v>2</v>
      </c>
      <c r="F24" s="10" t="n">
        <v>1.613</v>
      </c>
      <c r="G24" s="10" t="n">
        <v>-3.933</v>
      </c>
      <c r="H24" s="10" t="n">
        <v>-1.67</v>
      </c>
      <c r="I24" s="8" t="n">
        <v>285.45</v>
      </c>
      <c r="J24" s="8" t="n">
        <v>-30.12</v>
      </c>
      <c r="K24" s="8" t="n">
        <v>91.88</v>
      </c>
      <c r="L24" s="8" t="n">
        <v>-62.99</v>
      </c>
      <c r="M24" s="8" t="n">
        <v>-209.36</v>
      </c>
      <c r="N24" s="8" t="n">
        <v>268</v>
      </c>
    </row>
    <row r="25" customFormat="false" ht="13.8" hidden="false" customHeight="false" outlineLevel="0" collapsed="false">
      <c r="A25" s="17" t="s">
        <v>53</v>
      </c>
      <c r="B25" s="17" t="s">
        <v>54</v>
      </c>
      <c r="C25" s="0" t="n">
        <f aca="false">21-30</f>
        <v>-9</v>
      </c>
      <c r="D25" s="0" t="n">
        <f aca="false">495.45-30</f>
        <v>465.45</v>
      </c>
      <c r="E25" s="9" t="n">
        <v>2</v>
      </c>
      <c r="F25" s="10" t="n">
        <v>0.543</v>
      </c>
      <c r="G25" s="10" t="n">
        <v>-3.592</v>
      </c>
      <c r="H25" s="10" t="n">
        <v>-2.297</v>
      </c>
      <c r="I25" s="8" t="n">
        <v>272.31</v>
      </c>
      <c r="J25" s="8" t="n">
        <v>-30.46</v>
      </c>
      <c r="K25" s="8" t="n">
        <v>91.27</v>
      </c>
      <c r="L25" s="8" t="n">
        <v>-59.93</v>
      </c>
      <c r="M25" s="8" t="n">
        <v>-225.64</v>
      </c>
      <c r="N25" s="8" t="n">
        <v>301.74</v>
      </c>
    </row>
    <row r="26" customFormat="false" ht="13.8" hidden="false" customHeight="false" outlineLevel="0" collapsed="false">
      <c r="F26" s="1" t="n">
        <f aca="false">F22*180/3.1415</f>
        <v>24.0649371319433</v>
      </c>
      <c r="G26" s="1" t="n">
        <f aca="false">G22*180/3.1415</f>
        <v>-207.989813783225</v>
      </c>
      <c r="H26" s="1" t="n">
        <f aca="false">H22*180/3.1415</f>
        <v>-131.784179532071</v>
      </c>
    </row>
    <row r="27" customFormat="false" ht="13.8" hidden="false" customHeight="false" outlineLevel="0" collapsed="false">
      <c r="B27" s="2" t="s">
        <v>55</v>
      </c>
      <c r="C27" s="19" t="n">
        <v>8.5</v>
      </c>
      <c r="D27" s="1" t="n">
        <v>8.5</v>
      </c>
    </row>
    <row r="28" customFormat="false" ht="13.8" hidden="false" customHeight="false" outlineLevel="0" collapsed="false">
      <c r="B28" s="2"/>
    </row>
    <row r="29" customFormat="false" ht="13.8" hidden="false" customHeight="false" outlineLevel="0" collapsed="false">
      <c r="B29" s="1" t="s">
        <v>56</v>
      </c>
      <c r="C29" s="2" t="n">
        <v>1000</v>
      </c>
      <c r="M29" s="0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1" t="s">
        <v>57</v>
      </c>
      <c r="C31" s="2" t="n">
        <v>400</v>
      </c>
    </row>
    <row r="32" customFormat="false" ht="13.8" hidden="false" customHeight="false" outlineLevel="0" collapsed="false">
      <c r="B32" s="1" t="s">
        <v>58</v>
      </c>
      <c r="C32" s="2" t="n">
        <v>-100</v>
      </c>
    </row>
    <row r="33" customFormat="false" ht="15" hidden="false" customHeight="false" outlineLevel="0" collapsed="false">
      <c r="B33" s="1" t="s">
        <v>59</v>
      </c>
      <c r="C33" s="2" t="n">
        <v>0</v>
      </c>
    </row>
    <row r="34" customFormat="false" ht="15" hidden="false" customHeight="false" outlineLevel="0" collapsed="false">
      <c r="B34" s="1" t="s">
        <v>60</v>
      </c>
      <c r="C34" s="2" t="n">
        <v>-400</v>
      </c>
    </row>
    <row r="35" customFormat="false" ht="15" hidden="false" customHeight="false" outlineLevel="0" collapsed="false">
      <c r="B35" s="1" t="s">
        <v>61</v>
      </c>
      <c r="C35" s="2" t="n">
        <v>-900</v>
      </c>
    </row>
    <row r="36" customFormat="false" ht="15" hidden="false" customHeight="false" outlineLevel="0" collapsed="false">
      <c r="B36" s="1" t="s">
        <v>61</v>
      </c>
      <c r="C36" s="2" t="n">
        <v>0</v>
      </c>
    </row>
    <row r="37" customFormat="false" ht="15" hidden="false" customHeight="false" outlineLevel="0" collapsed="false">
      <c r="B37" s="1" t="s">
        <v>62</v>
      </c>
      <c r="C37" s="2" t="n">
        <f aca="false">ATAN2(C31-C34,C32-C35)</f>
        <v>0.785398163397448</v>
      </c>
    </row>
    <row r="38" customFormat="false" ht="15" hidden="false" customHeight="false" outlineLevel="0" collapsed="false">
      <c r="C38" s="2"/>
    </row>
    <row r="39" customFormat="false" ht="15" hidden="false" customHeight="false" outlineLevel="0" collapsed="false">
      <c r="B39" s="1" t="s">
        <v>63</v>
      </c>
      <c r="C39" s="20" t="n">
        <v>400</v>
      </c>
    </row>
    <row r="40" customFormat="false" ht="15" hidden="false" customHeight="false" outlineLevel="0" collapsed="false">
      <c r="B40" s="1" t="s">
        <v>64</v>
      </c>
      <c r="C40" s="20" t="n">
        <v>250</v>
      </c>
    </row>
    <row r="41" customFormat="false" ht="15" hidden="false" customHeight="false" outlineLevel="0" collapsed="false">
      <c r="B41" s="1" t="s">
        <v>65</v>
      </c>
      <c r="C41" s="20" t="n">
        <v>350</v>
      </c>
    </row>
    <row r="42" customFormat="false" ht="15" hidden="false" customHeight="false" outlineLevel="0" collapsed="false">
      <c r="B42" s="1" t="s">
        <v>66</v>
      </c>
      <c r="C42" s="2" t="n">
        <f aca="false">C39-C40</f>
        <v>150</v>
      </c>
    </row>
    <row r="43" customFormat="false" ht="15" hidden="false" customHeight="false" outlineLevel="0" collapsed="false">
      <c r="B43" s="1" t="s">
        <v>67</v>
      </c>
      <c r="C43" s="2" t="n">
        <f aca="false">C39-C41</f>
        <v>50</v>
      </c>
    </row>
    <row r="44" customFormat="false" ht="15" hidden="false" customHeight="false" outlineLevel="0" collapsed="false">
      <c r="B44" s="1" t="s">
        <v>68</v>
      </c>
      <c r="C44" s="2" t="n">
        <v>241.45</v>
      </c>
    </row>
    <row r="46" customFormat="false" ht="15" hidden="false" customHeight="false" outlineLevel="0" collapsed="false">
      <c r="B46" s="1" t="s">
        <v>69</v>
      </c>
      <c r="C46" s="2" t="n">
        <f aca="false">150*SQRT(2)</f>
        <v>212.132034355964</v>
      </c>
      <c r="D46" s="2"/>
    </row>
    <row r="47" customFormat="false" ht="15" hidden="false" customHeight="false" outlineLevel="0" collapsed="false">
      <c r="B47" s="1" t="s">
        <v>70</v>
      </c>
      <c r="C47" s="2" t="n">
        <f aca="false">150*SQRT(2)</f>
        <v>212.132034355964</v>
      </c>
      <c r="D47" s="2"/>
    </row>
    <row r="49" customFormat="false" ht="15" hidden="false" customHeight="false" outlineLevel="0" collapsed="false">
      <c r="B49" s="1" t="s">
        <v>71</v>
      </c>
      <c r="C49" s="2" t="n">
        <v>250.45</v>
      </c>
    </row>
    <row r="50" customFormat="false" ht="15" hidden="false" customHeight="false" outlineLevel="0" collapsed="false">
      <c r="B50" s="1" t="s">
        <v>72</v>
      </c>
      <c r="C50" s="2" t="n">
        <v>250</v>
      </c>
    </row>
    <row r="51" customFormat="false" ht="15" hidden="false" customHeight="false" outlineLevel="0" collapsed="false">
      <c r="C51" s="2"/>
    </row>
    <row r="52" customFormat="false" ht="15" hidden="false" customHeight="false" outlineLevel="0" collapsed="false">
      <c r="B52" s="1" t="s">
        <v>73</v>
      </c>
      <c r="C52" s="2" t="n">
        <f aca="false">150*SQRT(2)</f>
        <v>212.132034355964</v>
      </c>
    </row>
    <row r="54" customFormat="false" ht="13.8" hidden="false" customHeight="false" outlineLevel="0" collapsed="false">
      <c r="B54" s="1" t="s">
        <v>74</v>
      </c>
      <c r="C54" s="0" t="n">
        <v>0</v>
      </c>
      <c r="D54" s="2" t="n">
        <f aca="false">400-267</f>
        <v>133</v>
      </c>
    </row>
    <row r="55" customFormat="false" ht="13.8" hidden="false" customHeight="false" outlineLevel="0" collapsed="false">
      <c r="B55" s="1" t="s">
        <v>75</v>
      </c>
      <c r="C55" s="0" t="n">
        <v>0</v>
      </c>
      <c r="D55" s="2" t="n">
        <f aca="false">-100+244</f>
        <v>144</v>
      </c>
    </row>
    <row r="56" customFormat="false" ht="15" hidden="false" customHeight="false" outlineLevel="0" collapsed="false">
      <c r="B56" s="1" t="s">
        <v>76</v>
      </c>
      <c r="C56" s="2" t="n">
        <v>0</v>
      </c>
    </row>
    <row r="58" customFormat="false" ht="15.75" hidden="false" customHeight="false" outlineLevel="0" collapsed="false">
      <c r="B58" s="21" t="s">
        <v>77</v>
      </c>
    </row>
    <row r="59" customFormat="false" ht="15.75" hidden="false" customHeight="false" outlineLevel="0" collapsed="false">
      <c r="B59" s="22" t="s">
        <v>78</v>
      </c>
    </row>
    <row r="60" customFormat="false" ht="15.75" hidden="false" customHeight="false" outlineLevel="0" collapsed="false">
      <c r="B60" s="21" t="s">
        <v>79</v>
      </c>
    </row>
    <row r="61" customFormat="false" ht="15.75" hidden="false" customHeight="false" outlineLevel="0" collapsed="false">
      <c r="B61" s="23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3" t="s">
        <v>2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</row>
    <row r="2" customFormat="false" ht="13.8" hidden="false" customHeight="false" outlineLevel="0" collapsed="false">
      <c r="A2" s="4" t="s">
        <v>16</v>
      </c>
      <c r="B2" s="24" t="n">
        <f aca="false">Configurations!C5</f>
        <v>0</v>
      </c>
      <c r="C2" s="24" t="n">
        <f aca="false">Configurations!D5</f>
        <v>-223.15</v>
      </c>
      <c r="D2" s="24" t="n">
        <f aca="false">Configurations!E5</f>
        <v>693.95</v>
      </c>
      <c r="E2" s="24" t="n">
        <f aca="false">Configurations!F5</f>
        <v>0</v>
      </c>
      <c r="F2" s="24" t="n">
        <f aca="false">Configurations!G5</f>
        <v>2.221</v>
      </c>
      <c r="G2" s="24" t="n">
        <f aca="false">Configurations!H5</f>
        <v>-2.221</v>
      </c>
      <c r="H2" s="24" t="n">
        <f aca="false">Configurations!I5</f>
        <v>0</v>
      </c>
      <c r="I2" s="24" t="n">
        <f aca="false">Configurations!J5</f>
        <v>-90</v>
      </c>
      <c r="J2" s="24" t="n">
        <f aca="false">Configurations!K5</f>
        <v>0</v>
      </c>
      <c r="K2" s="24" t="n">
        <f aca="false">Configurations!L5</f>
        <v>-90</v>
      </c>
      <c r="L2" s="24" t="n">
        <f aca="false">Configurations!M5</f>
        <v>0</v>
      </c>
      <c r="M2" s="24" t="n">
        <f aca="false">Configurations!N5</f>
        <v>0</v>
      </c>
    </row>
    <row r="3" customFormat="false" ht="13.8" hidden="false" customHeight="false" outlineLevel="0" collapsed="false">
      <c r="A3" s="4" t="s">
        <v>18</v>
      </c>
      <c r="B3" s="25" t="n">
        <f aca="false">Configurations!C6</f>
        <v>399</v>
      </c>
      <c r="C3" s="25" t="n">
        <f aca="false">Configurations!D6</f>
        <v>-100</v>
      </c>
      <c r="D3" s="25" t="n">
        <f aca="false">Configurations!E6</f>
        <v>-177.44</v>
      </c>
      <c r="E3" s="25" t="n">
        <f aca="false">Configurations!F6</f>
        <v>0</v>
      </c>
      <c r="F3" s="25" t="n">
        <f aca="false">Configurations!G6</f>
        <v>3.14</v>
      </c>
      <c r="G3" s="25" t="n">
        <f aca="false">Configurations!H6</f>
        <v>0</v>
      </c>
      <c r="H3" s="24" t="n">
        <f aca="false">Configurations!I6</f>
        <v>150.43</v>
      </c>
      <c r="I3" s="24" t="n">
        <f aca="false">Configurations!J6</f>
        <v>-31.4</v>
      </c>
      <c r="J3" s="24" t="n">
        <f aca="false">Configurations!K6</f>
        <v>92.5</v>
      </c>
      <c r="K3" s="24" t="n">
        <f aca="false">Configurations!L6</f>
        <v>208.87</v>
      </c>
      <c r="L3" s="24" t="n">
        <f aca="false">Configurations!M6</f>
        <v>-89.82</v>
      </c>
      <c r="M3" s="24" t="n">
        <f aca="false">Configurations!N6</f>
        <v>240.24</v>
      </c>
    </row>
    <row r="4" customFormat="false" ht="13.8" hidden="false" customHeight="false" outlineLevel="0" collapsed="false">
      <c r="A4" s="4" t="s">
        <v>20</v>
      </c>
      <c r="B4" s="25" t="n">
        <f aca="false">Configurations!C7</f>
        <v>399</v>
      </c>
      <c r="C4" s="25" t="n">
        <f aca="false">Configurations!D7</f>
        <v>-100</v>
      </c>
      <c r="D4" s="25" t="n">
        <f aca="false">Configurations!E7</f>
        <v>-267.98</v>
      </c>
      <c r="E4" s="25" t="n">
        <f aca="false">Configurations!F7</f>
        <v>0</v>
      </c>
      <c r="F4" s="25" t="n">
        <f aca="false">Configurations!G7</f>
        <v>3.14</v>
      </c>
      <c r="G4" s="25" t="n">
        <f aca="false">Configurations!H7</f>
        <v>0</v>
      </c>
      <c r="H4" s="24" t="n">
        <f aca="false">Configurations!I7</f>
        <v>150.43</v>
      </c>
      <c r="I4" s="24" t="n">
        <f aca="false">Configurations!J7</f>
        <v>-11.9</v>
      </c>
      <c r="J4" s="24" t="n">
        <f aca="false">Configurations!K7</f>
        <v>81.93</v>
      </c>
      <c r="K4" s="24" t="n">
        <f aca="false">Configurations!L7</f>
        <v>199.92</v>
      </c>
      <c r="L4" s="24" t="n">
        <f aca="false">Configurations!M7</f>
        <v>-89.76</v>
      </c>
      <c r="M4" s="24" t="n">
        <f aca="false">Configurations!N7</f>
        <v>240.24</v>
      </c>
    </row>
    <row r="5" customFormat="false" ht="13.8" hidden="false" customHeight="false" outlineLevel="0" collapsed="false">
      <c r="A5" s="4" t="s">
        <v>22</v>
      </c>
      <c r="B5" s="25" t="n">
        <f aca="false">Configurations!C8</f>
        <v>267.95</v>
      </c>
      <c r="C5" s="25" t="n">
        <f aca="false">Configurations!D8</f>
        <v>-244.7</v>
      </c>
      <c r="D5" s="25" t="n">
        <f aca="false">Configurations!E8</f>
        <v>0</v>
      </c>
      <c r="E5" s="25" t="n">
        <f aca="false">Configurations!F8</f>
        <v>1.76</v>
      </c>
      <c r="F5" s="25" t="n">
        <f aca="false">Configurations!G8</f>
        <v>0.722</v>
      </c>
      <c r="G5" s="25" t="n">
        <f aca="false">Configurations!H8</f>
        <v>-1.76</v>
      </c>
      <c r="H5" s="24" t="n">
        <f aca="false">Configurations!I8</f>
        <v>159.39</v>
      </c>
      <c r="I5" s="24" t="n">
        <f aca="false">Configurations!J8</f>
        <v>1.57</v>
      </c>
      <c r="J5" s="24" t="n">
        <f aca="false">Configurations!K8</f>
        <v>15.16</v>
      </c>
      <c r="K5" s="24" t="n">
        <f aca="false">Configurations!L8</f>
        <v>343.25</v>
      </c>
      <c r="L5" s="24" t="n">
        <f aca="false">Configurations!M8</f>
        <v>-155.61</v>
      </c>
      <c r="M5" s="24" t="n">
        <f aca="false">Configurations!N8</f>
        <v>270</v>
      </c>
    </row>
    <row r="6" customFormat="false" ht="13.8" hidden="false" customHeight="false" outlineLevel="0" collapsed="false">
      <c r="A6" s="4" t="s">
        <v>24</v>
      </c>
      <c r="B6" s="24" t="n">
        <f aca="false">Configurations!C9</f>
        <v>116</v>
      </c>
      <c r="C6" s="24" t="n">
        <f aca="false">Configurations!D9</f>
        <v>-394</v>
      </c>
      <c r="D6" s="24" t="n">
        <f aca="false">Configurations!E9</f>
        <v>0</v>
      </c>
      <c r="E6" s="24" t="n">
        <f aca="false">Configurations!F9</f>
        <v>0.608</v>
      </c>
      <c r="F6" s="24" t="n">
        <f aca="false">Configurations!G9</f>
        <v>-1.48</v>
      </c>
      <c r="G6" s="24" t="n">
        <f aca="false">Configurations!H9</f>
        <v>0.621</v>
      </c>
      <c r="H6" s="24" t="n">
        <f aca="false">Configurations!I9</f>
        <v>128.98</v>
      </c>
      <c r="I6" s="24" t="n">
        <f aca="false">Configurations!J9</f>
        <v>-24.12</v>
      </c>
      <c r="J6" s="24" t="n">
        <f aca="false">Configurations!K9</f>
        <v>75.04</v>
      </c>
      <c r="K6" s="24" t="n">
        <f aca="false">Configurations!L9</f>
        <v>313.2</v>
      </c>
      <c r="L6" s="24" t="n">
        <f aca="false">Configurations!M9</f>
        <v>-186.14</v>
      </c>
      <c r="M6" s="24" t="n">
        <f aca="false">Configurations!N9</f>
        <v>274.63</v>
      </c>
    </row>
    <row r="7" customFormat="false" ht="13.8" hidden="false" customHeight="false" outlineLevel="0" collapsed="false">
      <c r="A7" s="4" t="s">
        <v>26</v>
      </c>
      <c r="B7" s="24" t="n">
        <f aca="false">Configurations!C10</f>
        <v>51.72</v>
      </c>
      <c r="C7" s="24" t="n">
        <f aca="false">Configurations!D10</f>
        <v>-456.94</v>
      </c>
      <c r="D7" s="24" t="n">
        <f aca="false">Configurations!E10</f>
        <v>0</v>
      </c>
      <c r="E7" s="24" t="n">
        <f aca="false">Configurations!F10</f>
        <v>0.588</v>
      </c>
      <c r="F7" s="24" t="n">
        <f aca="false">Configurations!G10</f>
        <v>-1.482</v>
      </c>
      <c r="G7" s="24" t="n">
        <f aca="false">Configurations!H10</f>
        <v>0.572</v>
      </c>
      <c r="H7" s="24" t="n">
        <f aca="false">Configurations!I10</f>
        <v>116.65</v>
      </c>
      <c r="I7" s="24" t="n">
        <f aca="false">Configurations!J10</f>
        <v>-24.17</v>
      </c>
      <c r="J7" s="24" t="n">
        <f aca="false">Configurations!K10</f>
        <v>75.67</v>
      </c>
      <c r="K7" s="24" t="n">
        <f aca="false">Configurations!L10</f>
        <v>309.03</v>
      </c>
      <c r="L7" s="24" t="n">
        <f aca="false">Configurations!M10</f>
        <v>-196</v>
      </c>
      <c r="M7" s="24" t="n">
        <f aca="false">Configurations!N10</f>
        <v>269.85</v>
      </c>
    </row>
    <row r="8" customFormat="false" ht="13.8" hidden="false" customHeight="false" outlineLevel="0" collapsed="false">
      <c r="A8" s="4" t="s">
        <v>28</v>
      </c>
      <c r="B8" s="24" t="n">
        <f aca="false">Configurations!C11</f>
        <v>178.01</v>
      </c>
      <c r="C8" s="24" t="n">
        <f aca="false">Configurations!D11</f>
        <v>-403.6</v>
      </c>
      <c r="D8" s="24" t="n">
        <f aca="false">Configurations!E11</f>
        <v>-177.5</v>
      </c>
      <c r="E8" s="24" t="n">
        <f aca="false">Configurations!F11</f>
        <v>2.111</v>
      </c>
      <c r="F8" s="24" t="n">
        <f aca="false">Configurations!G11</f>
        <v>2.323</v>
      </c>
      <c r="G8" s="24" t="n">
        <f aca="false">Configurations!H11</f>
        <v>0</v>
      </c>
      <c r="H8" s="24" t="n">
        <f aca="false">Configurations!I11</f>
        <v>99.53</v>
      </c>
      <c r="I8" s="24" t="n">
        <f aca="false">Configurations!J11</f>
        <v>-27.43</v>
      </c>
      <c r="J8" s="24" t="n">
        <f aca="false">Configurations!K11</f>
        <v>81.17</v>
      </c>
      <c r="K8" s="24" t="n">
        <f aca="false">Configurations!L11</f>
        <v>216.26</v>
      </c>
      <c r="L8" s="24" t="n">
        <f aca="false">Configurations!M11</f>
        <v>-90.02</v>
      </c>
      <c r="M8" s="24" t="n">
        <f aca="false">Configurations!N11</f>
        <v>273.63</v>
      </c>
    </row>
    <row r="9" customFormat="false" ht="13.8" hidden="false" customHeight="false" outlineLevel="0" collapsed="false">
      <c r="A9" s="4" t="s">
        <v>30</v>
      </c>
      <c r="B9" s="24" t="n">
        <f aca="false">Configurations!C12</f>
        <v>178</v>
      </c>
      <c r="C9" s="24" t="n">
        <f aca="false">Configurations!D12</f>
        <v>-403.6</v>
      </c>
      <c r="D9" s="24" t="n">
        <f aca="false">Configurations!E12</f>
        <v>-214.9</v>
      </c>
      <c r="E9" s="24" t="n">
        <f aca="false">Configurations!F12</f>
        <v>2.111</v>
      </c>
      <c r="F9" s="24" t="n">
        <f aca="false">Configurations!G12</f>
        <v>2.323</v>
      </c>
      <c r="G9" s="24" t="n">
        <f aca="false">Configurations!H12</f>
        <v>0</v>
      </c>
      <c r="H9" s="24" t="n">
        <f aca="false">Configurations!I12</f>
        <v>99.45</v>
      </c>
      <c r="I9" s="24" t="n">
        <f aca="false">Configurations!J12</f>
        <v>-20</v>
      </c>
      <c r="J9" s="24" t="n">
        <f aca="false">Configurations!K12</f>
        <v>77.97</v>
      </c>
      <c r="K9" s="24" t="n">
        <f aca="false">Configurations!L12</f>
        <v>212.21</v>
      </c>
      <c r="L9" s="24" t="n">
        <f aca="false">Configurations!M12</f>
        <v>-89.8</v>
      </c>
      <c r="M9" s="24" t="n">
        <f aca="false">Configurations!N12</f>
        <v>273.63</v>
      </c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7" activeCellId="0" sqref="M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6" t="s">
        <v>2</v>
      </c>
      <c r="B1" s="17" t="s">
        <v>4</v>
      </c>
      <c r="C1" s="17" t="s">
        <v>5</v>
      </c>
      <c r="D1" s="17" t="s">
        <v>6</v>
      </c>
      <c r="E1" s="17" t="s">
        <v>36</v>
      </c>
      <c r="F1" s="17" t="s">
        <v>37</v>
      </c>
      <c r="G1" s="17" t="s">
        <v>38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</row>
    <row r="2" customFormat="false" ht="13.8" hidden="false" customHeight="false" outlineLevel="0" collapsed="false">
      <c r="A2" s="17" t="s">
        <v>39</v>
      </c>
      <c r="B2" s="24" t="n">
        <f aca="false">Configurations!C18</f>
        <v>222.1</v>
      </c>
      <c r="C2" s="24" t="n">
        <f aca="false">Configurations!D18</f>
        <v>131.05</v>
      </c>
      <c r="D2" s="24" t="n">
        <f aca="false">Configurations!E18</f>
        <v>694</v>
      </c>
      <c r="E2" s="24" t="n">
        <f aca="false">Configurations!F18</f>
        <v>-1.209</v>
      </c>
      <c r="F2" s="24" t="n">
        <f aca="false">Configurations!G18</f>
        <v>1.209</v>
      </c>
      <c r="G2" s="24" t="n">
        <f aca="false">Configurations!H18</f>
        <v>-1.209</v>
      </c>
      <c r="H2" s="24" t="n">
        <f aca="false">Configurations!I18</f>
        <v>180</v>
      </c>
      <c r="I2" s="24" t="n">
        <f aca="false">Configurations!J18</f>
        <v>-90</v>
      </c>
      <c r="J2" s="24" t="n">
        <f aca="false">Configurations!K18</f>
        <v>0</v>
      </c>
      <c r="K2" s="24" t="n">
        <f aca="false">Configurations!L18</f>
        <v>-90</v>
      </c>
      <c r="L2" s="24" t="n">
        <f aca="false">Configurations!M18</f>
        <v>-90</v>
      </c>
      <c r="M2" s="24" t="n">
        <f aca="false">Configurations!N18</f>
        <v>0</v>
      </c>
    </row>
    <row r="3" customFormat="false" ht="13.8" hidden="false" customHeight="false" outlineLevel="0" collapsed="false">
      <c r="A3" s="17" t="s">
        <v>41</v>
      </c>
      <c r="B3" s="24" t="n">
        <f aca="false">Configurations!C19</f>
        <v>-400</v>
      </c>
      <c r="C3" s="24" t="n">
        <f aca="false">Configurations!D19</f>
        <v>100</v>
      </c>
      <c r="D3" s="24" t="n">
        <f aca="false">Configurations!E19</f>
        <v>-240</v>
      </c>
      <c r="E3" s="24" t="n">
        <f aca="false">Configurations!F19</f>
        <v>3.142</v>
      </c>
      <c r="F3" s="24" t="n">
        <f aca="false">Configurations!G19</f>
        <v>0</v>
      </c>
      <c r="G3" s="24" t="n">
        <f aca="false">Configurations!H19</f>
        <v>0</v>
      </c>
      <c r="H3" s="24" t="n">
        <f aca="false">Configurations!I19</f>
        <v>328.8</v>
      </c>
      <c r="I3" s="24" t="n">
        <f aca="false">Configurations!J19</f>
        <v>-30.72</v>
      </c>
      <c r="J3" s="24" t="n">
        <f aca="false">Configurations!K19</f>
        <v>93.27</v>
      </c>
      <c r="K3" s="24" t="n">
        <f aca="false">Configurations!L19</f>
        <v>-152.49</v>
      </c>
      <c r="L3" s="24" t="n">
        <f aca="false">Configurations!M19</f>
        <v>-89.86</v>
      </c>
      <c r="M3" s="24" t="n">
        <f aca="false">Configurations!N19</f>
        <v>57.85</v>
      </c>
    </row>
    <row r="4" customFormat="false" ht="13.8" hidden="false" customHeight="false" outlineLevel="0" collapsed="false">
      <c r="A4" s="17" t="s">
        <v>43</v>
      </c>
      <c r="B4" s="24" t="n">
        <f aca="false">Configurations!C20</f>
        <v>-400</v>
      </c>
      <c r="C4" s="24" t="n">
        <f aca="false">Configurations!D20</f>
        <v>100</v>
      </c>
      <c r="D4" s="24" t="n">
        <f aca="false">Configurations!E20</f>
        <v>-310</v>
      </c>
      <c r="E4" s="24" t="n">
        <f aca="false">Configurations!F20</f>
        <v>3.142</v>
      </c>
      <c r="F4" s="24" t="n">
        <f aca="false">Configurations!G20</f>
        <v>0</v>
      </c>
      <c r="G4" s="24" t="n">
        <f aca="false">Configurations!H20</f>
        <v>0</v>
      </c>
      <c r="H4" s="24" t="n">
        <f aca="false">Configurations!I20</f>
        <v>328.11</v>
      </c>
      <c r="I4" s="24" t="n">
        <f aca="false">Configurations!J20</f>
        <v>-15.65</v>
      </c>
      <c r="J4" s="24" t="n">
        <f aca="false">Configurations!K20</f>
        <v>85.55</v>
      </c>
      <c r="K4" s="24" t="n">
        <f aca="false">Configurations!L20</f>
        <v>-159.87</v>
      </c>
      <c r="L4" s="24" t="n">
        <f aca="false">Configurations!M20</f>
        <v>-89.88</v>
      </c>
      <c r="M4" s="24" t="n">
        <f aca="false">Configurations!N20</f>
        <v>58.02</v>
      </c>
    </row>
    <row r="5" customFormat="false" ht="13.8" hidden="false" customHeight="false" outlineLevel="0" collapsed="false">
      <c r="A5" s="17" t="s">
        <v>45</v>
      </c>
      <c r="B5" s="24" t="n">
        <f aca="false">Configurations!C21</f>
        <v>-234.95</v>
      </c>
      <c r="C5" s="24" t="n">
        <f aca="false">Configurations!D21</f>
        <v>267.22</v>
      </c>
      <c r="D5" s="24" t="n">
        <f aca="false">Configurations!E21</f>
        <v>0</v>
      </c>
      <c r="E5" s="24" t="n">
        <f aca="false">Configurations!F21</f>
        <v>1.169</v>
      </c>
      <c r="F5" s="24" t="n">
        <f aca="false">Configurations!G21</f>
        <v>-3.937</v>
      </c>
      <c r="G5" s="24" t="n">
        <f aca="false">Configurations!H21</f>
        <v>-1.67</v>
      </c>
      <c r="H5" s="24" t="n">
        <f aca="false">Configurations!I21</f>
        <v>339.39</v>
      </c>
      <c r="I5" s="24" t="n">
        <f aca="false">Configurations!J21</f>
        <v>1.87</v>
      </c>
      <c r="J5" s="24" t="n">
        <f aca="false">Configurations!K21</f>
        <v>14.84</v>
      </c>
      <c r="K5" s="24" t="n">
        <f aca="false">Configurations!L21</f>
        <v>-16.82</v>
      </c>
      <c r="L5" s="24" t="n">
        <f aca="false">Configurations!M21</f>
        <v>-155.6</v>
      </c>
      <c r="M5" s="24" t="n">
        <f aca="false">Configurations!N21</f>
        <v>270</v>
      </c>
    </row>
    <row r="6" customFormat="false" ht="13.8" hidden="false" customHeight="false" outlineLevel="0" collapsed="false">
      <c r="A6" s="17" t="s">
        <v>47</v>
      </c>
      <c r="B6" s="24" t="n">
        <f aca="false">Configurations!C22</f>
        <v>21</v>
      </c>
      <c r="C6" s="24" t="n">
        <f aca="false">Configurations!D22</f>
        <v>495.45</v>
      </c>
      <c r="D6" s="24" t="n">
        <f aca="false">Configurations!E22</f>
        <v>2</v>
      </c>
      <c r="E6" s="24" t="n">
        <f aca="false">Configurations!F22</f>
        <v>0.42</v>
      </c>
      <c r="F6" s="24" t="n">
        <f aca="false">Configurations!G22</f>
        <v>-3.63</v>
      </c>
      <c r="G6" s="24" t="n">
        <f aca="false">Configurations!H22</f>
        <v>-2.3</v>
      </c>
      <c r="H6" s="24" t="n">
        <f aca="false">Configurations!I22</f>
        <v>285.45</v>
      </c>
      <c r="I6" s="24" t="n">
        <f aca="false">Configurations!J22</f>
        <v>-30.12</v>
      </c>
      <c r="J6" s="24" t="n">
        <f aca="false">Configurations!K22</f>
        <v>92.87</v>
      </c>
      <c r="K6" s="24" t="n">
        <f aca="false">Configurations!L22</f>
        <v>-62.99</v>
      </c>
      <c r="L6" s="24" t="n">
        <f aca="false">Configurations!M22</f>
        <v>-209.74</v>
      </c>
      <c r="M6" s="24" t="n">
        <f aca="false">Configurations!N22</f>
        <v>302.04</v>
      </c>
    </row>
    <row r="7" customFormat="false" ht="13.8" hidden="false" customHeight="false" outlineLevel="0" collapsed="false">
      <c r="A7" s="17" t="s">
        <v>49</v>
      </c>
      <c r="B7" s="24" t="n">
        <f aca="false">Configurations!C23</f>
        <v>85.8</v>
      </c>
      <c r="C7" s="24" t="n">
        <f aca="false">Configurations!D23</f>
        <v>557.12</v>
      </c>
      <c r="D7" s="24" t="n">
        <f aca="false">Configurations!E23</f>
        <v>2</v>
      </c>
      <c r="E7" s="24" t="n">
        <f aca="false">Configurations!F23</f>
        <v>0.543</v>
      </c>
      <c r="F7" s="24" t="n">
        <f aca="false">Configurations!G23</f>
        <v>-3.592</v>
      </c>
      <c r="G7" s="24" t="n">
        <f aca="false">Configurations!H23</f>
        <v>-2.297</v>
      </c>
      <c r="H7" s="24" t="n">
        <f aca="false">Configurations!I23</f>
        <v>272.31</v>
      </c>
      <c r="I7" s="24" t="n">
        <f aca="false">Configurations!J23</f>
        <v>-30.46</v>
      </c>
      <c r="J7" s="24" t="n">
        <f aca="false">Configurations!K23</f>
        <v>91.27</v>
      </c>
      <c r="K7" s="24" t="n">
        <f aca="false">Configurations!L23</f>
        <v>-59.93</v>
      </c>
      <c r="L7" s="24" t="n">
        <f aca="false">Configurations!M23</f>
        <v>-225.64</v>
      </c>
      <c r="M7" s="24" t="n">
        <f aca="false">Configurations!N23</f>
        <v>301.74</v>
      </c>
    </row>
    <row r="8" customFormat="false" ht="13.8" hidden="false" customHeight="false" outlineLevel="0" collapsed="false">
      <c r="A8" s="17" t="s">
        <v>51</v>
      </c>
      <c r="B8" s="24" t="n">
        <f aca="false">Configurations!C24</f>
        <v>21</v>
      </c>
      <c r="C8" s="24" t="n">
        <f aca="false">Configurations!D24</f>
        <v>495.46</v>
      </c>
      <c r="D8" s="24" t="n">
        <f aca="false">Configurations!E24</f>
        <v>2</v>
      </c>
      <c r="E8" s="24" t="n">
        <f aca="false">Configurations!F24</f>
        <v>1.613</v>
      </c>
      <c r="F8" s="24" t="n">
        <f aca="false">Configurations!G24</f>
        <v>-3.933</v>
      </c>
      <c r="G8" s="24" t="n">
        <f aca="false">Configurations!H24</f>
        <v>-1.67</v>
      </c>
      <c r="H8" s="24" t="n">
        <f aca="false">Configurations!I24</f>
        <v>285.45</v>
      </c>
      <c r="I8" s="24" t="n">
        <f aca="false">Configurations!J24</f>
        <v>-30.12</v>
      </c>
      <c r="J8" s="24" t="n">
        <f aca="false">Configurations!K24</f>
        <v>91.88</v>
      </c>
      <c r="K8" s="24" t="n">
        <f aca="false">Configurations!L24</f>
        <v>-62.99</v>
      </c>
      <c r="L8" s="24" t="n">
        <f aca="false">Configurations!M24</f>
        <v>-209.36</v>
      </c>
      <c r="M8" s="24" t="n">
        <f aca="false">Configurations!N24</f>
        <v>268</v>
      </c>
    </row>
    <row r="9" customFormat="false" ht="13.8" hidden="false" customHeight="false" outlineLevel="0" collapsed="false">
      <c r="A9" s="17" t="s">
        <v>53</v>
      </c>
      <c r="B9" s="24" t="n">
        <f aca="false">Configurations!C25</f>
        <v>-9</v>
      </c>
      <c r="C9" s="24" t="n">
        <f aca="false">Configurations!D25</f>
        <v>465.45</v>
      </c>
      <c r="D9" s="24" t="n">
        <f aca="false">Configurations!E25</f>
        <v>2</v>
      </c>
      <c r="E9" s="24" t="n">
        <f aca="false">Configurations!F25</f>
        <v>0.543</v>
      </c>
      <c r="F9" s="24" t="n">
        <f aca="false">Configurations!G25</f>
        <v>-3.592</v>
      </c>
      <c r="G9" s="24" t="n">
        <f aca="false">Configurations!H25</f>
        <v>-2.297</v>
      </c>
      <c r="H9" s="24" t="n">
        <f aca="false">Configurations!I25</f>
        <v>272.31</v>
      </c>
      <c r="I9" s="24" t="n">
        <f aca="false">Configurations!J25</f>
        <v>-30.46</v>
      </c>
      <c r="J9" s="24" t="n">
        <f aca="false">Configurations!K25</f>
        <v>91.27</v>
      </c>
      <c r="K9" s="24" t="n">
        <f aca="false">Configurations!L25</f>
        <v>-59.93</v>
      </c>
      <c r="L9" s="24" t="n">
        <f aca="false">Configurations!M25</f>
        <v>-225.64</v>
      </c>
      <c r="M9" s="24" t="n">
        <f aca="false">Configurations!N25</f>
        <v>301.74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2021-02-13T13:54:31Z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