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N:\CARTEIRA\"/>
    </mc:Choice>
  </mc:AlternateContent>
  <bookViews>
    <workbookView xWindow="0" yWindow="0" windowWidth="19200" windowHeight="11295" tabRatio="505"/>
  </bookViews>
  <sheets>
    <sheet name="INJEÇÃO-SOPRO" sheetId="7" r:id="rId1"/>
    <sheet name="VENDAS E FAT" sheetId="5" r:id="rId2"/>
    <sheet name="PROSPECÇÃO" sheetId="6" r:id="rId3"/>
  </sheets>
  <externalReferences>
    <externalReference r:id="rId4"/>
  </externalReferences>
  <calcPr calcId="152511"/>
</workbook>
</file>

<file path=xl/calcChain.xml><?xml version="1.0" encoding="utf-8"?>
<calcChain xmlns="http://schemas.openxmlformats.org/spreadsheetml/2006/main">
  <c r="E13" i="7" l="1"/>
  <c r="E14" i="7"/>
  <c r="E12" i="7"/>
  <c r="F12" i="7" l="1"/>
  <c r="F13" i="7"/>
  <c r="F14" i="7"/>
  <c r="E8" i="7" l="1"/>
  <c r="F8" i="7" s="1"/>
  <c r="E7" i="7"/>
  <c r="F7" i="7" s="1"/>
  <c r="E11" i="7" l="1"/>
  <c r="F11" i="7" s="1"/>
  <c r="E6" i="7" l="1"/>
  <c r="F6" i="7" s="1"/>
  <c r="E15" i="7"/>
  <c r="F15" i="7" s="1"/>
  <c r="E16" i="7"/>
  <c r="F16" i="7" s="1"/>
  <c r="E17" i="7"/>
  <c r="F17" i="7" s="1"/>
  <c r="D36" i="7" l="1"/>
  <c r="B21" i="7" l="1"/>
  <c r="E10" i="7" l="1"/>
  <c r="E9" i="7"/>
  <c r="E5" i="7"/>
  <c r="F5" i="7" s="1"/>
  <c r="F9" i="7" l="1"/>
  <c r="F10" i="7"/>
  <c r="G18" i="7" l="1"/>
  <c r="E4" i="7"/>
  <c r="F4" i="7" s="1"/>
  <c r="E3" i="7"/>
  <c r="F3" i="7" s="1"/>
  <c r="F18" i="7" l="1"/>
  <c r="B23" i="7" s="1"/>
  <c r="E18" i="7"/>
  <c r="D9" i="5"/>
  <c r="B25" i="7" l="1"/>
</calcChain>
</file>

<file path=xl/sharedStrings.xml><?xml version="1.0" encoding="utf-8"?>
<sst xmlns="http://schemas.openxmlformats.org/spreadsheetml/2006/main" count="69" uniqueCount="44">
  <si>
    <t>OBSERVAÇÕES</t>
  </si>
  <si>
    <t>PRODUTO</t>
  </si>
  <si>
    <t>VAZAMENTO</t>
  </si>
  <si>
    <t>FATURAVEL</t>
  </si>
  <si>
    <t>TOTAL FATURADO</t>
  </si>
  <si>
    <t>SETOR</t>
  </si>
  <si>
    <t xml:space="preserve">CARTEIRA  SALDO FATURÁVEL - INJEÇÃO </t>
  </si>
  <si>
    <t xml:space="preserve">PREVISÃO FATURAMENTO INJEÇÃO </t>
  </si>
  <si>
    <t>SOPRO</t>
  </si>
  <si>
    <t xml:space="preserve">INJEÇÃO </t>
  </si>
  <si>
    <t>CLIENTES</t>
  </si>
  <si>
    <t>YPLASTIC</t>
  </si>
  <si>
    <t>STATUS</t>
  </si>
  <si>
    <t xml:space="preserve">ESTADO </t>
  </si>
  <si>
    <t xml:space="preserve">VALOR </t>
  </si>
  <si>
    <t>PRE-FORMA 700G</t>
  </si>
  <si>
    <t xml:space="preserve">CRISTAL TROPICAL </t>
  </si>
  <si>
    <t>CAIXAS</t>
  </si>
  <si>
    <t xml:space="preserve">DATA </t>
  </si>
  <si>
    <t>PROGRAMAÇÃO DE VISITAS DE SANDRA</t>
  </si>
  <si>
    <t>PRODUTOS</t>
  </si>
  <si>
    <t>VOLUMES</t>
  </si>
  <si>
    <t>TOTAL R$</t>
  </si>
  <si>
    <t>FATURADO</t>
  </si>
  <si>
    <t>CAT.TOTAL</t>
  </si>
  <si>
    <t>GARRAFA DE 5 LITROS</t>
  </si>
  <si>
    <t xml:space="preserve">DINAPLAS </t>
  </si>
  <si>
    <t xml:space="preserve">PREFORMA 83 RECICLADO </t>
  </si>
  <si>
    <t xml:space="preserve">INGÁ </t>
  </si>
  <si>
    <t>GARRAFÃO DE 20 litros</t>
  </si>
  <si>
    <t>GARRAFÃO  DE 10 litros</t>
  </si>
  <si>
    <t xml:space="preserve">NEOLIMP </t>
  </si>
  <si>
    <t>PREVISÃO DE VENDAS DA SEMANA 05/12 Á 09/12</t>
  </si>
  <si>
    <t xml:space="preserve">RESINA </t>
  </si>
  <si>
    <t>QUIMILAB</t>
  </si>
  <si>
    <t>HIDROMINAS</t>
  </si>
  <si>
    <t>PRE-FORMA 155G</t>
  </si>
  <si>
    <t>PREVISÃO DE VENDAS DA SEMANA 26/12 Á 30/12</t>
  </si>
  <si>
    <t>SALDO DA CARTEIRA DEZEMBRO 22/12/2022</t>
  </si>
  <si>
    <t xml:space="preserve">TAMBAU </t>
  </si>
  <si>
    <t>LIMPIDA</t>
  </si>
  <si>
    <t xml:space="preserve">TAMPA + ALÇA </t>
  </si>
  <si>
    <t>PREFORMA 83 VIOLETA</t>
  </si>
  <si>
    <t>AGUARDANDO RETORNO DO CLIENTE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</si>
</sst>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8" formatCode="&quot;R$&quot;\ #,##0.00;[Red]\-&quot;R$&quot;\ #,##0.00"/>
    <numFmt numFmtId="43" formatCode="_-* #,##0.00_-;\-* #,##0.00_-;_-* &quot;-&quot;??_-;_-@_-"/>
    <numFmt numFmtId="164" formatCode="_(&quot;R$ &quot;* #,##0.00_);_(&quot;R$ &quot;* \(#,##0.00\);_(&quot;R$ &quot;* &quot;-&quot;??_);_(@_)"/>
    <numFmt numFmtId="165" formatCode="_-* #,##0.0_-;\-* #,##0.0_-;_-* &quot;-&quot;??_-;_-@_-"/>
    <numFmt numFmtId="166" formatCode="&quot;R$&quot;\ #,##0.00"/>
    <numFmt numFmtId="167" formatCode="_-* #,##0_-;\-* #,##0_-;_-* &quot;-&quot;??_-;_-@_-"/>
  </numFmts>
  <fonts count="27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18"/>
      <name val="Calibri"/>
      <family val="2"/>
      <scheme val="minor"/>
    </font>
    <font>
      <sz val="14"/>
      <name val="Calibri"/>
      <family val="2"/>
      <scheme val="minor"/>
    </font>
    <font>
      <sz val="20"/>
      <color theme="1"/>
      <name val="Calibri"/>
      <family val="2"/>
      <scheme val="minor"/>
    </font>
    <font>
      <sz val="20"/>
      <color rgb="FFFF0000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1"/>
      <color indexed="8"/>
      <name val="Arial Black"/>
      <family val="2"/>
    </font>
    <font>
      <b/>
      <sz val="12"/>
      <color indexed="8"/>
      <name val="Arial Black"/>
      <family val="2"/>
    </font>
    <font>
      <b/>
      <sz val="14"/>
      <color indexed="8"/>
      <name val="Arial Black"/>
      <family val="2"/>
    </font>
    <font>
      <b/>
      <sz val="18"/>
      <color indexed="8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6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26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68">
    <xf numFmtId="0" fontId="0" fillId="0" borderId="0" xfId="0"/>
    <xf numFmtId="0" fontId="0" fillId="0" borderId="0" xfId="0" applyAlignment="1">
      <alignment horizontal="center"/>
    </xf>
    <xf numFmtId="0" fontId="3" fillId="0" borderId="1" xfId="0" applyFont="1" applyBorder="1"/>
    <xf numFmtId="0" fontId="5" fillId="2" borderId="0" xfId="0" applyFont="1" applyFill="1" applyBorder="1" applyAlignment="1"/>
    <xf numFmtId="0" fontId="6" fillId="5" borderId="4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3" fontId="3" fillId="0" borderId="1" xfId="0" applyNumberFormat="1" applyFont="1" applyBorder="1" applyAlignment="1">
      <alignment horizontal="center"/>
    </xf>
    <xf numFmtId="0" fontId="7" fillId="0" borderId="0" xfId="0" applyFont="1"/>
    <xf numFmtId="0" fontId="8" fillId="0" borderId="0" xfId="0" applyFont="1"/>
    <xf numFmtId="0" fontId="9" fillId="5" borderId="4" xfId="0" applyFont="1" applyFill="1" applyBorder="1" applyAlignment="1">
      <alignment horizontal="center"/>
    </xf>
    <xf numFmtId="0" fontId="10" fillId="0" borderId="1" xfId="0" applyFont="1" applyBorder="1"/>
    <xf numFmtId="0" fontId="10" fillId="0" borderId="1" xfId="0" applyFont="1" applyBorder="1" applyAlignment="1">
      <alignment horizontal="center"/>
    </xf>
    <xf numFmtId="166" fontId="10" fillId="0" borderId="1" xfId="0" applyNumberFormat="1" applyFont="1" applyBorder="1" applyAlignment="1">
      <alignment horizontal="center"/>
    </xf>
    <xf numFmtId="3" fontId="11" fillId="0" borderId="1" xfId="0" applyNumberFormat="1" applyFont="1" applyBorder="1" applyAlignment="1">
      <alignment horizontal="center"/>
    </xf>
    <xf numFmtId="0" fontId="9" fillId="2" borderId="0" xfId="0" applyFont="1" applyFill="1" applyBorder="1" applyAlignment="1"/>
    <xf numFmtId="0" fontId="0" fillId="8" borderId="0" xfId="0" applyFill="1"/>
    <xf numFmtId="14" fontId="3" fillId="0" borderId="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5" fillId="10" borderId="1" xfId="0" applyFont="1" applyFill="1" applyBorder="1" applyAlignment="1">
      <alignment horizontal="center"/>
    </xf>
    <xf numFmtId="0" fontId="16" fillId="10" borderId="1" xfId="0" applyFont="1" applyFill="1" applyBorder="1" applyAlignment="1">
      <alignment horizontal="center"/>
    </xf>
    <xf numFmtId="0" fontId="13" fillId="4" borderId="1" xfId="0" applyFont="1" applyFill="1" applyBorder="1" applyAlignment="1">
      <alignment horizontal="center"/>
    </xf>
    <xf numFmtId="0" fontId="13" fillId="2" borderId="1" xfId="0" applyFont="1" applyFill="1" applyBorder="1" applyAlignment="1">
      <alignment horizontal="center"/>
    </xf>
    <xf numFmtId="167" fontId="0" fillId="0" borderId="0" xfId="0" applyNumberFormat="1"/>
    <xf numFmtId="166" fontId="17" fillId="3" borderId="6" xfId="0" applyNumberFormat="1" applyFont="1" applyFill="1" applyBorder="1" applyAlignment="1">
      <alignment horizontal="center"/>
    </xf>
    <xf numFmtId="166" fontId="18" fillId="3" borderId="6" xfId="0" applyNumberFormat="1" applyFont="1" applyFill="1" applyBorder="1" applyAlignment="1">
      <alignment horizontal="center"/>
    </xf>
    <xf numFmtId="0" fontId="17" fillId="3" borderId="7" xfId="0" applyFont="1" applyFill="1" applyBorder="1" applyAlignment="1">
      <alignment horizontal="center"/>
    </xf>
    <xf numFmtId="0" fontId="18" fillId="3" borderId="7" xfId="0" applyFont="1" applyFill="1" applyBorder="1" applyAlignment="1">
      <alignment horizontal="center"/>
    </xf>
    <xf numFmtId="0" fontId="19" fillId="2" borderId="1" xfId="0" applyFont="1" applyFill="1" applyBorder="1" applyAlignment="1">
      <alignment horizontal="center"/>
    </xf>
    <xf numFmtId="164" fontId="19" fillId="2" borderId="1" xfId="0" applyNumberFormat="1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8" fontId="0" fillId="0" borderId="0" xfId="0" applyNumberFormat="1" applyFont="1" applyAlignment="1">
      <alignment horizontal="center"/>
    </xf>
    <xf numFmtId="0" fontId="20" fillId="5" borderId="1" xfId="0" applyFont="1" applyFill="1" applyBorder="1" applyAlignment="1">
      <alignment horizontal="center"/>
    </xf>
    <xf numFmtId="0" fontId="21" fillId="5" borderId="1" xfId="0" applyFont="1" applyFill="1" applyBorder="1" applyAlignment="1">
      <alignment horizontal="center"/>
    </xf>
    <xf numFmtId="164" fontId="21" fillId="5" borderId="1" xfId="1" applyFont="1" applyFill="1" applyBorder="1" applyAlignment="1">
      <alignment horizontal="center"/>
    </xf>
    <xf numFmtId="164" fontId="20" fillId="5" borderId="1" xfId="0" applyNumberFormat="1" applyFont="1" applyFill="1" applyBorder="1" applyAlignment="1">
      <alignment horizontal="center"/>
    </xf>
    <xf numFmtId="0" fontId="22" fillId="4" borderId="1" xfId="0" applyFont="1" applyFill="1" applyBorder="1" applyAlignment="1">
      <alignment horizontal="center"/>
    </xf>
    <xf numFmtId="0" fontId="22" fillId="2" borderId="1" xfId="0" applyFont="1" applyFill="1" applyBorder="1" applyAlignment="1">
      <alignment horizontal="center"/>
    </xf>
    <xf numFmtId="167" fontId="13" fillId="2" borderId="1" xfId="2" applyNumberFormat="1" applyFont="1" applyFill="1" applyBorder="1" applyAlignment="1">
      <alignment vertical="center" wrapText="1"/>
    </xf>
    <xf numFmtId="166" fontId="13" fillId="2" borderId="1" xfId="1" applyNumberFormat="1" applyFont="1" applyFill="1" applyBorder="1" applyAlignment="1">
      <alignment horizontal="center"/>
    </xf>
    <xf numFmtId="166" fontId="5" fillId="0" borderId="1" xfId="0" applyNumberFormat="1" applyFont="1" applyBorder="1"/>
    <xf numFmtId="166" fontId="17" fillId="0" borderId="1" xfId="0" applyNumberFormat="1" applyFont="1" applyBorder="1"/>
    <xf numFmtId="165" fontId="13" fillId="2" borderId="1" xfId="2" applyNumberFormat="1" applyFont="1" applyFill="1" applyBorder="1" applyAlignment="1">
      <alignment vertical="center" wrapText="1"/>
    </xf>
    <xf numFmtId="166" fontId="13" fillId="2" borderId="5" xfId="1" applyNumberFormat="1" applyFont="1" applyFill="1" applyBorder="1" applyAlignment="1">
      <alignment horizontal="center"/>
    </xf>
    <xf numFmtId="166" fontId="5" fillId="0" borderId="5" xfId="0" applyNumberFormat="1" applyFont="1" applyBorder="1"/>
    <xf numFmtId="166" fontId="17" fillId="0" borderId="5" xfId="0" applyNumberFormat="1" applyFont="1" applyBorder="1"/>
    <xf numFmtId="0" fontId="5" fillId="7" borderId="0" xfId="0" applyFont="1" applyFill="1" applyAlignment="1">
      <alignment horizontal="center"/>
    </xf>
    <xf numFmtId="164" fontId="5" fillId="7" borderId="0" xfId="0" applyNumberFormat="1" applyFont="1" applyFill="1" applyAlignment="1">
      <alignment horizontal="center"/>
    </xf>
    <xf numFmtId="166" fontId="23" fillId="11" borderId="0" xfId="0" applyNumberFormat="1" applyFont="1" applyFill="1"/>
    <xf numFmtId="0" fontId="24" fillId="0" borderId="1" xfId="0" applyFont="1" applyBorder="1"/>
    <xf numFmtId="3" fontId="24" fillId="0" borderId="1" xfId="0" applyNumberFormat="1" applyFont="1" applyBorder="1" applyAlignment="1">
      <alignment horizontal="center"/>
    </xf>
    <xf numFmtId="166" fontId="24" fillId="0" borderId="1" xfId="0" applyNumberFormat="1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4" fillId="0" borderId="0" xfId="0" applyFont="1"/>
    <xf numFmtId="166" fontId="25" fillId="11" borderId="0" xfId="0" applyNumberFormat="1" applyFont="1" applyFill="1"/>
    <xf numFmtId="0" fontId="25" fillId="12" borderId="4" xfId="0" applyFont="1" applyFill="1" applyBorder="1" applyAlignment="1">
      <alignment horizontal="center"/>
    </xf>
    <xf numFmtId="0" fontId="4" fillId="12" borderId="1" xfId="0" applyFont="1" applyFill="1" applyBorder="1" applyAlignment="1">
      <alignment horizontal="center"/>
    </xf>
    <xf numFmtId="0" fontId="26" fillId="12" borderId="1" xfId="0" applyFont="1" applyFill="1" applyBorder="1"/>
    <xf numFmtId="3" fontId="26" fillId="12" borderId="1" xfId="0" applyNumberFormat="1" applyFont="1" applyFill="1" applyBorder="1" applyAlignment="1">
      <alignment horizontal="center"/>
    </xf>
    <xf numFmtId="166" fontId="26" fillId="12" borderId="1" xfId="0" applyNumberFormat="1" applyFont="1" applyFill="1" applyBorder="1" applyAlignment="1">
      <alignment horizontal="center"/>
    </xf>
    <xf numFmtId="0" fontId="4" fillId="9" borderId="0" xfId="0" applyFont="1" applyFill="1" applyAlignment="1">
      <alignment horizontal="center"/>
    </xf>
    <xf numFmtId="0" fontId="19" fillId="2" borderId="2" xfId="0" applyFont="1" applyFill="1" applyBorder="1" applyAlignment="1">
      <alignment horizontal="center"/>
    </xf>
    <xf numFmtId="0" fontId="19" fillId="2" borderId="3" xfId="0" applyFont="1" applyFill="1" applyBorder="1" applyAlignment="1">
      <alignment horizontal="center"/>
    </xf>
    <xf numFmtId="0" fontId="25" fillId="12" borderId="8" xfId="0" applyFont="1" applyFill="1" applyBorder="1" applyAlignment="1">
      <alignment horizontal="center"/>
    </xf>
    <xf numFmtId="0" fontId="25" fillId="12" borderId="9" xfId="0" applyFont="1" applyFill="1" applyBorder="1" applyAlignment="1">
      <alignment horizontal="center"/>
    </xf>
    <xf numFmtId="0" fontId="25" fillId="12" borderId="10" xfId="0" applyFont="1" applyFill="1" applyBorder="1" applyAlignment="1">
      <alignment horizontal="center"/>
    </xf>
    <xf numFmtId="0" fontId="9" fillId="6" borderId="0" xfId="0" applyFont="1" applyFill="1" applyBorder="1" applyAlignment="1">
      <alignment horizontal="center"/>
    </xf>
    <xf numFmtId="0" fontId="5" fillId="8" borderId="0" xfId="0" applyFont="1" applyFill="1" applyBorder="1" applyAlignment="1">
      <alignment horizontal="center"/>
    </xf>
  </cellXfs>
  <cellStyles count="3">
    <cellStyle name="Moeda" xfId="1" builtinId="4"/>
    <cellStyle name="Normal" xfId="0" builtinId="0"/>
    <cellStyle name="Vírgula" xfId="2" builtinId="3"/>
  </cellStyles>
  <dxfs count="0"/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Faturamento\Desktop\Documents\FORECAST\FORECAST..%20DEZEMBRO%20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ZEMBROO 2022"/>
      <sheetName val="LANÇAMENTOS"/>
      <sheetName val="CARTEIRA"/>
      <sheetName val="Plan1"/>
    </sheetNames>
    <sheetDataSet>
      <sheetData sheetId="0"/>
      <sheetData sheetId="1">
        <row r="33">
          <cell r="C33">
            <v>1403210.6300000001</v>
          </cell>
        </row>
        <row r="53">
          <cell r="C53">
            <v>101919.128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tabSelected="1" zoomScale="75" zoomScaleNormal="75" workbookViewId="0">
      <selection activeCell="C39" sqref="C39"/>
    </sheetView>
  </sheetViews>
  <sheetFormatPr defaultRowHeight="15" x14ac:dyDescent="0.25"/>
  <cols>
    <col min="1" max="1" width="54.85546875" customWidth="1"/>
    <col min="2" max="2" width="44.7109375" customWidth="1"/>
    <col min="3" max="3" width="22" customWidth="1"/>
    <col min="4" max="4" width="32" customWidth="1"/>
    <col min="5" max="5" width="25.28515625" customWidth="1"/>
    <col min="6" max="6" width="24.7109375" customWidth="1"/>
    <col min="7" max="7" width="26.7109375" customWidth="1"/>
    <col min="8" max="8" width="59.7109375" customWidth="1"/>
  </cols>
  <sheetData>
    <row r="1" spans="1:8" ht="33.75" x14ac:dyDescent="0.5">
      <c r="A1" s="60" t="s">
        <v>38</v>
      </c>
      <c r="B1" s="60"/>
      <c r="C1" s="60"/>
      <c r="D1" s="60"/>
      <c r="E1" s="60"/>
      <c r="F1" s="60"/>
      <c r="G1" s="60"/>
      <c r="H1" s="60"/>
    </row>
    <row r="2" spans="1:8" ht="26.25" x14ac:dyDescent="0.4">
      <c r="A2" s="18" t="s">
        <v>10</v>
      </c>
      <c r="B2" s="18" t="s">
        <v>20</v>
      </c>
      <c r="C2" s="18" t="s">
        <v>5</v>
      </c>
      <c r="D2" s="18" t="s">
        <v>21</v>
      </c>
      <c r="E2" s="18" t="s">
        <v>22</v>
      </c>
      <c r="F2" s="18" t="s">
        <v>23</v>
      </c>
      <c r="G2" s="19" t="s">
        <v>2</v>
      </c>
      <c r="H2" s="18" t="s">
        <v>0</v>
      </c>
    </row>
    <row r="3" spans="1:8" ht="23.25" x14ac:dyDescent="0.35">
      <c r="A3" s="20" t="s">
        <v>11</v>
      </c>
      <c r="B3" s="35" t="s">
        <v>15</v>
      </c>
      <c r="C3" s="36" t="s">
        <v>9</v>
      </c>
      <c r="D3" s="37">
        <v>7000</v>
      </c>
      <c r="E3" s="38">
        <f>+D3*13.98</f>
        <v>97860</v>
      </c>
      <c r="F3" s="39">
        <f>E3-G3</f>
        <v>48930</v>
      </c>
      <c r="G3" s="40">
        <v>48930</v>
      </c>
      <c r="H3" s="52" t="s">
        <v>33</v>
      </c>
    </row>
    <row r="4" spans="1:8" ht="23.25" x14ac:dyDescent="0.35">
      <c r="A4" s="20" t="s">
        <v>16</v>
      </c>
      <c r="B4" s="35" t="s">
        <v>29</v>
      </c>
      <c r="C4" s="36" t="s">
        <v>8</v>
      </c>
      <c r="D4" s="37">
        <v>2347</v>
      </c>
      <c r="E4" s="38">
        <f>+D4*15.7</f>
        <v>36847.9</v>
      </c>
      <c r="F4" s="39">
        <f t="shared" ref="F4" si="0">E4-G4</f>
        <v>36847.9</v>
      </c>
      <c r="G4" s="40"/>
      <c r="H4" s="51"/>
    </row>
    <row r="5" spans="1:8" ht="23.25" x14ac:dyDescent="0.35">
      <c r="A5" s="20" t="s">
        <v>16</v>
      </c>
      <c r="B5" s="35" t="s">
        <v>30</v>
      </c>
      <c r="C5" s="36" t="s">
        <v>8</v>
      </c>
      <c r="D5" s="37">
        <v>317</v>
      </c>
      <c r="E5" s="38">
        <f>+D5*14.49</f>
        <v>4593.33</v>
      </c>
      <c r="F5" s="39">
        <f t="shared" ref="F5:F6" si="1">E5-G5</f>
        <v>4593.33</v>
      </c>
      <c r="G5" s="40"/>
      <c r="H5" s="51"/>
    </row>
    <row r="6" spans="1:8" ht="23.25" x14ac:dyDescent="0.35">
      <c r="A6" s="20" t="s">
        <v>28</v>
      </c>
      <c r="B6" s="35" t="s">
        <v>29</v>
      </c>
      <c r="C6" s="36" t="s">
        <v>8</v>
      </c>
      <c r="D6" s="37">
        <v>900</v>
      </c>
      <c r="E6" s="38">
        <f>+D6*18</f>
        <v>16200</v>
      </c>
      <c r="F6" s="39">
        <f t="shared" si="1"/>
        <v>16200</v>
      </c>
      <c r="G6" s="40"/>
      <c r="H6" s="51"/>
    </row>
    <row r="7" spans="1:8" ht="23.25" x14ac:dyDescent="0.35">
      <c r="A7" s="20" t="s">
        <v>35</v>
      </c>
      <c r="B7" s="35" t="s">
        <v>15</v>
      </c>
      <c r="C7" s="36" t="s">
        <v>9</v>
      </c>
      <c r="D7" s="37">
        <v>2000</v>
      </c>
      <c r="E7" s="38">
        <f>+D7*13.5</f>
        <v>27000</v>
      </c>
      <c r="F7" s="39">
        <f t="shared" ref="F7" si="2">E7-G7</f>
        <v>27000</v>
      </c>
      <c r="G7" s="40"/>
      <c r="H7" s="51"/>
    </row>
    <row r="8" spans="1:8" ht="23.25" x14ac:dyDescent="0.35">
      <c r="A8" s="20" t="s">
        <v>35</v>
      </c>
      <c r="B8" s="35" t="s">
        <v>36</v>
      </c>
      <c r="C8" s="36" t="s">
        <v>9</v>
      </c>
      <c r="D8" s="37">
        <v>2</v>
      </c>
      <c r="E8" s="38">
        <f>+D8*2699</f>
        <v>5398</v>
      </c>
      <c r="F8" s="39">
        <f t="shared" ref="F8" si="3">E8-G8</f>
        <v>5398</v>
      </c>
      <c r="G8" s="40"/>
      <c r="H8" s="51"/>
    </row>
    <row r="9" spans="1:8" ht="23.25" x14ac:dyDescent="0.35">
      <c r="A9" s="21" t="s">
        <v>26</v>
      </c>
      <c r="B9" s="36" t="s">
        <v>27</v>
      </c>
      <c r="C9" s="36" t="s">
        <v>9</v>
      </c>
      <c r="D9" s="41">
        <v>102.4</v>
      </c>
      <c r="E9" s="42">
        <f>+D9*1200</f>
        <v>122880</v>
      </c>
      <c r="F9" s="43">
        <f t="shared" ref="F9:F10" si="4">E9-G9</f>
        <v>122880</v>
      </c>
      <c r="G9" s="40"/>
      <c r="H9" s="51"/>
    </row>
    <row r="10" spans="1:8" ht="23.25" x14ac:dyDescent="0.35">
      <c r="A10" s="21" t="s">
        <v>31</v>
      </c>
      <c r="B10" s="36" t="s">
        <v>25</v>
      </c>
      <c r="C10" s="36" t="s">
        <v>8</v>
      </c>
      <c r="D10" s="41">
        <v>3</v>
      </c>
      <c r="E10" s="42">
        <f>+D10*1900</f>
        <v>5700</v>
      </c>
      <c r="F10" s="43">
        <f t="shared" si="4"/>
        <v>5700</v>
      </c>
      <c r="G10" s="40"/>
      <c r="H10" s="51"/>
    </row>
    <row r="11" spans="1:8" ht="23.25" x14ac:dyDescent="0.35">
      <c r="A11" s="21" t="s">
        <v>34</v>
      </c>
      <c r="B11" s="36" t="s">
        <v>25</v>
      </c>
      <c r="C11" s="36" t="s">
        <v>8</v>
      </c>
      <c r="D11" s="41">
        <v>3</v>
      </c>
      <c r="E11" s="42">
        <f>+D11*1900</f>
        <v>5700</v>
      </c>
      <c r="F11" s="43">
        <f t="shared" ref="F11" si="5">E11-G11</f>
        <v>5700</v>
      </c>
      <c r="G11" s="44"/>
      <c r="H11" s="51"/>
    </row>
    <row r="12" spans="1:8" ht="23.25" x14ac:dyDescent="0.35">
      <c r="A12" s="21" t="s">
        <v>39</v>
      </c>
      <c r="B12" s="36" t="s">
        <v>41</v>
      </c>
      <c r="C12" s="36" t="s">
        <v>9</v>
      </c>
      <c r="D12" s="41">
        <v>100</v>
      </c>
      <c r="E12" s="42">
        <f>+D12*335</f>
        <v>33500</v>
      </c>
      <c r="F12" s="43">
        <f t="shared" ref="F12:F14" si="6">E12-G12</f>
        <v>0</v>
      </c>
      <c r="G12" s="44">
        <v>33500</v>
      </c>
      <c r="H12" s="52" t="s">
        <v>43</v>
      </c>
    </row>
    <row r="13" spans="1:8" ht="23.25" x14ac:dyDescent="0.35">
      <c r="A13" s="21" t="s">
        <v>40</v>
      </c>
      <c r="B13" s="36" t="s">
        <v>42</v>
      </c>
      <c r="C13" s="36" t="s">
        <v>9</v>
      </c>
      <c r="D13" s="41">
        <v>9.6</v>
      </c>
      <c r="E13" s="42">
        <f>+D13*1750</f>
        <v>16800</v>
      </c>
      <c r="F13" s="43">
        <f t="shared" si="6"/>
        <v>16800</v>
      </c>
      <c r="G13" s="44"/>
      <c r="H13" s="51"/>
    </row>
    <row r="14" spans="1:8" ht="23.25" x14ac:dyDescent="0.35">
      <c r="A14" s="21" t="s">
        <v>40</v>
      </c>
      <c r="B14" s="36" t="s">
        <v>41</v>
      </c>
      <c r="C14" s="36" t="s">
        <v>9</v>
      </c>
      <c r="D14" s="41">
        <v>20</v>
      </c>
      <c r="E14" s="42">
        <f>+D14*325</f>
        <v>6500</v>
      </c>
      <c r="F14" s="43">
        <f t="shared" si="6"/>
        <v>6500</v>
      </c>
      <c r="G14" s="44"/>
      <c r="H14" s="51"/>
    </row>
    <row r="15" spans="1:8" ht="23.25" x14ac:dyDescent="0.35">
      <c r="A15" s="21"/>
      <c r="B15" s="36"/>
      <c r="C15" s="36"/>
      <c r="D15" s="41"/>
      <c r="E15" s="42">
        <f t="shared" ref="E15:E17" si="7">+D15*0</f>
        <v>0</v>
      </c>
      <c r="F15" s="43">
        <f t="shared" ref="F15" si="8">E15-G15</f>
        <v>0</v>
      </c>
      <c r="G15" s="44"/>
      <c r="H15" s="51"/>
    </row>
    <row r="16" spans="1:8" ht="23.25" x14ac:dyDescent="0.35">
      <c r="A16" s="21"/>
      <c r="B16" s="36"/>
      <c r="C16" s="36"/>
      <c r="D16" s="41"/>
      <c r="E16" s="42">
        <f t="shared" si="7"/>
        <v>0</v>
      </c>
      <c r="F16" s="43">
        <f t="shared" ref="F16" si="9">E16-G16</f>
        <v>0</v>
      </c>
      <c r="G16" s="44"/>
      <c r="H16" s="51"/>
    </row>
    <row r="17" spans="1:8" ht="24" thickBot="1" x14ac:dyDescent="0.4">
      <c r="A17" s="21"/>
      <c r="B17" s="36"/>
      <c r="C17" s="36"/>
      <c r="D17" s="41"/>
      <c r="E17" s="42">
        <f t="shared" si="7"/>
        <v>0</v>
      </c>
      <c r="F17" s="43">
        <f t="shared" ref="F17" si="10">E17-G17</f>
        <v>0</v>
      </c>
      <c r="G17" s="44"/>
      <c r="H17" s="51"/>
    </row>
    <row r="18" spans="1:8" ht="23.25" x14ac:dyDescent="0.35">
      <c r="D18" s="22"/>
      <c r="E18" s="23">
        <f>SUM(E3:E17)</f>
        <v>378979.23</v>
      </c>
      <c r="F18" s="23">
        <f>SUM(F3:F17)</f>
        <v>296549.23</v>
      </c>
      <c r="G18" s="24">
        <f>SUM(G3:G17)</f>
        <v>82430</v>
      </c>
    </row>
    <row r="19" spans="1:8" ht="24" thickBot="1" x14ac:dyDescent="0.4">
      <c r="E19" s="25" t="s">
        <v>24</v>
      </c>
      <c r="F19" s="25" t="s">
        <v>3</v>
      </c>
      <c r="G19" s="26" t="s">
        <v>2</v>
      </c>
    </row>
    <row r="21" spans="1:8" ht="22.5" x14ac:dyDescent="0.45">
      <c r="A21" s="32" t="s">
        <v>4</v>
      </c>
      <c r="B21" s="33">
        <f>[1]LANÇAMENTOS!$C$33+[1]LANÇAMENTOS!$C$53</f>
        <v>1505129.7580000001</v>
      </c>
    </row>
    <row r="22" spans="1:8" ht="18.75" x14ac:dyDescent="0.4">
      <c r="A22" s="61"/>
      <c r="B22" s="62"/>
    </row>
    <row r="23" spans="1:8" ht="19.5" x14ac:dyDescent="0.4">
      <c r="A23" s="31" t="s">
        <v>6</v>
      </c>
      <c r="B23" s="34">
        <f>F18</f>
        <v>296549.23</v>
      </c>
    </row>
    <row r="24" spans="1:8" ht="18.75" x14ac:dyDescent="0.4">
      <c r="A24" s="27"/>
      <c r="B24" s="28"/>
    </row>
    <row r="25" spans="1:8" ht="23.25" x14ac:dyDescent="0.35">
      <c r="A25" s="45" t="s">
        <v>7</v>
      </c>
      <c r="B25" s="46">
        <f>+B23+B21</f>
        <v>1801678.9880000001</v>
      </c>
    </row>
    <row r="26" spans="1:8" x14ac:dyDescent="0.25">
      <c r="A26" s="29"/>
      <c r="B26" s="30"/>
    </row>
    <row r="31" spans="1:8" ht="15.75" thickBot="1" x14ac:dyDescent="0.3"/>
    <row r="32" spans="1:8" ht="34.5" thickBot="1" x14ac:dyDescent="0.55000000000000004">
      <c r="A32" s="63" t="s">
        <v>37</v>
      </c>
      <c r="B32" s="64"/>
      <c r="C32" s="64"/>
      <c r="D32" s="65"/>
    </row>
    <row r="33" spans="1:4" ht="33.75" x14ac:dyDescent="0.5">
      <c r="A33" s="55" t="s">
        <v>10</v>
      </c>
      <c r="B33" s="55" t="s">
        <v>1</v>
      </c>
      <c r="C33" s="55" t="s">
        <v>17</v>
      </c>
      <c r="D33" s="55" t="s">
        <v>14</v>
      </c>
    </row>
    <row r="34" spans="1:4" ht="33.75" x14ac:dyDescent="0.5">
      <c r="A34" s="57"/>
      <c r="B34" s="56"/>
      <c r="C34" s="58"/>
      <c r="D34" s="59"/>
    </row>
    <row r="35" spans="1:4" ht="33.75" x14ac:dyDescent="0.5">
      <c r="A35" s="57"/>
      <c r="B35" s="56"/>
      <c r="C35" s="58"/>
      <c r="D35" s="59"/>
    </row>
    <row r="36" spans="1:4" ht="33.75" x14ac:dyDescent="0.5">
      <c r="A36" s="53"/>
      <c r="B36" s="53"/>
      <c r="C36" s="53"/>
      <c r="D36" s="54">
        <f>SUM(D34:D35)</f>
        <v>0</v>
      </c>
    </row>
  </sheetData>
  <mergeCells count="3">
    <mergeCell ref="A1:H1"/>
    <mergeCell ref="A22:B22"/>
    <mergeCell ref="A32:D32"/>
  </mergeCells>
  <pageMargins left="0.511811024" right="0.511811024" top="0.78740157499999996" bottom="0.78740157499999996" header="0.31496062000000002" footer="0.31496062000000002"/>
  <pageSetup paperSize="9" scale="54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B24" sqref="B24"/>
    </sheetView>
  </sheetViews>
  <sheetFormatPr defaultRowHeight="15" x14ac:dyDescent="0.25"/>
  <cols>
    <col min="1" max="1" width="32.5703125" customWidth="1"/>
    <col min="2" max="2" width="28" customWidth="1"/>
    <col min="3" max="3" width="20.28515625" customWidth="1"/>
    <col min="4" max="4" width="32.7109375" customWidth="1"/>
    <col min="5" max="5" width="24.5703125" customWidth="1"/>
    <col min="6" max="6" width="29.85546875" customWidth="1"/>
    <col min="7" max="7" width="14.42578125" customWidth="1"/>
    <col min="8" max="8" width="20.42578125" customWidth="1"/>
  </cols>
  <sheetData>
    <row r="1" spans="1:7" ht="21" x14ac:dyDescent="0.35">
      <c r="A1" s="66" t="s">
        <v>32</v>
      </c>
      <c r="B1" s="66"/>
      <c r="C1" s="66"/>
      <c r="D1" s="66"/>
      <c r="E1" s="1"/>
      <c r="F1" s="14"/>
      <c r="G1" s="14"/>
    </row>
    <row r="2" spans="1:7" ht="21" x14ac:dyDescent="0.35">
      <c r="A2" s="9" t="s">
        <v>10</v>
      </c>
      <c r="B2" s="9" t="s">
        <v>1</v>
      </c>
      <c r="C2" s="9" t="s">
        <v>17</v>
      </c>
      <c r="D2" s="9" t="s">
        <v>14</v>
      </c>
      <c r="E2" s="1"/>
    </row>
    <row r="3" spans="1:7" ht="21" x14ac:dyDescent="0.35">
      <c r="A3" s="10"/>
      <c r="B3" s="11"/>
      <c r="C3" s="11"/>
      <c r="D3" s="12"/>
      <c r="E3" s="1"/>
    </row>
    <row r="4" spans="1:7" ht="21" x14ac:dyDescent="0.35">
      <c r="A4" s="48"/>
      <c r="B4" s="11"/>
      <c r="C4" s="49"/>
      <c r="D4" s="50"/>
      <c r="E4" s="1"/>
    </row>
    <row r="5" spans="1:7" ht="21" x14ac:dyDescent="0.35">
      <c r="A5" s="48"/>
      <c r="B5" s="11"/>
      <c r="C5" s="49"/>
      <c r="D5" s="50"/>
      <c r="E5" s="1"/>
    </row>
    <row r="6" spans="1:7" ht="21" x14ac:dyDescent="0.35">
      <c r="A6" s="48"/>
      <c r="B6" s="11"/>
      <c r="C6" s="49"/>
      <c r="D6" s="50"/>
      <c r="E6" s="1"/>
    </row>
    <row r="7" spans="1:7" ht="21" x14ac:dyDescent="0.35">
      <c r="A7" s="48"/>
      <c r="B7" s="11"/>
      <c r="C7" s="49"/>
      <c r="D7" s="50"/>
      <c r="E7" s="1"/>
    </row>
    <row r="8" spans="1:7" ht="21" x14ac:dyDescent="0.35">
      <c r="A8" s="48"/>
      <c r="B8" s="11"/>
      <c r="C8" s="49"/>
      <c r="D8" s="50"/>
      <c r="E8" s="1"/>
    </row>
    <row r="9" spans="1:7" ht="31.5" x14ac:dyDescent="0.5">
      <c r="D9" s="47">
        <f>SUM(D3:D8)</f>
        <v>0</v>
      </c>
    </row>
    <row r="13" spans="1:7" ht="23.25" x14ac:dyDescent="0.35">
      <c r="F13" s="3"/>
    </row>
    <row r="16" spans="1:7" x14ac:dyDescent="0.25">
      <c r="F16" s="8"/>
    </row>
    <row r="17" spans="6:6" x14ac:dyDescent="0.25">
      <c r="F17" s="8"/>
    </row>
    <row r="18" spans="6:6" x14ac:dyDescent="0.25">
      <c r="F18" s="7"/>
    </row>
  </sheetData>
  <mergeCells count="1">
    <mergeCell ref="A1:D1"/>
  </mergeCells>
  <pageMargins left="0.51181102362204722" right="0.51181102362204722" top="0.78740157480314965" bottom="0.78740157480314965" header="0.31496062992125984" footer="0.31496062992125984"/>
  <pageSetup paperSize="9" scale="50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workbookViewId="0">
      <selection activeCell="D11" sqref="D11"/>
    </sheetView>
  </sheetViews>
  <sheetFormatPr defaultRowHeight="15" x14ac:dyDescent="0.25"/>
  <cols>
    <col min="1" max="1" width="19.28515625" customWidth="1"/>
    <col min="2" max="2" width="38.85546875" customWidth="1"/>
    <col min="3" max="3" width="11.5703125" customWidth="1"/>
    <col min="4" max="4" width="19.28515625" customWidth="1"/>
    <col min="5" max="5" width="43.42578125" customWidth="1"/>
  </cols>
  <sheetData>
    <row r="1" spans="1:6" ht="23.25" x14ac:dyDescent="0.35">
      <c r="A1" s="15"/>
      <c r="B1" s="67" t="s">
        <v>19</v>
      </c>
      <c r="C1" s="67"/>
      <c r="D1" s="67"/>
      <c r="E1" s="67"/>
    </row>
    <row r="2" spans="1:6" ht="18.75" x14ac:dyDescent="0.3">
      <c r="A2" s="4" t="s">
        <v>18</v>
      </c>
      <c r="B2" s="4" t="s">
        <v>10</v>
      </c>
      <c r="C2" s="4" t="s">
        <v>13</v>
      </c>
      <c r="D2" s="4" t="s">
        <v>1</v>
      </c>
      <c r="E2" s="4" t="s">
        <v>12</v>
      </c>
    </row>
    <row r="3" spans="1:6" ht="18.75" x14ac:dyDescent="0.3">
      <c r="A3" s="16"/>
      <c r="B3" s="2"/>
      <c r="C3" s="5"/>
      <c r="D3" s="5"/>
      <c r="E3" s="6"/>
      <c r="F3" s="8"/>
    </row>
    <row r="4" spans="1:6" ht="18.75" x14ac:dyDescent="0.3">
      <c r="A4" s="16"/>
      <c r="B4" s="2"/>
      <c r="C4" s="5"/>
      <c r="D4" s="5"/>
      <c r="E4" s="6"/>
      <c r="F4" s="8"/>
    </row>
    <row r="5" spans="1:6" ht="18.75" x14ac:dyDescent="0.3">
      <c r="A5" s="16"/>
      <c r="B5" s="2"/>
      <c r="C5" s="5"/>
      <c r="D5" s="5"/>
      <c r="E5" s="6"/>
      <c r="F5" s="8"/>
    </row>
    <row r="6" spans="1:6" ht="18.75" x14ac:dyDescent="0.3">
      <c r="A6" s="16"/>
      <c r="B6" s="2"/>
      <c r="C6" s="5"/>
      <c r="D6" s="5"/>
      <c r="E6" s="6"/>
      <c r="F6" s="8"/>
    </row>
    <row r="7" spans="1:6" ht="18.75" x14ac:dyDescent="0.3">
      <c r="A7" s="16"/>
      <c r="B7" s="2"/>
      <c r="C7" s="5"/>
      <c r="D7" s="5"/>
      <c r="E7" s="6"/>
      <c r="F7" s="8"/>
    </row>
    <row r="8" spans="1:6" ht="18.75" x14ac:dyDescent="0.3">
      <c r="A8" s="16"/>
      <c r="B8" s="2"/>
      <c r="C8" s="5"/>
      <c r="D8" s="5"/>
      <c r="E8" s="6"/>
    </row>
    <row r="9" spans="1:6" ht="18.75" x14ac:dyDescent="0.3">
      <c r="A9" s="16"/>
      <c r="B9" s="2"/>
      <c r="C9" s="5"/>
      <c r="D9" s="5"/>
      <c r="E9" s="17"/>
    </row>
    <row r="10" spans="1:6" ht="18.75" x14ac:dyDescent="0.3">
      <c r="A10" s="16"/>
      <c r="B10" s="2"/>
      <c r="C10" s="5"/>
      <c r="D10" s="5"/>
      <c r="E10" s="6"/>
    </row>
    <row r="11" spans="1:6" ht="18.75" x14ac:dyDescent="0.3">
      <c r="A11" s="16"/>
      <c r="B11" s="2"/>
      <c r="C11" s="5"/>
      <c r="D11" s="5"/>
      <c r="E11" s="6"/>
    </row>
    <row r="12" spans="1:6" ht="18.75" x14ac:dyDescent="0.3">
      <c r="A12" s="16"/>
      <c r="B12" s="2"/>
      <c r="C12" s="5"/>
      <c r="D12" s="5"/>
      <c r="E12" s="6"/>
    </row>
    <row r="13" spans="1:6" ht="18.75" x14ac:dyDescent="0.3">
      <c r="A13" s="16"/>
      <c r="B13" s="2"/>
      <c r="C13" s="5"/>
      <c r="D13" s="5"/>
      <c r="E13" s="6"/>
    </row>
    <row r="14" spans="1:6" ht="18.75" x14ac:dyDescent="0.3">
      <c r="A14" s="16"/>
      <c r="B14" s="2"/>
      <c r="C14" s="5"/>
      <c r="D14" s="5"/>
      <c r="E14" s="6"/>
    </row>
    <row r="15" spans="1:6" ht="18.75" x14ac:dyDescent="0.3">
      <c r="A15" s="16"/>
      <c r="B15" s="2"/>
      <c r="C15" s="5"/>
      <c r="D15" s="5"/>
      <c r="E15" s="6"/>
    </row>
    <row r="16" spans="1:6" ht="18.75" x14ac:dyDescent="0.3">
      <c r="A16" s="16"/>
      <c r="B16" s="2"/>
      <c r="C16" s="5"/>
      <c r="D16" s="5"/>
      <c r="E16" s="6"/>
    </row>
    <row r="17" spans="1:5" ht="18.75" x14ac:dyDescent="0.3">
      <c r="A17" s="16"/>
      <c r="B17" s="2"/>
      <c r="C17" s="5"/>
      <c r="D17" s="5"/>
      <c r="E17" s="6"/>
    </row>
    <row r="18" spans="1:5" ht="18.75" x14ac:dyDescent="0.3">
      <c r="A18" s="16"/>
      <c r="B18" s="2"/>
      <c r="C18" s="5"/>
      <c r="D18" s="5"/>
      <c r="E18" s="13"/>
    </row>
    <row r="19" spans="1:5" ht="18.75" x14ac:dyDescent="0.3">
      <c r="A19" s="16"/>
      <c r="B19" s="2"/>
      <c r="C19" s="5"/>
      <c r="D19" s="5"/>
      <c r="E19" s="6"/>
    </row>
    <row r="20" spans="1:5" ht="18.75" x14ac:dyDescent="0.3">
      <c r="A20" s="16"/>
      <c r="B20" s="2"/>
      <c r="C20" s="5"/>
      <c r="D20" s="5"/>
      <c r="E20" s="6"/>
    </row>
    <row r="21" spans="1:5" ht="18.75" x14ac:dyDescent="0.3">
      <c r="A21" s="16"/>
      <c r="B21" s="2"/>
      <c r="C21" s="5"/>
      <c r="D21" s="5"/>
      <c r="E21" s="5"/>
    </row>
    <row r="22" spans="1:5" ht="18.75" x14ac:dyDescent="0.3">
      <c r="A22" s="16"/>
      <c r="B22" s="2"/>
      <c r="C22" s="5"/>
      <c r="D22" s="5"/>
      <c r="E22" s="5"/>
    </row>
  </sheetData>
  <mergeCells count="1">
    <mergeCell ref="B1:E1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INJEÇÃO-SOPRO</vt:lpstr>
      <vt:lpstr>VENDAS E FAT</vt:lpstr>
      <vt:lpstr>PROSPECÇÃO</vt:lpstr>
    </vt:vector>
  </TitlesOfParts>
  <Company>pcp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pcp</dc:creator>
  <cp:lastModifiedBy>Nadja Rocha</cp:lastModifiedBy>
  <cp:lastPrinted>2022-11-17T13:50:46Z</cp:lastPrinted>
  <dcterms:created xsi:type="dcterms:W3CDTF">2015-08-17T14:23:06Z</dcterms:created>
  <dcterms:modified xsi:type="dcterms:W3CDTF">2022-12-22T19:45:27Z</dcterms:modified>
</cp:coreProperties>
</file>