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Ryan" sheetId="2" r:id="rId5"/>
    <sheet state="visible" name="Rachel" sheetId="3" r:id="rId6"/>
    <sheet state="visible" name="Jewel" sheetId="4" r:id="rId7"/>
    <sheet state="visible" name="Pranil" sheetId="5" r:id="rId8"/>
  </sheets>
  <definedNames/>
  <calcPr/>
</workbook>
</file>

<file path=xl/sharedStrings.xml><?xml version="1.0" encoding="utf-8"?>
<sst xmlns="http://schemas.openxmlformats.org/spreadsheetml/2006/main" count="316" uniqueCount="84">
  <si>
    <t>Name</t>
  </si>
  <si>
    <t>Industry</t>
  </si>
  <si>
    <t>Stock 1</t>
  </si>
  <si>
    <t>Stock 2</t>
  </si>
  <si>
    <t>Rachel</t>
  </si>
  <si>
    <t>Energy</t>
  </si>
  <si>
    <t>Suncor Energy Inc.</t>
  </si>
  <si>
    <t>Enbridge Inc.</t>
  </si>
  <si>
    <t>Pranil</t>
  </si>
  <si>
    <t>Technology</t>
  </si>
  <si>
    <t>Blackberry Telecommunications</t>
  </si>
  <si>
    <t>Shopify Inc.</t>
  </si>
  <si>
    <t>Ryan</t>
  </si>
  <si>
    <t>Finance</t>
  </si>
  <si>
    <t>TD</t>
  </si>
  <si>
    <t xml:space="preserve">Royal Bank </t>
  </si>
  <si>
    <t>Jewel</t>
  </si>
  <si>
    <t>Real Estate</t>
  </si>
  <si>
    <t xml:space="preserve">H&amp;R Real Estate </t>
  </si>
  <si>
    <t>Brookfield Property Partners</t>
  </si>
  <si>
    <t>Part 2:</t>
  </si>
  <si>
    <t xml:space="preserve">Stock </t>
  </si>
  <si>
    <t>Central Tendency</t>
  </si>
  <si>
    <t>SU</t>
  </si>
  <si>
    <t>ENB</t>
  </si>
  <si>
    <t>BT</t>
  </si>
  <si>
    <t>SI</t>
  </si>
  <si>
    <t>RB</t>
  </si>
  <si>
    <t>HRE</t>
  </si>
  <si>
    <t>BPP</t>
  </si>
  <si>
    <t xml:space="preserve">Mean </t>
  </si>
  <si>
    <t xml:space="preserve">Median </t>
  </si>
  <si>
    <t xml:space="preserve">Mode </t>
  </si>
  <si>
    <t>N/A</t>
  </si>
  <si>
    <t xml:space="preserve">Variability </t>
  </si>
  <si>
    <t>IQR</t>
  </si>
  <si>
    <t xml:space="preserve">Standard Deviation </t>
  </si>
  <si>
    <t xml:space="preserve">Coefficient Variation </t>
  </si>
  <si>
    <t>Extrema</t>
  </si>
  <si>
    <t>High</t>
  </si>
  <si>
    <t>Low</t>
  </si>
  <si>
    <t>Range</t>
  </si>
  <si>
    <t>Distribution</t>
  </si>
  <si>
    <t>Difference between mean and median:</t>
  </si>
  <si>
    <t>Frequency</t>
  </si>
  <si>
    <t>Highest (used to determine kurtosis)</t>
  </si>
  <si>
    <t>Class Interval</t>
  </si>
  <si>
    <t>Bins</t>
  </si>
  <si>
    <t>-25.00% - under -20.00%</t>
  </si>
  <si>
    <t>-20.00% - under -15.00%</t>
  </si>
  <si>
    <t>-15.00% - under -10.00%</t>
  </si>
  <si>
    <t>-10.00% - under -5.00%</t>
  </si>
  <si>
    <t>-5.00% - under 0.00%</t>
  </si>
  <si>
    <t>0.00% - under 5.00%</t>
  </si>
  <si>
    <t>5.00% - under 10.00%</t>
  </si>
  <si>
    <t>10.00% - under 15.00%</t>
  </si>
  <si>
    <t>15.00% - under 20.00%</t>
  </si>
  <si>
    <t>20.00% - under 25.00%</t>
  </si>
  <si>
    <t>Rachel's Data:</t>
  </si>
  <si>
    <t>BHC</t>
  </si>
  <si>
    <t>Ryan's Data:</t>
  </si>
  <si>
    <t>Jewel's Data:</t>
  </si>
  <si>
    <t>Brookefield Property</t>
  </si>
  <si>
    <t>H&amp;R Real Estate</t>
  </si>
  <si>
    <t>Pranil's Data:</t>
  </si>
  <si>
    <t>Stock 1 - TD</t>
  </si>
  <si>
    <t xml:space="preserve">Stock 2 - Royal Bank </t>
  </si>
  <si>
    <t>Date</t>
  </si>
  <si>
    <t>Adj. Close</t>
  </si>
  <si>
    <t>% Returns</t>
  </si>
  <si>
    <t>Mean</t>
  </si>
  <si>
    <t>Median</t>
  </si>
  <si>
    <t xml:space="preserve">IQR </t>
  </si>
  <si>
    <t>Std. Dev.</t>
  </si>
  <si>
    <t>CV</t>
  </si>
  <si>
    <t>Sum:</t>
  </si>
  <si>
    <t>Histogram</t>
  </si>
  <si>
    <t>More than 25.00%</t>
  </si>
  <si>
    <t>Stock 1 - Suncor Energy Inc.</t>
  </si>
  <si>
    <t>Stock 2 - Enbridge Inc.</t>
  </si>
  <si>
    <t>Stock 1 - H&amp;R Real Estate</t>
  </si>
  <si>
    <t>Stock 2 - Brookfield Property Partners</t>
  </si>
  <si>
    <t>Stock 1 - Blackberry Telecommunications</t>
  </si>
  <si>
    <t>Stock 2 - Shopify Inc.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</si>
</sst>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"/>
  </numFmts>
  <fonts count="15">
    <font>
      <sz val="10.0"/>
      <color rgb="FF000000"/>
      <name val="Arial"/>
    </font>
    <font>
      <b/>
      <color rgb="FFFFFFFF"/>
      <name val="Arial"/>
    </font>
    <font>
      <b/>
      <color rgb="FF000000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b/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  <font>
      <i/>
      <sz val="12.0"/>
      <color rgb="FF000000"/>
      <name val="Calibri"/>
    </font>
    <font>
      <sz val="12.0"/>
      <color rgb="FF000000"/>
      <name val="Calibri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b/>
      <color rgb="FF000000"/>
      <name val="&quot;Helvetica Neue&quot;"/>
    </font>
    <font>
      <color rgb="FF000000"/>
      <name val="&quot;Helvetica Neue&quot;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4D4D4"/>
        <bgColor rgb="FFD4D4D4"/>
      </patternFill>
    </fill>
    <fill>
      <patternFill patternType="solid">
        <fgColor rgb="FFCCCCCC"/>
        <bgColor rgb="FFCCCCCC"/>
      </patternFill>
    </fill>
    <fill>
      <patternFill patternType="solid">
        <fgColor rgb="FFDBDBDB"/>
        <bgColor rgb="FFDBDBDB"/>
      </patternFill>
    </fill>
  </fills>
  <borders count="3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B7B7B7"/>
      </right>
      <bottom style="thin">
        <color rgb="FF000000"/>
      </bottom>
    </border>
    <border>
      <left style="thick">
        <color rgb="FFB7B7B7"/>
      </left>
      <right style="thin">
        <color rgb="FF000000"/>
      </right>
      <bottom style="thin">
        <color rgb="FF000000"/>
      </bottom>
    </border>
    <border>
      <left style="thin">
        <color rgb="FFB7B7B7"/>
      </left>
      <right style="thick">
        <color rgb="FFB7B7B7"/>
      </right>
    </border>
    <border>
      <left style="thin">
        <color rgb="FFB7B7B7"/>
      </left>
      <right style="thin">
        <color rgb="FFB7B7B7"/>
      </right>
      <bottom style="thick">
        <color rgb="FFB7B7B7"/>
      </bottom>
    </border>
    <border>
      <left style="thin">
        <color rgb="FFB7B7B7"/>
      </left>
      <right style="thick">
        <color rgb="FFB7B7B7"/>
      </right>
      <bottom style="thick">
        <color rgb="FFB7B7B7"/>
      </bottom>
    </border>
    <border>
      <right style="thick">
        <color rgb="FFCCCCCC"/>
      </right>
    </border>
    <border>
      <left style="thick">
        <color rgb="FFCCCCCC"/>
      </left>
    </border>
    <border>
      <left style="thick">
        <color rgb="FFCCCCCC"/>
      </left>
      <right style="thin">
        <color rgb="FF000000"/>
      </right>
    </border>
    <border>
      <left style="thin">
        <color rgb="FF000000"/>
      </left>
      <right style="thick">
        <color rgb="FFCCCCCC"/>
      </right>
      <bottom style="thin">
        <color rgb="FF000000"/>
      </bottom>
    </border>
    <border>
      <left style="thick">
        <color rgb="FFCCCCCC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CCCCCC"/>
      </left>
      <right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ck">
        <color rgb="FFCCCCCC"/>
      </left>
      <right/>
      <bottom style="thick">
        <color rgb="FFCCCCCC"/>
      </bottom>
    </border>
    <border>
      <right style="thin">
        <color rgb="FF000000"/>
      </right>
      <bottom style="thick">
        <color rgb="FFCCCCCC"/>
      </bottom>
    </border>
    <border>
      <bottom style="thick">
        <color rgb="FFCCCCCC"/>
      </bottom>
    </border>
    <border>
      <right style="thick">
        <color rgb="FFCCCCCC"/>
      </right>
      <bottom style="thick">
        <color rgb="FFCCCCCC"/>
      </bottom>
    </border>
    <border>
      <left style="thin">
        <color rgb="FF000000"/>
      </left>
      <right/>
      <bottom style="thick">
        <color rgb="FFCCCCCC"/>
      </bottom>
    </border>
    <border>
      <left style="thin">
        <color rgb="FFB7B7B7"/>
      </left>
      <right style="thin">
        <color rgb="FFB7B7B7"/>
      </right>
      <bottom style="thick">
        <color rgb="FFCCCCCC"/>
      </bottom>
    </border>
    <border>
      <left style="thick">
        <color rgb="FFB7B7B7"/>
      </left>
      <right style="thin">
        <color rgb="FFB7B7B7"/>
      </right>
    </border>
    <border>
      <left style="thick">
        <color rgb="FFB7B7B7"/>
      </left>
      <right style="thin">
        <color rgb="FFB7B7B7"/>
      </right>
      <bottom style="thick">
        <color rgb="FFB7B7B7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3" fontId="0" numFmtId="0" xfId="0" applyAlignment="1" applyFill="1" applyFont="1">
      <alignment readingOrder="0"/>
    </xf>
    <xf borderId="4" fillId="0" fontId="3" numFmtId="0" xfId="0" applyBorder="1" applyFont="1"/>
    <xf borderId="5" fillId="3" fontId="0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Alignment="1" applyBorder="1" applyFont="1">
      <alignment readingOrder="0"/>
    </xf>
    <xf borderId="9" fillId="0" fontId="3" numFmtId="0" xfId="0" applyBorder="1" applyFont="1"/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0" fillId="2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4" fillId="0" fontId="3" numFmtId="10" xfId="0" applyAlignment="1" applyBorder="1" applyFont="1" applyNumberFormat="1">
      <alignment horizontal="center"/>
    </xf>
    <xf borderId="11" fillId="3" fontId="3" numFmtId="10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8" fillId="2" fontId="4" numFmtId="0" xfId="0" applyAlignment="1" applyBorder="1" applyFont="1">
      <alignment horizontal="center"/>
    </xf>
    <xf borderId="12" fillId="2" fontId="4" numFmtId="0" xfId="0" applyAlignment="1" applyBorder="1" applyFont="1">
      <alignment horizontal="center"/>
    </xf>
    <xf borderId="1" fillId="0" fontId="3" numFmtId="10" xfId="0" applyAlignment="1" applyBorder="1" applyFont="1" applyNumberFormat="1">
      <alignment horizontal="center"/>
    </xf>
    <xf borderId="4" fillId="0" fontId="5" numFmtId="10" xfId="0" applyAlignment="1" applyBorder="1" applyFont="1" applyNumberFormat="1">
      <alignment horizontal="center" readingOrder="0" shrinkToFit="0" vertical="bottom" wrapText="0"/>
    </xf>
    <xf borderId="4" fillId="0" fontId="6" numFmtId="10" xfId="0" applyAlignment="1" applyBorder="1" applyFont="1" applyNumberFormat="1">
      <alignment horizontal="center" readingOrder="0"/>
    </xf>
    <xf borderId="4" fillId="0" fontId="3" numFmtId="10" xfId="0" applyAlignment="1" applyBorder="1" applyFont="1" applyNumberFormat="1">
      <alignment horizontal="center" readingOrder="0"/>
    </xf>
    <xf borderId="0" fillId="2" fontId="1" numFmtId="0" xfId="0" applyAlignment="1" applyFont="1">
      <alignment readingOrder="0"/>
    </xf>
    <xf borderId="0" fillId="2" fontId="4" numFmtId="0" xfId="0" applyAlignment="1" applyFont="1">
      <alignment horizontal="center"/>
    </xf>
    <xf borderId="4" fillId="2" fontId="1" numFmtId="0" xfId="0" applyAlignment="1" applyBorder="1" applyFont="1">
      <alignment readingOrder="0" shrinkToFit="0" vertical="bottom" wrapText="0"/>
    </xf>
    <xf borderId="4" fillId="2" fontId="4" numFmtId="0" xfId="0" applyAlignment="1" applyBorder="1" applyFont="1">
      <alignment horizontal="center" shrinkToFit="0" wrapText="0"/>
    </xf>
    <xf borderId="4" fillId="2" fontId="4" numFmtId="0" xfId="0" applyAlignment="1" applyBorder="1" applyFont="1">
      <alignment horizontal="center" shrinkToFit="0" wrapText="0"/>
    </xf>
    <xf borderId="4" fillId="2" fontId="4" numFmtId="10" xfId="0" applyAlignment="1" applyBorder="1" applyFont="1" applyNumberFormat="1">
      <alignment horizontal="center" shrinkToFit="0" wrapText="0"/>
    </xf>
    <xf borderId="4" fillId="0" fontId="5" numFmtId="0" xfId="0" applyAlignment="1" applyBorder="1" applyFont="1">
      <alignment readingOrder="0" shrinkToFit="0" vertical="bottom" wrapText="0"/>
    </xf>
    <xf borderId="4" fillId="0" fontId="3" numFmtId="2" xfId="0" applyAlignment="1" applyBorder="1" applyFont="1" applyNumberFormat="1">
      <alignment horizontal="center" readingOrder="0"/>
    </xf>
    <xf borderId="4" fillId="0" fontId="7" numFmtId="2" xfId="0" applyAlignment="1" applyBorder="1" applyFont="1" applyNumberFormat="1">
      <alignment horizontal="center" readingOrder="0" shrinkToFit="0" vertical="bottom" wrapText="0"/>
    </xf>
    <xf borderId="4" fillId="0" fontId="3" numFmtId="2" xfId="0" applyAlignment="1" applyBorder="1" applyFont="1" applyNumberFormat="1">
      <alignment horizontal="center" readingOrder="0" vertical="bottom"/>
    </xf>
    <xf borderId="4" fillId="0" fontId="7" numFmtId="2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horizontal="right" readingOrder="0" shrinkToFit="0" vertical="bottom" wrapText="0"/>
    </xf>
    <xf borderId="3" fillId="0" fontId="6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0" fillId="0" fontId="9" numFmtId="0" xfId="0" applyAlignment="1" applyFont="1">
      <alignment horizontal="center" readingOrder="0" shrinkToFit="0" vertical="bottom" wrapText="0"/>
    </xf>
    <xf borderId="1" fillId="0" fontId="6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0" fillId="0" fontId="10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right" readingOrder="0" shrinkToFit="0" vertical="bottom" wrapText="0"/>
    </xf>
    <xf borderId="1" fillId="0" fontId="3" numFmtId="0" xfId="0" applyAlignment="1" applyBorder="1" applyFont="1">
      <alignment vertical="bottom"/>
    </xf>
    <xf borderId="2" fillId="0" fontId="7" numFmtId="10" xfId="0" applyAlignment="1" applyBorder="1" applyFont="1" applyNumberFormat="1">
      <alignment horizontal="right" vertical="bottom"/>
    </xf>
    <xf borderId="0" fillId="0" fontId="10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4" fontId="6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shrinkToFit="0" vertical="bottom" wrapText="0"/>
    </xf>
    <xf borderId="0" fillId="4" fontId="6" numFmtId="0" xfId="0" applyAlignment="1" applyFont="1">
      <alignment shrinkToFit="0" vertical="bottom" wrapText="0"/>
    </xf>
    <xf borderId="0" fillId="4" fontId="6" numFmtId="0" xfId="0" applyAlignment="1" applyFont="1">
      <alignment readingOrder="0" vertical="bottom"/>
    </xf>
    <xf borderId="0" fillId="4" fontId="6" numFmtId="0" xfId="0" applyAlignment="1" applyFont="1">
      <alignment readingOrder="0"/>
    </xf>
    <xf borderId="1" fillId="2" fontId="1" numFmtId="0" xfId="0" applyAlignment="1" applyBorder="1" applyFont="1">
      <alignment horizontal="center" readingOrder="0" shrinkToFit="0" vertical="bottom" wrapText="0"/>
    </xf>
    <xf borderId="13" fillId="2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readingOrder="0"/>
    </xf>
    <xf borderId="14" fillId="2" fontId="1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 readingOrder="0" shrinkToFit="0" vertical="bottom" wrapText="0"/>
    </xf>
    <xf borderId="4" fillId="5" fontId="11" numFmtId="164" xfId="0" applyAlignment="1" applyBorder="1" applyFill="1" applyFont="1" applyNumberFormat="1">
      <alignment readingOrder="0" vertical="top"/>
    </xf>
    <xf borderId="4" fillId="0" fontId="12" numFmtId="2" xfId="0" applyAlignment="1" applyBorder="1" applyFont="1" applyNumberFormat="1">
      <alignment readingOrder="0" vertical="top"/>
    </xf>
    <xf borderId="11" fillId="6" fontId="3" numFmtId="0" xfId="0" applyAlignment="1" applyBorder="1" applyFill="1" applyFont="1">
      <alignment horizontal="center" vertical="bottom"/>
    </xf>
    <xf borderId="11" fillId="3" fontId="3" numFmtId="0" xfId="0" applyAlignment="1" applyBorder="1" applyFont="1">
      <alignment horizontal="center" vertical="bottom"/>
    </xf>
    <xf borderId="16" fillId="3" fontId="3" numFmtId="10" xfId="0" applyAlignment="1" applyBorder="1" applyFont="1" applyNumberFormat="1">
      <alignment horizontal="center" vertical="bottom"/>
    </xf>
    <xf borderId="4" fillId="3" fontId="11" numFmtId="164" xfId="0" applyAlignment="1" applyBorder="1" applyFont="1" applyNumberFormat="1">
      <alignment readingOrder="0" vertical="top"/>
    </xf>
    <xf borderId="16" fillId="6" fontId="3" numFmtId="0" xfId="0" applyAlignment="1" applyBorder="1" applyFont="1">
      <alignment horizontal="center" vertical="bottom"/>
    </xf>
    <xf borderId="11" fillId="6" fontId="3" numFmtId="0" xfId="0" applyAlignment="1" applyBorder="1" applyFont="1">
      <alignment horizontal="center"/>
    </xf>
    <xf borderId="16" fillId="6" fontId="3" numFmtId="0" xfId="0" applyAlignment="1" applyBorder="1" applyFont="1">
      <alignment horizontal="center"/>
    </xf>
    <xf borderId="17" fillId="3" fontId="3" numFmtId="10" xfId="0" applyAlignment="1" applyBorder="1" applyFont="1" applyNumberFormat="1">
      <alignment horizontal="center" vertical="bottom"/>
    </xf>
    <xf borderId="17" fillId="6" fontId="3" numFmtId="0" xfId="0" applyAlignment="1" applyBorder="1" applyFont="1">
      <alignment horizontal="center"/>
    </xf>
    <xf borderId="18" fillId="6" fontId="3" numFmtId="0" xfId="0" applyAlignment="1" applyBorder="1" applyFont="1">
      <alignment horizontal="center"/>
    </xf>
    <xf borderId="0" fillId="0" fontId="3" numFmtId="0" xfId="0" applyAlignment="1" applyFont="1">
      <alignment horizontal="right" readingOrder="0"/>
    </xf>
    <xf borderId="0" fillId="0" fontId="3" numFmtId="10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19" fillId="0" fontId="3" numFmtId="0" xfId="0" applyAlignment="1" applyBorder="1" applyFont="1">
      <alignment horizontal="center"/>
    </xf>
    <xf borderId="20" fillId="0" fontId="3" numFmtId="0" xfId="0" applyAlignment="1" applyBorder="1" applyFont="1">
      <alignment horizontal="center"/>
    </xf>
    <xf borderId="21" fillId="2" fontId="1" numFmtId="0" xfId="0" applyAlignment="1" applyBorder="1" applyFont="1">
      <alignment horizontal="left" readingOrder="0" shrinkToFit="0" vertical="bottom" wrapText="0"/>
    </xf>
    <xf borderId="13" fillId="2" fontId="1" numFmtId="0" xfId="0" applyAlignment="1" applyBorder="1" applyFont="1">
      <alignment horizontal="left" shrinkToFit="0" vertical="bottom" wrapText="0"/>
    </xf>
    <xf borderId="13" fillId="2" fontId="1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/>
    </xf>
    <xf borderId="22" fillId="2" fontId="2" numFmtId="0" xfId="0" applyAlignment="1" applyBorder="1" applyFont="1">
      <alignment horizontal="center" readingOrder="0"/>
    </xf>
    <xf borderId="23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vertical="bottom"/>
    </xf>
    <xf borderId="9" fillId="0" fontId="3" numFmtId="0" xfId="0" applyAlignment="1" applyBorder="1" applyFont="1">
      <alignment horizontal="center" readingOrder="0" vertical="bottom"/>
    </xf>
    <xf borderId="19" fillId="0" fontId="3" numFmtId="0" xfId="0" applyBorder="1" applyFont="1"/>
    <xf borderId="24" fillId="0" fontId="3" numFmtId="0" xfId="0" applyAlignment="1" applyBorder="1" applyFont="1">
      <alignment shrinkToFit="0" vertical="bottom" wrapText="0"/>
    </xf>
    <xf borderId="25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readingOrder="0" vertical="bottom"/>
    </xf>
    <xf borderId="26" fillId="0" fontId="3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horizontal="center" vertical="bottom"/>
    </xf>
    <xf borderId="27" fillId="0" fontId="3" numFmtId="0" xfId="0" applyAlignment="1" applyBorder="1" applyFont="1">
      <alignment shrinkToFit="0" vertical="bottom" wrapText="0"/>
    </xf>
    <xf borderId="28" fillId="0" fontId="3" numFmtId="10" xfId="0" applyAlignment="1" applyBorder="1" applyFont="1" applyNumberFormat="1">
      <alignment vertical="bottom"/>
    </xf>
    <xf borderId="28" fillId="0" fontId="5" numFmtId="0" xfId="0" applyAlignment="1" applyBorder="1" applyFont="1">
      <alignment horizontal="center" vertical="bottom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Alignment="1" applyBorder="1" applyFont="1">
      <alignment shrinkToFit="0" vertical="bottom" wrapText="0"/>
    </xf>
    <xf borderId="28" fillId="0" fontId="3" numFmtId="0" xfId="0" applyAlignment="1" applyBorder="1" applyFont="1">
      <alignment horizontal="center" readingOrder="0" vertical="bottom"/>
    </xf>
    <xf borderId="4" fillId="7" fontId="13" numFmtId="164" xfId="0" applyAlignment="1" applyBorder="1" applyFill="1" applyFont="1" applyNumberFormat="1">
      <alignment readingOrder="0" shrinkToFit="0" vertical="top" wrapText="0"/>
    </xf>
    <xf borderId="4" fillId="0" fontId="14" numFmtId="4" xfId="0" applyAlignment="1" applyBorder="1" applyFont="1" applyNumberFormat="1">
      <alignment horizontal="right" readingOrder="0" shrinkToFit="0" vertical="top" wrapText="0"/>
    </xf>
    <xf borderId="4" fillId="0" fontId="14" numFmtId="0" xfId="0" applyAlignment="1" applyBorder="1" applyFont="1">
      <alignment horizontal="right" readingOrder="0" shrinkToFit="0" vertical="top" wrapText="0"/>
    </xf>
    <xf borderId="0" fillId="7" fontId="13" numFmtId="164" xfId="0" applyAlignment="1" applyFont="1" applyNumberFormat="1">
      <alignment readingOrder="0" shrinkToFit="0" vertical="top" wrapText="0"/>
    </xf>
    <xf borderId="0" fillId="0" fontId="14" numFmtId="4" xfId="0" applyAlignment="1" applyFont="1" applyNumberFormat="1">
      <alignment horizontal="right" readingOrder="0" shrinkToFit="0" vertical="top" wrapText="0"/>
    </xf>
    <xf borderId="0" fillId="0" fontId="14" numFmtId="0" xfId="0" applyAlignment="1" applyFont="1">
      <alignment horizontal="right" readingOrder="0" shrinkToFit="0" vertical="top" wrapText="0"/>
    </xf>
    <xf borderId="3" fillId="0" fontId="10" numFmtId="0" xfId="0" applyAlignment="1" applyBorder="1" applyFont="1">
      <alignment horizontal="right" readingOrder="0" shrinkToFit="0" vertical="bottom" wrapText="0"/>
    </xf>
    <xf borderId="0" fillId="0" fontId="5" numFmtId="10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3" fillId="0" fontId="0" numFmtId="164" xfId="0" applyAlignment="1" applyBorder="1" applyFont="1" applyNumberFormat="1">
      <alignment horizontal="right" readingOrder="0" shrinkToFit="0" vertical="bottom" wrapText="0"/>
    </xf>
    <xf borderId="29" fillId="0" fontId="0" numFmtId="2" xfId="0" applyAlignment="1" applyBorder="1" applyFont="1" applyNumberFormat="1">
      <alignment horizontal="right" readingOrder="0" shrinkToFit="0" vertical="bottom" wrapText="0"/>
    </xf>
    <xf borderId="32" fillId="3" fontId="3" numFmtId="10" xfId="0" applyAlignment="1" applyBorder="1" applyFont="1" applyNumberFormat="1">
      <alignment horizontal="center" vertical="bottom"/>
    </xf>
    <xf borderId="29" fillId="0" fontId="0" numFmtId="164" xfId="0" applyAlignment="1" applyBorder="1" applyFont="1" applyNumberFormat="1">
      <alignment horizontal="right" readingOrder="0" shrinkToFit="0" vertical="bottom" wrapText="0"/>
    </xf>
    <xf borderId="11" fillId="3" fontId="3" numFmtId="165" xfId="0" applyAlignment="1" applyBorder="1" applyFont="1" applyNumberFormat="1">
      <alignment horizontal="center" readingOrder="0" vertical="bottom"/>
    </xf>
    <xf borderId="11" fillId="3" fontId="3" numFmtId="0" xfId="0" applyAlignment="1" applyBorder="1" applyFont="1">
      <alignment horizontal="center" readingOrder="0" vertical="bottom"/>
    </xf>
    <xf borderId="33" fillId="3" fontId="3" numFmtId="165" xfId="0" applyAlignment="1" applyBorder="1" applyFont="1" applyNumberFormat="1">
      <alignment horizontal="center" readingOrder="0" vertical="bottom"/>
    </xf>
    <xf borderId="11" fillId="3" fontId="3" numFmtId="165" xfId="0" applyAlignment="1" applyBorder="1" applyFont="1" applyNumberFormat="1">
      <alignment horizontal="center" readingOrder="0"/>
    </xf>
    <xf borderId="11" fillId="3" fontId="3" numFmtId="0" xfId="0" applyAlignment="1" applyBorder="1" applyFont="1">
      <alignment horizontal="center" readingOrder="0"/>
    </xf>
    <xf borderId="33" fillId="3" fontId="3" numFmtId="165" xfId="0" applyAlignment="1" applyBorder="1" applyFont="1" applyNumberFormat="1">
      <alignment horizontal="center" readingOrder="0"/>
    </xf>
    <xf borderId="11" fillId="0" fontId="3" numFmtId="165" xfId="0" applyAlignment="1" applyBorder="1" applyFont="1" applyNumberFormat="1">
      <alignment horizontal="center" readingOrder="0"/>
    </xf>
    <xf borderId="11" fillId="0" fontId="3" numFmtId="0" xfId="0" applyAlignment="1" applyBorder="1" applyFont="1">
      <alignment horizontal="center" readingOrder="0"/>
    </xf>
    <xf borderId="33" fillId="0" fontId="3" numFmtId="165" xfId="0" applyAlignment="1" applyBorder="1" applyFont="1" applyNumberFormat="1">
      <alignment horizontal="center" readingOrder="0"/>
    </xf>
    <xf borderId="17" fillId="0" fontId="3" numFmtId="165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34" fillId="0" fontId="3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6.png"/><Relationship Id="rId6" Type="http://schemas.openxmlformats.org/officeDocument/2006/relationships/image" Target="../media/image1.png"/><Relationship Id="rId7" Type="http://schemas.openxmlformats.org/officeDocument/2006/relationships/image" Target="../media/image8.png"/><Relationship Id="rId8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1190625</xdr:colOff>
      <xdr:row>36</xdr:row>
      <xdr:rowOff>142875</xdr:rowOff>
    </xdr:from>
    <xdr:ext cx="3952875" cy="188595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1838325</xdr:colOff>
      <xdr:row>36</xdr:row>
      <xdr:rowOff>142875</xdr:rowOff>
    </xdr:from>
    <xdr:ext cx="3333750" cy="18859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1457325</xdr:colOff>
      <xdr:row>58</xdr:row>
      <xdr:rowOff>152400</xdr:rowOff>
    </xdr:from>
    <xdr:ext cx="4476750" cy="17907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70</xdr:row>
      <xdr:rowOff>200025</xdr:rowOff>
    </xdr:from>
    <xdr:ext cx="3467100" cy="17907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1190625</xdr:colOff>
      <xdr:row>58</xdr:row>
      <xdr:rowOff>152400</xdr:rowOff>
    </xdr:from>
    <xdr:ext cx="4219575" cy="17907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1190625</xdr:colOff>
      <xdr:row>46</xdr:row>
      <xdr:rowOff>200025</xdr:rowOff>
    </xdr:from>
    <xdr:ext cx="4219575" cy="1714500"/>
    <xdr:pic>
      <xdr:nvPicPr>
        <xdr:cNvPr id="0" name="image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46</xdr:row>
      <xdr:rowOff>200025</xdr:rowOff>
    </xdr:from>
    <xdr:ext cx="3600450" cy="1790700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1209675</xdr:colOff>
      <xdr:row>70</xdr:row>
      <xdr:rowOff>200025</xdr:rowOff>
    </xdr:from>
    <xdr:ext cx="4419600" cy="1790700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847725</xdr:colOff>
      <xdr:row>39</xdr:row>
      <xdr:rowOff>200025</xdr:rowOff>
    </xdr:from>
    <xdr:ext cx="5810250" cy="3533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942975</xdr:colOff>
      <xdr:row>39</xdr:row>
      <xdr:rowOff>200025</xdr:rowOff>
    </xdr:from>
    <xdr:ext cx="7096125" cy="353377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962025</xdr:colOff>
      <xdr:row>39</xdr:row>
      <xdr:rowOff>200025</xdr:rowOff>
    </xdr:from>
    <xdr:ext cx="5772150" cy="24765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85725</xdr:colOff>
      <xdr:row>39</xdr:row>
      <xdr:rowOff>200025</xdr:rowOff>
    </xdr:from>
    <xdr:ext cx="5305425" cy="35052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952500</xdr:colOff>
      <xdr:row>39</xdr:row>
      <xdr:rowOff>180975</xdr:rowOff>
    </xdr:from>
    <xdr:ext cx="5743575" cy="22002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39</xdr:row>
      <xdr:rowOff>190500</xdr:rowOff>
    </xdr:from>
    <xdr:ext cx="5743575" cy="22002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962025</xdr:colOff>
      <xdr:row>39</xdr:row>
      <xdr:rowOff>200025</xdr:rowOff>
    </xdr:from>
    <xdr:ext cx="5753100" cy="218122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39</xdr:row>
      <xdr:rowOff>200025</xdr:rowOff>
    </xdr:from>
    <xdr:ext cx="5753100" cy="218122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  <col customWidth="1" min="3" max="3" width="15.14"/>
    <col customWidth="1" min="4" max="4" width="13.86"/>
    <col customWidth="1" min="5" max="5" width="27.86"/>
    <col customWidth="1" min="7" max="7" width="17.29"/>
  </cols>
  <sheetData>
    <row r="1">
      <c r="A1" s="1" t="s">
        <v>0</v>
      </c>
      <c r="B1" s="2" t="s">
        <v>1</v>
      </c>
      <c r="C1" s="3" t="s">
        <v>2</v>
      </c>
      <c r="D1" s="2"/>
      <c r="E1" s="3" t="s">
        <v>3</v>
      </c>
    </row>
    <row r="2">
      <c r="A2" s="4" t="s">
        <v>0</v>
      </c>
      <c r="B2" s="5" t="s">
        <v>1</v>
      </c>
      <c r="C2" s="6" t="s">
        <v>2</v>
      </c>
      <c r="D2" s="5"/>
      <c r="E2" s="5" t="s">
        <v>3</v>
      </c>
    </row>
    <row r="3">
      <c r="A3" s="7" t="s">
        <v>4</v>
      </c>
      <c r="B3" s="7" t="s">
        <v>5</v>
      </c>
      <c r="C3" s="8" t="s">
        <v>6</v>
      </c>
      <c r="D3" s="9"/>
      <c r="E3" s="10" t="s">
        <v>7</v>
      </c>
    </row>
    <row r="4">
      <c r="A4" s="7" t="s">
        <v>8</v>
      </c>
      <c r="B4" s="7" t="s">
        <v>9</v>
      </c>
      <c r="C4" s="11" t="s">
        <v>10</v>
      </c>
      <c r="D4" s="12"/>
      <c r="E4" s="7" t="s">
        <v>11</v>
      </c>
    </row>
    <row r="5">
      <c r="A5" s="7" t="s">
        <v>12</v>
      </c>
      <c r="B5" s="13" t="s">
        <v>13</v>
      </c>
      <c r="C5" s="13" t="s">
        <v>14</v>
      </c>
      <c r="D5" s="14"/>
      <c r="E5" s="15" t="s">
        <v>15</v>
      </c>
    </row>
    <row r="6">
      <c r="A6" s="7" t="s">
        <v>16</v>
      </c>
      <c r="B6" s="7" t="s">
        <v>17</v>
      </c>
      <c r="C6" s="16" t="s">
        <v>18</v>
      </c>
      <c r="D6" s="17"/>
      <c r="E6" s="7" t="s">
        <v>19</v>
      </c>
    </row>
    <row r="8">
      <c r="A8" s="18" t="s">
        <v>20</v>
      </c>
      <c r="B8" s="19" t="s">
        <v>21</v>
      </c>
      <c r="C8" s="18"/>
      <c r="D8" s="19"/>
      <c r="E8" s="18"/>
      <c r="F8" s="19"/>
      <c r="G8" s="18"/>
      <c r="H8" s="19"/>
      <c r="I8" s="20"/>
    </row>
    <row r="9">
      <c r="A9" s="18" t="s">
        <v>22</v>
      </c>
      <c r="B9" s="19" t="s">
        <v>23</v>
      </c>
      <c r="C9" s="18" t="s">
        <v>24</v>
      </c>
      <c r="D9" s="19" t="s">
        <v>25</v>
      </c>
      <c r="E9" s="18" t="s">
        <v>26</v>
      </c>
      <c r="F9" s="19" t="s">
        <v>14</v>
      </c>
      <c r="G9" s="18" t="s">
        <v>27</v>
      </c>
      <c r="H9" s="19" t="s">
        <v>28</v>
      </c>
      <c r="I9" s="20" t="s">
        <v>29</v>
      </c>
    </row>
    <row r="10">
      <c r="A10" s="7" t="s">
        <v>30</v>
      </c>
      <c r="B10" s="21">
        <f>Rachel!D3</f>
        <v>0.006061877626</v>
      </c>
      <c r="C10" s="21">
        <f>Rachel!M3</f>
        <v>0.00432080314</v>
      </c>
      <c r="D10" s="21">
        <f>Pranil!D3</f>
        <v>0.003786687751</v>
      </c>
      <c r="E10" s="21">
        <f>Pranil!M3</f>
        <v>0.06663006231</v>
      </c>
      <c r="F10" s="21">
        <f>Ryan!D3</f>
        <v>0.00610065915</v>
      </c>
      <c r="G10" s="21">
        <f>Ryan!M3</f>
        <v>0.005591145369</v>
      </c>
      <c r="H10" s="22">
        <f>Jewel!D3</f>
        <v>0.003797798386</v>
      </c>
      <c r="I10" s="21">
        <f>Jewel!M3</f>
        <v>0.000629702296</v>
      </c>
    </row>
    <row r="11">
      <c r="A11" s="7" t="s">
        <v>31</v>
      </c>
      <c r="B11" s="21">
        <f>Rachel!E3</f>
        <v>0.0216895532</v>
      </c>
      <c r="C11" s="21">
        <f>Rachel!N3</f>
        <v>0.006984696203</v>
      </c>
      <c r="D11" s="21">
        <f>Pranil!E3</f>
        <v>-0.001923076923</v>
      </c>
      <c r="E11" s="21">
        <f>Pranil!N3</f>
        <v>0.07857145763</v>
      </c>
      <c r="F11" s="21">
        <f>Ryan!E3</f>
        <v>0.008233209632</v>
      </c>
      <c r="G11" s="21">
        <f>Ryan!E3</f>
        <v>0.008233209632</v>
      </c>
      <c r="H11" s="21">
        <f>Jewel!E3</f>
        <v>0.0009393365193</v>
      </c>
      <c r="I11" s="21">
        <f>Jewel!N3</f>
        <v>0.0009009562301</v>
      </c>
    </row>
    <row r="12">
      <c r="A12" s="7" t="s">
        <v>32</v>
      </c>
      <c r="B12" s="21" t="str">
        <f>Rachel!F3</f>
        <v>#N/A</v>
      </c>
      <c r="C12" s="23" t="str">
        <f>Rachel!O3</f>
        <v>#N/A</v>
      </c>
      <c r="D12" s="23" t="str">
        <f>Pranil!F3</f>
        <v>#N/A</v>
      </c>
      <c r="E12" s="23" t="str">
        <f>Pranil!O3</f>
        <v>#N/A</v>
      </c>
      <c r="F12" s="24" t="s">
        <v>33</v>
      </c>
      <c r="G12" s="24" t="s">
        <v>33</v>
      </c>
      <c r="H12" s="23" t="str">
        <f>Jewel!F3</f>
        <v>#N/A</v>
      </c>
      <c r="I12" s="25" t="str">
        <f>Jewel!O3</f>
        <v>#N/A</v>
      </c>
    </row>
    <row r="13">
      <c r="A13" s="20" t="s">
        <v>34</v>
      </c>
      <c r="B13" s="26"/>
      <c r="C13" s="26"/>
      <c r="D13" s="26"/>
      <c r="E13" s="26"/>
      <c r="F13" s="26"/>
      <c r="G13" s="26"/>
      <c r="H13" s="27"/>
      <c r="I13" s="28"/>
    </row>
    <row r="14">
      <c r="A14" s="7" t="s">
        <v>35</v>
      </c>
      <c r="B14" s="21">
        <f>Rachel!G3</f>
        <v>0.09402894855</v>
      </c>
      <c r="C14" s="21">
        <f>Rachel!P3</f>
        <v>0.06248639365</v>
      </c>
      <c r="D14" s="21">
        <f>Pranil!G3</f>
        <v>0.1725095458</v>
      </c>
      <c r="E14" s="21">
        <f>Pranil!P3</f>
        <v>0.1475351477</v>
      </c>
      <c r="F14" s="21">
        <f>Ryan!G3</f>
        <v>0.04926341007</v>
      </c>
      <c r="G14" s="21">
        <f>Ryan!P3</f>
        <v>0.03926344842</v>
      </c>
      <c r="H14" s="21">
        <f>Jewel!G3</f>
        <v>0.03010890898</v>
      </c>
      <c r="I14" s="29">
        <f>Jewel!P3</f>
        <v>0.06660133873</v>
      </c>
    </row>
    <row r="15">
      <c r="A15" s="7" t="s">
        <v>36</v>
      </c>
      <c r="B15" s="21">
        <f>Rachel!H3</f>
        <v>0.06289190365</v>
      </c>
      <c r="C15" s="21">
        <f>Rachel!Q3</f>
        <v>0.05657118335</v>
      </c>
      <c r="D15" s="21">
        <f>Pranil!H3</f>
        <v>0.1150646672</v>
      </c>
      <c r="E15" s="21">
        <f>Pranil!Q3</f>
        <v>0.1129928908</v>
      </c>
      <c r="F15" s="21">
        <f>Ryan!H3</f>
        <v>0.03929989587</v>
      </c>
      <c r="G15" s="21">
        <f>Ryan!Q3</f>
        <v>0.03598623381</v>
      </c>
      <c r="H15" s="21">
        <f>Jewel!H3</f>
        <v>0.02882214342</v>
      </c>
      <c r="I15" s="21">
        <f>Jewel!Q3</f>
        <v>0.0493208096</v>
      </c>
    </row>
    <row r="16">
      <c r="A16" s="7" t="s">
        <v>37</v>
      </c>
      <c r="B16" s="21">
        <f>Rachel!I3</f>
        <v>10.37498734</v>
      </c>
      <c r="C16" s="21">
        <f>Rachel!R3</f>
        <v>13.09274723</v>
      </c>
      <c r="D16" s="21">
        <f>Pranil!I3</f>
        <v>30.38662671</v>
      </c>
      <c r="E16" s="21">
        <f>Pranil!R3</f>
        <v>1.695824481</v>
      </c>
      <c r="F16" s="21">
        <f>Ryan!I3</f>
        <v>6.441909784</v>
      </c>
      <c r="G16" s="21">
        <f>Ryan!R3</f>
        <v>6.43629014</v>
      </c>
      <c r="H16" s="21">
        <f>Jewel!I3</f>
        <v>7.58917154</v>
      </c>
      <c r="I16" s="21">
        <f>Jewel!R3</f>
        <v>78.32401106</v>
      </c>
    </row>
    <row r="17">
      <c r="A17" s="18" t="s">
        <v>38</v>
      </c>
      <c r="B17" s="19" t="s">
        <v>23</v>
      </c>
      <c r="C17" s="18" t="s">
        <v>24</v>
      </c>
      <c r="D17" s="19" t="s">
        <v>25</v>
      </c>
      <c r="E17" s="18" t="s">
        <v>26</v>
      </c>
      <c r="F17" s="19" t="s">
        <v>14</v>
      </c>
      <c r="G17" s="18" t="s">
        <v>27</v>
      </c>
      <c r="H17" s="19" t="s">
        <v>28</v>
      </c>
      <c r="I17" s="20" t="s">
        <v>29</v>
      </c>
    </row>
    <row r="18">
      <c r="A18" s="7" t="s">
        <v>39</v>
      </c>
      <c r="B18" s="30">
        <v>0.1267</v>
      </c>
      <c r="C18" s="30">
        <v>0.185</v>
      </c>
      <c r="D18" s="31">
        <v>0.2379</v>
      </c>
      <c r="E18" s="32">
        <v>0.2355</v>
      </c>
      <c r="F18" s="32">
        <v>0.0905</v>
      </c>
      <c r="G18" s="32">
        <v>0.0842</v>
      </c>
      <c r="H18" s="21">
        <f>Jewel!C27</f>
        <v>0.08038805933</v>
      </c>
      <c r="I18" s="21">
        <f>Jewel!L35</f>
        <v>0.09133344896</v>
      </c>
    </row>
    <row r="19">
      <c r="A19" s="7" t="s">
        <v>40</v>
      </c>
      <c r="B19" s="30">
        <v>-0.1164</v>
      </c>
      <c r="C19" s="30">
        <v>-0.0937</v>
      </c>
      <c r="D19" s="31">
        <v>-0.2407</v>
      </c>
      <c r="E19" s="32">
        <v>-0.196</v>
      </c>
      <c r="F19" s="32">
        <v>-0.0696</v>
      </c>
      <c r="G19" s="32">
        <v>-0.042</v>
      </c>
      <c r="H19" s="21">
        <f>Jewel!C16</f>
        <v>-0.04425261148</v>
      </c>
      <c r="I19" s="21">
        <f>Jewel!L31</f>
        <v>-0.1061471703</v>
      </c>
    </row>
    <row r="20">
      <c r="A20" s="7" t="s">
        <v>41</v>
      </c>
      <c r="B20" s="32">
        <f t="shared" ref="B20:I20" si="1">ABS(B18)+ABS(B19)</f>
        <v>0.2431</v>
      </c>
      <c r="C20" s="32">
        <f t="shared" si="1"/>
        <v>0.2787</v>
      </c>
      <c r="D20" s="31">
        <f t="shared" si="1"/>
        <v>0.4786</v>
      </c>
      <c r="E20" s="32">
        <f t="shared" si="1"/>
        <v>0.4315</v>
      </c>
      <c r="F20" s="32">
        <f t="shared" si="1"/>
        <v>0.1601</v>
      </c>
      <c r="G20" s="32">
        <f t="shared" si="1"/>
        <v>0.1262</v>
      </c>
      <c r="H20" s="31">
        <f t="shared" si="1"/>
        <v>0.1246406708</v>
      </c>
      <c r="I20" s="32">
        <f t="shared" si="1"/>
        <v>0.1974806192</v>
      </c>
    </row>
    <row r="21">
      <c r="A21" s="33" t="s">
        <v>42</v>
      </c>
      <c r="B21" s="34"/>
      <c r="C21" s="34"/>
      <c r="D21" s="34"/>
      <c r="E21" s="34"/>
      <c r="F21" s="34"/>
      <c r="G21" s="34"/>
      <c r="H21" s="34"/>
      <c r="I21" s="34"/>
    </row>
    <row r="22">
      <c r="A22" s="7" t="s">
        <v>43</v>
      </c>
      <c r="B22" s="21">
        <f t="shared" ref="B22:I22" si="2">ABS(B10-B11)</f>
        <v>0.01562767557</v>
      </c>
      <c r="C22" s="21">
        <f t="shared" si="2"/>
        <v>0.002663893064</v>
      </c>
      <c r="D22" s="21">
        <f t="shared" si="2"/>
        <v>0.005709764675</v>
      </c>
      <c r="E22" s="21">
        <f t="shared" si="2"/>
        <v>0.01194139532</v>
      </c>
      <c r="F22" s="21">
        <f t="shared" si="2"/>
        <v>0.002132550481</v>
      </c>
      <c r="G22" s="21">
        <f t="shared" si="2"/>
        <v>0.002642064263</v>
      </c>
      <c r="H22" s="21">
        <f t="shared" si="2"/>
        <v>0.002858461867</v>
      </c>
      <c r="I22" s="21">
        <f t="shared" si="2"/>
        <v>0.0002712539341</v>
      </c>
    </row>
    <row r="23">
      <c r="A23" s="35" t="s">
        <v>44</v>
      </c>
      <c r="B23" s="36"/>
      <c r="C23" s="37"/>
      <c r="D23" s="36"/>
      <c r="E23" s="36"/>
      <c r="F23" s="38"/>
      <c r="G23" s="36"/>
      <c r="H23" s="36"/>
      <c r="I23" s="38"/>
    </row>
    <row r="24">
      <c r="A24" s="39" t="s">
        <v>45</v>
      </c>
      <c r="B24" s="40">
        <v>9.0</v>
      </c>
      <c r="C24" s="41">
        <v>16.0</v>
      </c>
      <c r="D24" s="41">
        <v>7.0</v>
      </c>
      <c r="E24" s="42">
        <v>8.0</v>
      </c>
      <c r="F24" s="43">
        <v>16.0</v>
      </c>
      <c r="G24" s="40">
        <v>17.0</v>
      </c>
      <c r="H24" s="40">
        <v>17.0</v>
      </c>
      <c r="I24" s="40">
        <v>12.0</v>
      </c>
    </row>
    <row r="25">
      <c r="C25" s="44"/>
      <c r="D25" s="44"/>
      <c r="E25" s="45"/>
      <c r="F25" s="46"/>
      <c r="M25" s="47"/>
      <c r="N25" s="47"/>
    </row>
    <row r="26">
      <c r="C26" s="44"/>
      <c r="D26" s="44"/>
      <c r="E26" s="48" t="s">
        <v>46</v>
      </c>
      <c r="F26" s="49" t="s">
        <v>47</v>
      </c>
      <c r="M26" s="50"/>
      <c r="N26" s="51"/>
    </row>
    <row r="27">
      <c r="C27" s="44"/>
      <c r="D27" s="44"/>
      <c r="E27" s="52" t="s">
        <v>48</v>
      </c>
      <c r="F27" s="53">
        <f t="shared" ref="F27:F35" si="3">F28-5%</f>
        <v>-0.2001</v>
      </c>
      <c r="M27" s="50"/>
      <c r="N27" s="51"/>
    </row>
    <row r="28">
      <c r="C28" s="44"/>
      <c r="D28" s="44"/>
      <c r="E28" s="52" t="s">
        <v>49</v>
      </c>
      <c r="F28" s="53">
        <f t="shared" si="3"/>
        <v>-0.1501</v>
      </c>
      <c r="M28" s="50"/>
      <c r="N28" s="51"/>
    </row>
    <row r="29">
      <c r="C29" s="44"/>
      <c r="D29" s="44"/>
      <c r="E29" s="52" t="s">
        <v>50</v>
      </c>
      <c r="F29" s="53">
        <f t="shared" si="3"/>
        <v>-0.1001</v>
      </c>
      <c r="M29" s="50"/>
      <c r="N29" s="51"/>
    </row>
    <row r="30">
      <c r="C30" s="44"/>
      <c r="D30" s="44"/>
      <c r="E30" s="52" t="s">
        <v>51</v>
      </c>
      <c r="F30" s="53">
        <f t="shared" si="3"/>
        <v>-0.0501</v>
      </c>
      <c r="M30" s="50"/>
      <c r="N30" s="51"/>
    </row>
    <row r="31">
      <c r="C31" s="44"/>
      <c r="D31" s="44"/>
      <c r="E31" s="52" t="s">
        <v>52</v>
      </c>
      <c r="F31" s="53">
        <f t="shared" si="3"/>
        <v>-0.0001</v>
      </c>
      <c r="M31" s="50"/>
      <c r="N31" s="51"/>
    </row>
    <row r="32">
      <c r="C32" s="44"/>
      <c r="D32" s="44"/>
      <c r="E32" s="52" t="s">
        <v>53</v>
      </c>
      <c r="F32" s="53">
        <f t="shared" si="3"/>
        <v>0.0499</v>
      </c>
      <c r="M32" s="54"/>
      <c r="N32" s="51"/>
    </row>
    <row r="33">
      <c r="C33" s="44"/>
      <c r="D33" s="44"/>
      <c r="E33" s="52" t="s">
        <v>54</v>
      </c>
      <c r="F33" s="53">
        <f t="shared" si="3"/>
        <v>0.0999</v>
      </c>
      <c r="M33" s="50"/>
      <c r="N33" s="51"/>
    </row>
    <row r="34">
      <c r="C34" s="44"/>
      <c r="D34" s="44"/>
      <c r="E34" s="52" t="s">
        <v>55</v>
      </c>
      <c r="F34" s="53">
        <f t="shared" si="3"/>
        <v>0.1499</v>
      </c>
    </row>
    <row r="35">
      <c r="C35" s="44"/>
      <c r="E35" s="55" t="s">
        <v>56</v>
      </c>
      <c r="F35" s="53">
        <f t="shared" si="3"/>
        <v>0.1999</v>
      </c>
    </row>
    <row r="36">
      <c r="E36" s="55" t="s">
        <v>57</v>
      </c>
      <c r="F36" s="53">
        <v>0.2499</v>
      </c>
    </row>
    <row r="37">
      <c r="B37" s="56" t="s">
        <v>58</v>
      </c>
      <c r="C37" s="56" t="s">
        <v>23</v>
      </c>
      <c r="F37" s="56" t="s">
        <v>59</v>
      </c>
    </row>
    <row r="47">
      <c r="B47" s="56" t="s">
        <v>60</v>
      </c>
      <c r="C47" s="56" t="s">
        <v>14</v>
      </c>
      <c r="F47" s="56" t="s">
        <v>15</v>
      </c>
    </row>
    <row r="59">
      <c r="B59" s="56" t="s">
        <v>61</v>
      </c>
      <c r="C59" s="56" t="s">
        <v>62</v>
      </c>
      <c r="F59" s="56" t="s">
        <v>63</v>
      </c>
    </row>
    <row r="71">
      <c r="B71" s="56" t="s">
        <v>64</v>
      </c>
      <c r="C71" s="56" t="s">
        <v>25</v>
      </c>
      <c r="F71" s="56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1.14"/>
    <col customWidth="1" min="3" max="3" width="14.0"/>
    <col customWidth="1" min="8" max="8" width="15.43"/>
    <col customWidth="1" min="9" max="9" width="14.43"/>
    <col customWidth="1" min="11" max="11" width="12.57"/>
    <col customWidth="1" min="12" max="12" width="14.14"/>
    <col customWidth="1" min="17" max="17" width="12.43"/>
    <col customWidth="1" min="18" max="18" width="13.43"/>
  </cols>
  <sheetData>
    <row r="1">
      <c r="A1" s="57" t="s">
        <v>65</v>
      </c>
      <c r="B1" s="58"/>
      <c r="C1" s="59"/>
      <c r="D1" s="57"/>
      <c r="E1" s="60"/>
      <c r="F1" s="61"/>
      <c r="G1" s="61"/>
      <c r="H1" s="61"/>
      <c r="I1" s="61"/>
      <c r="J1" s="57" t="s">
        <v>66</v>
      </c>
      <c r="K1" s="58"/>
      <c r="L1" s="59"/>
      <c r="M1" s="57"/>
      <c r="N1" s="60"/>
      <c r="O1" s="61"/>
      <c r="P1" s="61"/>
      <c r="Q1" s="61"/>
      <c r="R1" s="61"/>
    </row>
    <row r="2">
      <c r="A2" s="62" t="s">
        <v>67</v>
      </c>
      <c r="B2" s="62" t="s">
        <v>68</v>
      </c>
      <c r="C2" s="63" t="s">
        <v>69</v>
      </c>
      <c r="D2" s="62" t="s">
        <v>70</v>
      </c>
      <c r="E2" s="64" t="s">
        <v>71</v>
      </c>
      <c r="F2" s="65" t="s">
        <v>32</v>
      </c>
      <c r="G2" s="65" t="s">
        <v>72</v>
      </c>
      <c r="H2" s="65" t="s">
        <v>73</v>
      </c>
      <c r="I2" s="66" t="s">
        <v>74</v>
      </c>
      <c r="J2" s="67" t="s">
        <v>67</v>
      </c>
      <c r="K2" s="62" t="s">
        <v>68</v>
      </c>
      <c r="L2" s="63" t="s">
        <v>69</v>
      </c>
      <c r="M2" s="62" t="s">
        <v>70</v>
      </c>
      <c r="N2" s="64" t="s">
        <v>71</v>
      </c>
      <c r="O2" s="65" t="s">
        <v>32</v>
      </c>
      <c r="P2" s="65" t="s">
        <v>72</v>
      </c>
      <c r="Q2" s="65" t="s">
        <v>73</v>
      </c>
      <c r="R2" s="66" t="s">
        <v>74</v>
      </c>
    </row>
    <row r="3">
      <c r="A3" s="68">
        <v>42736.0</v>
      </c>
      <c r="B3" s="69">
        <v>56.377693</v>
      </c>
      <c r="C3" s="70"/>
      <c r="D3" s="22">
        <f>AVERAGE(C4:C38)</f>
        <v>0.00610065915</v>
      </c>
      <c r="E3" s="22">
        <f>MEDIAN(C4:C38)</f>
        <v>0.008233209632</v>
      </c>
      <c r="F3" s="71" t="str">
        <f>MODE(C4:C38)</f>
        <v>#N/A</v>
      </c>
      <c r="G3" s="22">
        <f>QUARTILE(C4:C38,3)-QUARTILE(C4:C38,1)</f>
        <v>0.04926341007</v>
      </c>
      <c r="H3" s="22">
        <f>STDEV(C4:C38)</f>
        <v>0.03929989587</v>
      </c>
      <c r="I3" s="72">
        <f>H3/D3</f>
        <v>6.441909784</v>
      </c>
      <c r="J3" s="73">
        <v>42736.0</v>
      </c>
      <c r="K3" s="69">
        <v>91.37</v>
      </c>
      <c r="L3" s="70"/>
      <c r="M3" s="22">
        <f>AVERAGE(L4:L38)</f>
        <v>0.005591145369</v>
      </c>
      <c r="N3" s="22">
        <f>MEDIAN(L4:L38)</f>
        <v>0.007466503017</v>
      </c>
      <c r="O3" s="71" t="str">
        <f>MODE(L4:L38)</f>
        <v>#N/A</v>
      </c>
      <c r="P3" s="22">
        <f>QUARTILE(L4:L38,3)-QUARTILE(L4:L38,1)</f>
        <v>0.03926344842</v>
      </c>
      <c r="Q3" s="22">
        <f>STDEV(L4:L38)</f>
        <v>0.03598623381</v>
      </c>
      <c r="R3" s="72">
        <f>Q3/M3</f>
        <v>6.43629014</v>
      </c>
    </row>
    <row r="4">
      <c r="A4" s="68">
        <v>42767.0</v>
      </c>
      <c r="B4" s="69">
        <v>57.724033</v>
      </c>
      <c r="C4" s="22">
        <f t="shared" ref="C4:C38" si="1">B4/B3-1</f>
        <v>0.02388072176</v>
      </c>
      <c r="D4" s="70"/>
      <c r="E4" s="70"/>
      <c r="F4" s="70"/>
      <c r="G4" s="70"/>
      <c r="H4" s="70"/>
      <c r="I4" s="74"/>
      <c r="J4" s="73">
        <v>42767.0</v>
      </c>
      <c r="K4" s="69">
        <v>94.02</v>
      </c>
      <c r="L4" s="22">
        <f t="shared" ref="L4:L38" si="2">K4/K3-1</f>
        <v>0.02900295502</v>
      </c>
      <c r="M4" s="70"/>
      <c r="N4" s="70"/>
      <c r="O4" s="70"/>
      <c r="P4" s="70"/>
      <c r="Q4" s="70"/>
      <c r="R4" s="74"/>
    </row>
    <row r="5">
      <c r="A5" s="68">
        <v>42795.0</v>
      </c>
      <c r="B5" s="69">
        <v>56.164146</v>
      </c>
      <c r="C5" s="22">
        <f t="shared" si="1"/>
        <v>-0.02702318114</v>
      </c>
      <c r="D5" s="70"/>
      <c r="E5" s="70"/>
      <c r="F5" s="70"/>
      <c r="G5" s="70"/>
      <c r="H5" s="70"/>
      <c r="I5" s="74"/>
      <c r="J5" s="73">
        <v>42795.0</v>
      </c>
      <c r="K5" s="69">
        <v>98.0</v>
      </c>
      <c r="L5" s="22">
        <f t="shared" si="2"/>
        <v>0.04233141885</v>
      </c>
      <c r="M5" s="70"/>
      <c r="N5" s="70"/>
      <c r="O5" s="70"/>
      <c r="P5" s="70"/>
      <c r="Q5" s="70"/>
      <c r="R5" s="74"/>
    </row>
    <row r="6">
      <c r="A6" s="68">
        <v>42826.0</v>
      </c>
      <c r="B6" s="69">
        <v>54.157383</v>
      </c>
      <c r="C6" s="22">
        <f t="shared" si="1"/>
        <v>-0.03573032162</v>
      </c>
      <c r="D6" s="70"/>
      <c r="E6" s="70"/>
      <c r="F6" s="70"/>
      <c r="G6" s="70"/>
      <c r="H6" s="70"/>
      <c r="I6" s="74"/>
      <c r="J6" s="73">
        <v>42826.0</v>
      </c>
      <c r="K6" s="69">
        <v>96.99</v>
      </c>
      <c r="L6" s="22">
        <f t="shared" si="2"/>
        <v>-0.01030612245</v>
      </c>
      <c r="M6" s="70"/>
      <c r="N6" s="70"/>
      <c r="O6" s="70"/>
      <c r="P6" s="70"/>
      <c r="Q6" s="70"/>
      <c r="R6" s="74"/>
    </row>
    <row r="7">
      <c r="A7" s="68">
        <v>42856.0</v>
      </c>
      <c r="B7" s="69">
        <v>54.792507</v>
      </c>
      <c r="C7" s="22">
        <f t="shared" si="1"/>
        <v>0.01172737612</v>
      </c>
      <c r="D7" s="75"/>
      <c r="E7" s="75"/>
      <c r="F7" s="75"/>
      <c r="G7" s="75"/>
      <c r="H7" s="75"/>
      <c r="I7" s="76"/>
      <c r="J7" s="73">
        <v>42856.0</v>
      </c>
      <c r="K7" s="69">
        <v>93.68</v>
      </c>
      <c r="L7" s="22">
        <f t="shared" si="2"/>
        <v>-0.03412722961</v>
      </c>
      <c r="M7" s="75"/>
      <c r="N7" s="75"/>
      <c r="O7" s="75"/>
      <c r="P7" s="75"/>
      <c r="Q7" s="75"/>
      <c r="R7" s="76"/>
    </row>
    <row r="8">
      <c r="A8" s="68">
        <v>42887.0</v>
      </c>
      <c r="B8" s="69">
        <v>55.600784</v>
      </c>
      <c r="C8" s="22">
        <f t="shared" si="1"/>
        <v>0.01475159733</v>
      </c>
      <c r="D8" s="75"/>
      <c r="E8" s="75"/>
      <c r="F8" s="75"/>
      <c r="G8" s="75"/>
      <c r="H8" s="75"/>
      <c r="I8" s="76"/>
      <c r="J8" s="73">
        <v>42887.0</v>
      </c>
      <c r="K8" s="69">
        <v>93.43</v>
      </c>
      <c r="L8" s="22">
        <f t="shared" si="2"/>
        <v>-0.002668659266</v>
      </c>
      <c r="M8" s="75"/>
      <c r="N8" s="75"/>
      <c r="O8" s="75"/>
      <c r="P8" s="75"/>
      <c r="Q8" s="75"/>
      <c r="R8" s="76"/>
    </row>
    <row r="9">
      <c r="A9" s="68">
        <v>42917.0</v>
      </c>
      <c r="B9" s="69">
        <v>54.681896</v>
      </c>
      <c r="C9" s="22">
        <f t="shared" si="1"/>
        <v>-0.01652652955</v>
      </c>
      <c r="D9" s="75"/>
      <c r="E9" s="75"/>
      <c r="F9" s="75"/>
      <c r="G9" s="75"/>
      <c r="H9" s="75"/>
      <c r="I9" s="76"/>
      <c r="J9" s="73">
        <v>42917.0</v>
      </c>
      <c r="K9" s="69">
        <v>94.69</v>
      </c>
      <c r="L9" s="22">
        <f t="shared" si="2"/>
        <v>0.01348603232</v>
      </c>
      <c r="M9" s="75"/>
      <c r="N9" s="75"/>
      <c r="O9" s="75"/>
      <c r="P9" s="75"/>
      <c r="Q9" s="75"/>
      <c r="R9" s="76"/>
    </row>
    <row r="10">
      <c r="A10" s="68">
        <v>42948.0</v>
      </c>
      <c r="B10" s="69">
        <v>57.580482</v>
      </c>
      <c r="C10" s="22">
        <f t="shared" si="1"/>
        <v>0.05300814734</v>
      </c>
      <c r="D10" s="75"/>
      <c r="E10" s="75"/>
      <c r="F10" s="75"/>
      <c r="G10" s="75"/>
      <c r="H10" s="75"/>
      <c r="I10" s="76"/>
      <c r="J10" s="73">
        <v>42948.0</v>
      </c>
      <c r="K10" s="69">
        <v>93.41</v>
      </c>
      <c r="L10" s="22">
        <f t="shared" si="2"/>
        <v>-0.01351779491</v>
      </c>
      <c r="M10" s="75"/>
      <c r="N10" s="75"/>
      <c r="O10" s="75"/>
      <c r="P10" s="75"/>
      <c r="Q10" s="75"/>
      <c r="R10" s="76"/>
    </row>
    <row r="11">
      <c r="A11" s="68">
        <v>42979.0</v>
      </c>
      <c r="B11" s="69">
        <v>60.319553</v>
      </c>
      <c r="C11" s="22">
        <f t="shared" si="1"/>
        <v>0.04756943507</v>
      </c>
      <c r="D11" s="75"/>
      <c r="E11" s="75"/>
      <c r="F11" s="75"/>
      <c r="G11" s="75"/>
      <c r="H11" s="75"/>
      <c r="I11" s="76"/>
      <c r="J11" s="73">
        <v>42979.0</v>
      </c>
      <c r="K11" s="69">
        <v>92.56</v>
      </c>
      <c r="L11" s="22">
        <f t="shared" si="2"/>
        <v>-0.00909966813</v>
      </c>
      <c r="M11" s="75"/>
      <c r="N11" s="75"/>
      <c r="O11" s="75"/>
      <c r="P11" s="75"/>
      <c r="Q11" s="75"/>
      <c r="R11" s="76"/>
    </row>
    <row r="12">
      <c r="A12" s="68">
        <v>43009.0</v>
      </c>
      <c r="B12" s="69">
        <v>62.972763</v>
      </c>
      <c r="C12" s="22">
        <f t="shared" si="1"/>
        <v>0.04398590288</v>
      </c>
      <c r="D12" s="75"/>
      <c r="E12" s="75"/>
      <c r="F12" s="75"/>
      <c r="G12" s="75"/>
      <c r="H12" s="75"/>
      <c r="I12" s="76"/>
      <c r="J12" s="73">
        <v>43009.0</v>
      </c>
      <c r="K12" s="69">
        <v>96.76</v>
      </c>
      <c r="L12" s="22">
        <f t="shared" si="2"/>
        <v>0.04537597234</v>
      </c>
      <c r="M12" s="75"/>
      <c r="N12" s="75"/>
      <c r="O12" s="75"/>
      <c r="P12" s="75"/>
      <c r="Q12" s="75"/>
      <c r="R12" s="76"/>
    </row>
    <row r="13">
      <c r="A13" s="68">
        <v>43040.0</v>
      </c>
      <c r="B13" s="69">
        <v>63.419834</v>
      </c>
      <c r="C13" s="22">
        <f t="shared" si="1"/>
        <v>0.007099434402</v>
      </c>
      <c r="D13" s="75"/>
      <c r="E13" s="75"/>
      <c r="F13" s="75"/>
      <c r="G13" s="75"/>
      <c r="H13" s="75"/>
      <c r="I13" s="76"/>
      <c r="J13" s="73">
        <v>43040.0</v>
      </c>
      <c r="K13" s="69">
        <v>101.0</v>
      </c>
      <c r="L13" s="22">
        <f t="shared" si="2"/>
        <v>0.04381976023</v>
      </c>
      <c r="M13" s="75"/>
      <c r="N13" s="75"/>
      <c r="O13" s="75"/>
      <c r="P13" s="75"/>
      <c r="Q13" s="75"/>
      <c r="R13" s="76"/>
    </row>
    <row r="14">
      <c r="A14" s="68">
        <v>43070.0</v>
      </c>
      <c r="B14" s="69">
        <v>63.774872</v>
      </c>
      <c r="C14" s="22">
        <f t="shared" si="1"/>
        <v>0.005598217113</v>
      </c>
      <c r="D14" s="75"/>
      <c r="E14" s="75"/>
      <c r="F14" s="75"/>
      <c r="G14" s="75"/>
      <c r="H14" s="75"/>
      <c r="I14" s="76"/>
      <c r="J14" s="73">
        <v>43070.0</v>
      </c>
      <c r="K14" s="69">
        <v>100.89</v>
      </c>
      <c r="L14" s="22">
        <f t="shared" si="2"/>
        <v>-0.001089108911</v>
      </c>
      <c r="M14" s="75"/>
      <c r="N14" s="75"/>
      <c r="O14" s="75"/>
      <c r="P14" s="75"/>
      <c r="Q14" s="75"/>
      <c r="R14" s="76"/>
    </row>
    <row r="15">
      <c r="A15" s="68">
        <v>43101.0</v>
      </c>
      <c r="B15" s="69">
        <v>64.787979</v>
      </c>
      <c r="C15" s="22">
        <f t="shared" si="1"/>
        <v>0.01588567673</v>
      </c>
      <c r="D15" s="75"/>
      <c r="E15" s="75"/>
      <c r="F15" s="75"/>
      <c r="G15" s="75"/>
      <c r="H15" s="75"/>
      <c r="I15" s="76"/>
      <c r="J15" s="73">
        <v>43101.0</v>
      </c>
      <c r="K15" s="69">
        <v>102.6</v>
      </c>
      <c r="L15" s="22">
        <f t="shared" si="2"/>
        <v>0.01694915254</v>
      </c>
      <c r="M15" s="75"/>
      <c r="N15" s="75"/>
      <c r="O15" s="75"/>
      <c r="P15" s="75"/>
      <c r="Q15" s="75"/>
      <c r="R15" s="76"/>
    </row>
    <row r="16">
      <c r="A16" s="68">
        <v>43132.0</v>
      </c>
      <c r="B16" s="69">
        <v>64.596573</v>
      </c>
      <c r="C16" s="22">
        <f t="shared" si="1"/>
        <v>-0.002954344355</v>
      </c>
      <c r="D16" s="75"/>
      <c r="E16" s="75"/>
      <c r="F16" s="75"/>
      <c r="G16" s="75"/>
      <c r="H16" s="75"/>
      <c r="I16" s="76"/>
      <c r="J16" s="73">
        <v>43132.0</v>
      </c>
      <c r="K16" s="69">
        <v>105.12</v>
      </c>
      <c r="L16" s="22">
        <f t="shared" si="2"/>
        <v>0.02456140351</v>
      </c>
      <c r="M16" s="75"/>
      <c r="N16" s="75"/>
      <c r="O16" s="75"/>
      <c r="P16" s="75"/>
      <c r="Q16" s="75"/>
      <c r="R16" s="76"/>
    </row>
    <row r="17">
      <c r="A17" s="68">
        <v>43160.0</v>
      </c>
      <c r="B17" s="69">
        <v>63.81966</v>
      </c>
      <c r="C17" s="22">
        <f t="shared" si="1"/>
        <v>-0.01202715506</v>
      </c>
      <c r="D17" s="75"/>
      <c r="E17" s="75"/>
      <c r="F17" s="75"/>
      <c r="G17" s="75"/>
      <c r="H17" s="75"/>
      <c r="I17" s="76"/>
      <c r="J17" s="73">
        <v>43160.0</v>
      </c>
      <c r="K17" s="69">
        <v>101.34</v>
      </c>
      <c r="L17" s="22">
        <f t="shared" si="2"/>
        <v>-0.03595890411</v>
      </c>
      <c r="M17" s="75"/>
      <c r="N17" s="75"/>
      <c r="O17" s="75"/>
      <c r="P17" s="75"/>
      <c r="Q17" s="75"/>
      <c r="R17" s="76"/>
    </row>
    <row r="18">
      <c r="A18" s="68">
        <v>43191.0</v>
      </c>
      <c r="B18" s="69">
        <v>62.946732</v>
      </c>
      <c r="C18" s="22">
        <f t="shared" si="1"/>
        <v>-0.01367804216</v>
      </c>
      <c r="D18" s="75"/>
      <c r="E18" s="75"/>
      <c r="F18" s="75"/>
      <c r="G18" s="75"/>
      <c r="H18" s="75"/>
      <c r="I18" s="76"/>
      <c r="J18" s="73">
        <v>43191.0</v>
      </c>
      <c r="K18" s="69">
        <v>99.56</v>
      </c>
      <c r="L18" s="22">
        <f t="shared" si="2"/>
        <v>-0.01756463391</v>
      </c>
      <c r="M18" s="75"/>
      <c r="N18" s="75"/>
      <c r="O18" s="75"/>
      <c r="P18" s="75"/>
      <c r="Q18" s="75"/>
      <c r="R18" s="76"/>
    </row>
    <row r="19">
      <c r="A19" s="68">
        <v>43221.0</v>
      </c>
      <c r="B19" s="69">
        <v>66.707123</v>
      </c>
      <c r="C19" s="22">
        <f t="shared" si="1"/>
        <v>0.059739257</v>
      </c>
      <c r="D19" s="75"/>
      <c r="E19" s="75"/>
      <c r="F19" s="75"/>
      <c r="G19" s="75"/>
      <c r="H19" s="75"/>
      <c r="I19" s="76"/>
      <c r="J19" s="73">
        <v>43221.0</v>
      </c>
      <c r="K19" s="69">
        <v>97.77</v>
      </c>
      <c r="L19" s="22">
        <f t="shared" si="2"/>
        <v>-0.01797910808</v>
      </c>
      <c r="M19" s="75"/>
      <c r="N19" s="75"/>
      <c r="O19" s="75"/>
      <c r="P19" s="75"/>
      <c r="Q19" s="75"/>
      <c r="R19" s="76"/>
    </row>
    <row r="20">
      <c r="A20" s="68">
        <v>43252.0</v>
      </c>
      <c r="B20" s="69">
        <v>67.050781</v>
      </c>
      <c r="C20" s="22">
        <f t="shared" si="1"/>
        <v>0.00515174369</v>
      </c>
      <c r="D20" s="75"/>
      <c r="E20" s="75"/>
      <c r="F20" s="75"/>
      <c r="G20" s="75"/>
      <c r="H20" s="75"/>
      <c r="I20" s="76"/>
      <c r="J20" s="73">
        <v>43252.0</v>
      </c>
      <c r="K20" s="69">
        <v>98.5</v>
      </c>
      <c r="L20" s="22">
        <f t="shared" si="2"/>
        <v>0.007466503017</v>
      </c>
      <c r="M20" s="75"/>
      <c r="N20" s="75"/>
      <c r="O20" s="75"/>
      <c r="P20" s="75"/>
      <c r="Q20" s="75"/>
      <c r="R20" s="76"/>
    </row>
    <row r="21">
      <c r="A21" s="68">
        <v>43282.0</v>
      </c>
      <c r="B21" s="69">
        <v>68.002495</v>
      </c>
      <c r="C21" s="22">
        <f t="shared" si="1"/>
        <v>0.01419392863</v>
      </c>
      <c r="D21" s="75"/>
      <c r="E21" s="75"/>
      <c r="F21" s="75"/>
      <c r="G21" s="75"/>
      <c r="H21" s="75"/>
      <c r="I21" s="76"/>
      <c r="J21" s="73">
        <v>43282.0</v>
      </c>
      <c r="K21" s="69">
        <v>99.2</v>
      </c>
      <c r="L21" s="22">
        <f t="shared" si="2"/>
        <v>0.007106598985</v>
      </c>
      <c r="M21" s="75"/>
      <c r="N21" s="75"/>
      <c r="O21" s="75"/>
      <c r="P21" s="75"/>
      <c r="Q21" s="75"/>
      <c r="R21" s="76"/>
    </row>
    <row r="22">
      <c r="A22" s="68">
        <v>43313.0</v>
      </c>
      <c r="B22" s="69">
        <v>69.923248</v>
      </c>
      <c r="C22" s="22">
        <f t="shared" si="1"/>
        <v>0.02824533129</v>
      </c>
      <c r="D22" s="75"/>
      <c r="E22" s="75"/>
      <c r="F22" s="75"/>
      <c r="G22" s="75"/>
      <c r="H22" s="75"/>
      <c r="I22" s="76"/>
      <c r="J22" s="73">
        <v>43313.0</v>
      </c>
      <c r="K22" s="69">
        <v>101.47</v>
      </c>
      <c r="L22" s="22">
        <f t="shared" si="2"/>
        <v>0.02288306452</v>
      </c>
      <c r="M22" s="75"/>
      <c r="N22" s="75"/>
      <c r="O22" s="75"/>
      <c r="P22" s="75"/>
      <c r="Q22" s="75"/>
      <c r="R22" s="76"/>
    </row>
    <row r="23">
      <c r="A23" s="68">
        <v>43344.0</v>
      </c>
      <c r="B23" s="69">
        <v>69.781006</v>
      </c>
      <c r="C23" s="22">
        <f t="shared" si="1"/>
        <v>-0.002034259049</v>
      </c>
      <c r="D23" s="75"/>
      <c r="E23" s="75"/>
      <c r="F23" s="75"/>
      <c r="G23" s="75"/>
      <c r="H23" s="75"/>
      <c r="I23" s="76"/>
      <c r="J23" s="73">
        <v>43344.0</v>
      </c>
      <c r="K23" s="69">
        <v>103.6</v>
      </c>
      <c r="L23" s="22">
        <f t="shared" si="2"/>
        <v>0.02099142604</v>
      </c>
      <c r="M23" s="75"/>
      <c r="N23" s="75"/>
      <c r="O23" s="75"/>
      <c r="P23" s="75"/>
      <c r="Q23" s="75"/>
      <c r="R23" s="76"/>
    </row>
    <row r="24">
      <c r="A24" s="68">
        <v>43374.0</v>
      </c>
      <c r="B24" s="69">
        <v>64.926849</v>
      </c>
      <c r="C24" s="22">
        <f t="shared" si="1"/>
        <v>-0.06956272599</v>
      </c>
      <c r="D24" s="75"/>
      <c r="E24" s="75"/>
      <c r="F24" s="75"/>
      <c r="G24" s="75"/>
      <c r="H24" s="75"/>
      <c r="I24" s="76"/>
      <c r="J24" s="73">
        <v>43374.0</v>
      </c>
      <c r="K24" s="69">
        <v>104.62</v>
      </c>
      <c r="L24" s="22">
        <f t="shared" si="2"/>
        <v>0.009845559846</v>
      </c>
      <c r="M24" s="75"/>
      <c r="N24" s="75"/>
      <c r="O24" s="75"/>
      <c r="P24" s="75"/>
      <c r="Q24" s="75"/>
      <c r="R24" s="76"/>
    </row>
    <row r="25">
      <c r="A25" s="68">
        <v>43405.0</v>
      </c>
      <c r="B25" s="69">
        <v>65.971855</v>
      </c>
      <c r="C25" s="22">
        <f t="shared" si="1"/>
        <v>0.01609512884</v>
      </c>
      <c r="D25" s="75"/>
      <c r="E25" s="75"/>
      <c r="F25" s="75"/>
      <c r="G25" s="75"/>
      <c r="H25" s="75"/>
      <c r="I25" s="76"/>
      <c r="J25" s="73">
        <v>43405.0</v>
      </c>
      <c r="K25" s="69">
        <v>96.41</v>
      </c>
      <c r="L25" s="22">
        <f t="shared" si="2"/>
        <v>-0.07847447907</v>
      </c>
      <c r="M25" s="75"/>
      <c r="N25" s="75"/>
      <c r="O25" s="75"/>
      <c r="P25" s="75"/>
      <c r="Q25" s="75"/>
      <c r="R25" s="76"/>
    </row>
    <row r="26">
      <c r="A26" s="68">
        <v>43435.0</v>
      </c>
      <c r="B26" s="69">
        <v>60.859833</v>
      </c>
      <c r="C26" s="22">
        <f t="shared" si="1"/>
        <v>-0.07748792269</v>
      </c>
      <c r="D26" s="75"/>
      <c r="E26" s="75"/>
      <c r="F26" s="75"/>
      <c r="G26" s="75"/>
      <c r="H26" s="75"/>
      <c r="I26" s="76"/>
      <c r="J26" s="73">
        <v>43435.0</v>
      </c>
      <c r="K26" s="69">
        <v>98.35</v>
      </c>
      <c r="L26" s="22">
        <f t="shared" si="2"/>
        <v>0.02012239394</v>
      </c>
      <c r="M26" s="75"/>
      <c r="N26" s="75"/>
      <c r="O26" s="75"/>
      <c r="P26" s="75"/>
      <c r="Q26" s="75"/>
      <c r="R26" s="76"/>
    </row>
    <row r="27">
      <c r="A27" s="68">
        <v>43466.0</v>
      </c>
      <c r="B27" s="69">
        <v>66.366463</v>
      </c>
      <c r="C27" s="22">
        <f t="shared" si="1"/>
        <v>0.09048053089</v>
      </c>
      <c r="D27" s="75"/>
      <c r="E27" s="75"/>
      <c r="F27" s="75"/>
      <c r="G27" s="75"/>
      <c r="H27" s="75"/>
      <c r="I27" s="76"/>
      <c r="J27" s="73">
        <v>43466.0</v>
      </c>
      <c r="K27" s="69">
        <v>92.71</v>
      </c>
      <c r="L27" s="22">
        <f t="shared" si="2"/>
        <v>-0.05734621251</v>
      </c>
      <c r="M27" s="75"/>
      <c r="N27" s="75"/>
      <c r="O27" s="75"/>
      <c r="P27" s="75"/>
      <c r="Q27" s="75"/>
      <c r="R27" s="76"/>
    </row>
    <row r="28">
      <c r="A28" s="68">
        <v>43497.0</v>
      </c>
      <c r="B28" s="69">
        <v>68.351105</v>
      </c>
      <c r="C28" s="22">
        <f t="shared" si="1"/>
        <v>0.02990429067</v>
      </c>
      <c r="D28" s="75"/>
      <c r="E28" s="75"/>
      <c r="F28" s="75"/>
      <c r="G28" s="75"/>
      <c r="H28" s="75"/>
      <c r="I28" s="76"/>
      <c r="J28" s="73">
        <v>43497.0</v>
      </c>
      <c r="K28" s="69">
        <v>100.3</v>
      </c>
      <c r="L28" s="22">
        <f t="shared" si="2"/>
        <v>0.08186819113</v>
      </c>
      <c r="M28" s="75"/>
      <c r="N28" s="75"/>
      <c r="O28" s="75"/>
      <c r="P28" s="75"/>
      <c r="Q28" s="75"/>
      <c r="R28" s="76"/>
    </row>
    <row r="29">
      <c r="A29" s="68">
        <v>43525.0</v>
      </c>
      <c r="B29" s="69">
        <v>65.688072</v>
      </c>
      <c r="C29" s="22">
        <f t="shared" si="1"/>
        <v>-0.0389610819</v>
      </c>
      <c r="D29" s="75"/>
      <c r="E29" s="75"/>
      <c r="F29" s="75"/>
      <c r="G29" s="75"/>
      <c r="H29" s="75"/>
      <c r="I29" s="76"/>
      <c r="J29" s="73">
        <v>43525.0</v>
      </c>
      <c r="K29" s="69">
        <v>103.4</v>
      </c>
      <c r="L29" s="22">
        <f t="shared" si="2"/>
        <v>0.03090727817</v>
      </c>
      <c r="M29" s="75"/>
      <c r="N29" s="75"/>
      <c r="O29" s="75"/>
      <c r="P29" s="75"/>
      <c r="Q29" s="75"/>
      <c r="R29" s="76"/>
    </row>
    <row r="30">
      <c r="A30" s="68">
        <v>43556.0</v>
      </c>
      <c r="B30" s="69">
        <v>69.220665</v>
      </c>
      <c r="C30" s="22">
        <f t="shared" si="1"/>
        <v>0.0537783024</v>
      </c>
      <c r="D30" s="75"/>
      <c r="E30" s="75"/>
      <c r="F30" s="75"/>
      <c r="G30" s="75"/>
      <c r="H30" s="75"/>
      <c r="I30" s="76"/>
      <c r="J30" s="73">
        <v>43556.0</v>
      </c>
      <c r="K30" s="69">
        <v>101.45</v>
      </c>
      <c r="L30" s="22">
        <f t="shared" si="2"/>
        <v>-0.01885880077</v>
      </c>
      <c r="M30" s="75"/>
      <c r="N30" s="75"/>
      <c r="O30" s="75"/>
      <c r="P30" s="75"/>
      <c r="Q30" s="75"/>
      <c r="R30" s="76"/>
    </row>
    <row r="31">
      <c r="A31" s="68">
        <v>43586.0</v>
      </c>
      <c r="B31" s="69">
        <v>67.604927</v>
      </c>
      <c r="C31" s="22">
        <f t="shared" si="1"/>
        <v>-0.02334184452</v>
      </c>
      <c r="D31" s="75"/>
      <c r="E31" s="75"/>
      <c r="F31" s="75"/>
      <c r="G31" s="75"/>
      <c r="H31" s="75"/>
      <c r="I31" s="76"/>
      <c r="J31" s="73">
        <v>43586.0</v>
      </c>
      <c r="K31" s="69">
        <v>106.61</v>
      </c>
      <c r="L31" s="22">
        <f t="shared" si="2"/>
        <v>0.05086249384</v>
      </c>
      <c r="M31" s="75"/>
      <c r="N31" s="75"/>
      <c r="O31" s="75"/>
      <c r="P31" s="75"/>
      <c r="Q31" s="75"/>
      <c r="R31" s="76"/>
    </row>
    <row r="32">
      <c r="A32" s="68">
        <v>43617.0</v>
      </c>
      <c r="B32" s="69">
        <v>70.00174</v>
      </c>
      <c r="C32" s="22">
        <f t="shared" si="1"/>
        <v>0.03545322961</v>
      </c>
      <c r="D32" s="75"/>
      <c r="E32" s="75"/>
      <c r="F32" s="75"/>
      <c r="G32" s="75"/>
      <c r="H32" s="75"/>
      <c r="I32" s="76"/>
      <c r="J32" s="73">
        <v>43617.0</v>
      </c>
      <c r="K32" s="69">
        <v>101.580002</v>
      </c>
      <c r="L32" s="22">
        <f t="shared" si="2"/>
        <v>-0.04718129631</v>
      </c>
      <c r="M32" s="75"/>
      <c r="N32" s="75"/>
      <c r="O32" s="75"/>
      <c r="P32" s="75"/>
      <c r="Q32" s="75"/>
      <c r="R32" s="76"/>
    </row>
    <row r="33">
      <c r="A33" s="68">
        <v>43647.0</v>
      </c>
      <c r="B33" s="69">
        <v>70.578079</v>
      </c>
      <c r="C33" s="22">
        <f t="shared" si="1"/>
        <v>0.008233209632</v>
      </c>
      <c r="D33" s="75"/>
      <c r="E33" s="75"/>
      <c r="F33" s="75"/>
      <c r="G33" s="75"/>
      <c r="H33" s="75"/>
      <c r="I33" s="76"/>
      <c r="J33" s="73">
        <v>43647.0</v>
      </c>
      <c r="K33" s="69">
        <v>103.459999</v>
      </c>
      <c r="L33" s="22">
        <f t="shared" si="2"/>
        <v>0.01850755033</v>
      </c>
      <c r="M33" s="75"/>
      <c r="N33" s="75"/>
      <c r="O33" s="75"/>
      <c r="P33" s="75"/>
      <c r="Q33" s="75"/>
      <c r="R33" s="76"/>
    </row>
    <row r="34">
      <c r="A34" s="68">
        <v>43678.0</v>
      </c>
      <c r="B34" s="69">
        <v>66.687141</v>
      </c>
      <c r="C34" s="22">
        <f t="shared" si="1"/>
        <v>-0.05512955375</v>
      </c>
      <c r="D34" s="75"/>
      <c r="E34" s="75"/>
      <c r="F34" s="75"/>
      <c r="G34" s="75"/>
      <c r="H34" s="75"/>
      <c r="I34" s="76"/>
      <c r="J34" s="73">
        <v>43678.0</v>
      </c>
      <c r="K34" s="69">
        <v>104.209999</v>
      </c>
      <c r="L34" s="22">
        <f t="shared" si="2"/>
        <v>0.007249178497</v>
      </c>
      <c r="M34" s="75"/>
      <c r="N34" s="75"/>
      <c r="O34" s="75"/>
      <c r="P34" s="75"/>
      <c r="Q34" s="75"/>
      <c r="R34" s="76"/>
    </row>
    <row r="35">
      <c r="A35" s="68">
        <v>43709.0</v>
      </c>
      <c r="B35" s="69">
        <v>71.351547</v>
      </c>
      <c r="C35" s="22">
        <f t="shared" si="1"/>
        <v>0.06994460896</v>
      </c>
      <c r="D35" s="75"/>
      <c r="E35" s="75"/>
      <c r="F35" s="75"/>
      <c r="G35" s="75"/>
      <c r="H35" s="75"/>
      <c r="I35" s="76"/>
      <c r="J35" s="73">
        <v>43709.0</v>
      </c>
      <c r="K35" s="69">
        <v>99.400002</v>
      </c>
      <c r="L35" s="22">
        <f t="shared" si="2"/>
        <v>-0.04615677043</v>
      </c>
      <c r="M35" s="75"/>
      <c r="N35" s="75"/>
      <c r="O35" s="75"/>
      <c r="P35" s="75"/>
      <c r="Q35" s="75"/>
      <c r="R35" s="76"/>
    </row>
    <row r="36">
      <c r="A36" s="68">
        <v>43739.0</v>
      </c>
      <c r="B36" s="69">
        <v>69.467316</v>
      </c>
      <c r="C36" s="22">
        <f t="shared" si="1"/>
        <v>-0.02640771054</v>
      </c>
      <c r="D36" s="75"/>
      <c r="E36" s="75"/>
      <c r="F36" s="75"/>
      <c r="G36" s="75"/>
      <c r="H36" s="75"/>
      <c r="I36" s="76"/>
      <c r="J36" s="73">
        <v>43739.0</v>
      </c>
      <c r="K36" s="69">
        <v>107.769997</v>
      </c>
      <c r="L36" s="22">
        <f t="shared" si="2"/>
        <v>0.08420517939</v>
      </c>
      <c r="M36" s="75"/>
      <c r="N36" s="75"/>
      <c r="O36" s="75"/>
      <c r="P36" s="75"/>
      <c r="Q36" s="75"/>
      <c r="R36" s="76"/>
    </row>
    <row r="37">
      <c r="A37" s="68">
        <v>43770.0</v>
      </c>
      <c r="B37" s="69">
        <v>71.46479</v>
      </c>
      <c r="C37" s="22">
        <f t="shared" si="1"/>
        <v>0.02875415541</v>
      </c>
      <c r="D37" s="75"/>
      <c r="E37" s="75"/>
      <c r="F37" s="75"/>
      <c r="G37" s="75"/>
      <c r="H37" s="75"/>
      <c r="I37" s="76"/>
      <c r="J37" s="73">
        <v>43770.0</v>
      </c>
      <c r="K37" s="69">
        <v>106.57</v>
      </c>
      <c r="L37" s="22">
        <f t="shared" si="2"/>
        <v>-0.01113479664</v>
      </c>
      <c r="M37" s="75"/>
      <c r="N37" s="75"/>
      <c r="O37" s="75"/>
      <c r="P37" s="75"/>
      <c r="Q37" s="75"/>
      <c r="R37" s="76"/>
    </row>
    <row r="38">
      <c r="A38" s="68">
        <v>43800.0</v>
      </c>
      <c r="B38" s="69">
        <v>67.956406</v>
      </c>
      <c r="C38" s="77">
        <f t="shared" si="1"/>
        <v>-0.04909248317</v>
      </c>
      <c r="D38" s="78"/>
      <c r="E38" s="78"/>
      <c r="F38" s="78"/>
      <c r="G38" s="78"/>
      <c r="H38" s="78"/>
      <c r="I38" s="79"/>
      <c r="J38" s="73">
        <v>43800.0</v>
      </c>
      <c r="K38" s="69">
        <v>108.660004</v>
      </c>
      <c r="L38" s="77">
        <f t="shared" si="2"/>
        <v>0.01961156048</v>
      </c>
      <c r="M38" s="78"/>
      <c r="N38" s="78"/>
      <c r="O38" s="78"/>
      <c r="P38" s="78"/>
      <c r="Q38" s="78"/>
      <c r="R38" s="79"/>
    </row>
    <row r="39">
      <c r="B39" s="80" t="s">
        <v>75</v>
      </c>
      <c r="C39" s="81">
        <f>sum(C4:C38)</f>
        <v>0.2135230703</v>
      </c>
      <c r="D39" s="82"/>
      <c r="E39" s="82"/>
      <c r="F39" s="82"/>
      <c r="G39" s="82"/>
      <c r="H39" s="82"/>
      <c r="I39" s="83"/>
      <c r="J39" s="84"/>
      <c r="K39" s="80" t="s">
        <v>75</v>
      </c>
      <c r="L39" s="81">
        <f>sum(L4:L38)</f>
        <v>0.1956900879</v>
      </c>
      <c r="M39" s="82"/>
      <c r="N39" s="82"/>
      <c r="O39" s="82"/>
      <c r="P39" s="82"/>
      <c r="Q39" s="82"/>
      <c r="R39" s="83"/>
    </row>
    <row r="40">
      <c r="A40" s="85" t="s">
        <v>46</v>
      </c>
      <c r="B40" s="86"/>
      <c r="C40" s="87" t="s">
        <v>44</v>
      </c>
      <c r="D40" s="88" t="s">
        <v>70</v>
      </c>
      <c r="E40" s="64"/>
      <c r="F40" s="64" t="s">
        <v>76</v>
      </c>
      <c r="G40" s="89" t="s">
        <v>72</v>
      </c>
      <c r="H40" s="89" t="s">
        <v>73</v>
      </c>
      <c r="I40" s="90" t="s">
        <v>74</v>
      </c>
      <c r="J40" s="85" t="s">
        <v>46</v>
      </c>
      <c r="K40" s="86"/>
      <c r="L40" s="87" t="s">
        <v>44</v>
      </c>
      <c r="M40" s="88" t="s">
        <v>70</v>
      </c>
      <c r="N40" s="64"/>
      <c r="O40" s="64" t="s">
        <v>76</v>
      </c>
      <c r="P40" s="89" t="s">
        <v>72</v>
      </c>
      <c r="Q40" s="89" t="s">
        <v>73</v>
      </c>
      <c r="R40" s="90" t="s">
        <v>74</v>
      </c>
    </row>
    <row r="41">
      <c r="A41" s="91" t="s">
        <v>48</v>
      </c>
      <c r="B41" s="92"/>
      <c r="C41" s="93">
        <v>0.0</v>
      </c>
      <c r="I41" s="94"/>
      <c r="J41" s="95" t="s">
        <v>48</v>
      </c>
      <c r="K41" s="92"/>
      <c r="L41" s="93">
        <v>0.0</v>
      </c>
      <c r="R41" s="94"/>
    </row>
    <row r="42">
      <c r="A42" s="96" t="s">
        <v>49</v>
      </c>
      <c r="B42" s="97"/>
      <c r="C42" s="98">
        <v>0.0</v>
      </c>
      <c r="I42" s="94"/>
      <c r="J42" s="99" t="s">
        <v>49</v>
      </c>
      <c r="K42" s="97"/>
      <c r="L42" s="98">
        <v>0.0</v>
      </c>
      <c r="R42" s="94"/>
    </row>
    <row r="43">
      <c r="A43" s="96" t="s">
        <v>50</v>
      </c>
      <c r="B43" s="97"/>
      <c r="C43" s="98">
        <v>0.0</v>
      </c>
      <c r="I43" s="94"/>
      <c r="J43" s="99" t="s">
        <v>50</v>
      </c>
      <c r="K43" s="97"/>
      <c r="L43" s="98">
        <v>0.0</v>
      </c>
      <c r="R43" s="94"/>
    </row>
    <row r="44">
      <c r="A44" s="96" t="s">
        <v>51</v>
      </c>
      <c r="B44" s="97"/>
      <c r="C44" s="100"/>
      <c r="I44" s="94"/>
      <c r="J44" s="99" t="s">
        <v>51</v>
      </c>
      <c r="K44" s="97"/>
      <c r="L44" s="98">
        <v>2.0</v>
      </c>
      <c r="R44" s="94"/>
    </row>
    <row r="45">
      <c r="A45" s="96" t="s">
        <v>52</v>
      </c>
      <c r="B45" s="97"/>
      <c r="C45" s="101"/>
      <c r="I45" s="94"/>
      <c r="J45" s="99" t="s">
        <v>52</v>
      </c>
      <c r="K45" s="97"/>
      <c r="L45" s="98">
        <v>13.0</v>
      </c>
      <c r="R45" s="94"/>
    </row>
    <row r="46">
      <c r="A46" s="96" t="s">
        <v>53</v>
      </c>
      <c r="B46" s="97"/>
      <c r="C46" s="101"/>
      <c r="I46" s="94"/>
      <c r="J46" s="99" t="s">
        <v>53</v>
      </c>
      <c r="K46" s="97"/>
      <c r="L46" s="98">
        <v>17.0</v>
      </c>
      <c r="R46" s="94"/>
    </row>
    <row r="47">
      <c r="A47" s="96" t="s">
        <v>54</v>
      </c>
      <c r="B47" s="97"/>
      <c r="C47" s="101"/>
      <c r="I47" s="94"/>
      <c r="J47" s="99" t="s">
        <v>54</v>
      </c>
      <c r="K47" s="97"/>
      <c r="L47" s="98">
        <v>3.0</v>
      </c>
      <c r="R47" s="94"/>
    </row>
    <row r="48">
      <c r="A48" s="96" t="s">
        <v>55</v>
      </c>
      <c r="B48" s="97"/>
      <c r="C48" s="101"/>
      <c r="I48" s="94"/>
      <c r="J48" s="99" t="s">
        <v>55</v>
      </c>
      <c r="K48" s="97"/>
      <c r="L48" s="98">
        <v>0.0</v>
      </c>
      <c r="R48" s="94"/>
    </row>
    <row r="49">
      <c r="A49" s="96" t="s">
        <v>56</v>
      </c>
      <c r="B49" s="97"/>
      <c r="C49" s="101"/>
      <c r="I49" s="94"/>
      <c r="J49" s="99" t="s">
        <v>56</v>
      </c>
      <c r="K49" s="97"/>
      <c r="L49" s="98">
        <v>0.0</v>
      </c>
      <c r="R49" s="94"/>
    </row>
    <row r="50">
      <c r="A50" s="96" t="s">
        <v>57</v>
      </c>
      <c r="B50" s="97"/>
      <c r="C50" s="101"/>
      <c r="I50" s="94"/>
      <c r="J50" s="99" t="s">
        <v>57</v>
      </c>
      <c r="K50" s="97"/>
      <c r="L50" s="98">
        <v>0.0</v>
      </c>
      <c r="R50" s="94"/>
    </row>
    <row r="51">
      <c r="A51" s="102" t="s">
        <v>77</v>
      </c>
      <c r="B51" s="103"/>
      <c r="C51" s="104"/>
      <c r="D51" s="105"/>
      <c r="E51" s="105"/>
      <c r="F51" s="105"/>
      <c r="G51" s="105"/>
      <c r="H51" s="105"/>
      <c r="I51" s="106"/>
      <c r="J51" s="107" t="s">
        <v>77</v>
      </c>
      <c r="K51" s="103"/>
      <c r="L51" s="108">
        <v>0.0</v>
      </c>
      <c r="M51" s="105"/>
      <c r="N51" s="105"/>
      <c r="O51" s="105"/>
      <c r="P51" s="105"/>
      <c r="Q51" s="105"/>
      <c r="R51" s="10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78</v>
      </c>
      <c r="B1" s="58"/>
      <c r="C1" s="59"/>
      <c r="D1" s="57"/>
      <c r="E1" s="60"/>
      <c r="F1" s="61"/>
      <c r="G1" s="61"/>
      <c r="H1" s="61"/>
      <c r="I1" s="61"/>
      <c r="J1" s="57" t="s">
        <v>79</v>
      </c>
      <c r="K1" s="58"/>
      <c r="L1" s="59"/>
      <c r="M1" s="57"/>
      <c r="N1" s="60"/>
      <c r="O1" s="61"/>
      <c r="P1" s="61"/>
      <c r="Q1" s="61"/>
      <c r="R1" s="61"/>
    </row>
    <row r="2">
      <c r="A2" s="62" t="s">
        <v>67</v>
      </c>
      <c r="B2" s="62" t="s">
        <v>68</v>
      </c>
      <c r="C2" s="63" t="s">
        <v>69</v>
      </c>
      <c r="D2" s="62" t="s">
        <v>70</v>
      </c>
      <c r="E2" s="64" t="s">
        <v>71</v>
      </c>
      <c r="F2" s="65" t="s">
        <v>32</v>
      </c>
      <c r="G2" s="65" t="s">
        <v>72</v>
      </c>
      <c r="H2" s="65" t="s">
        <v>73</v>
      </c>
      <c r="I2" s="66" t="s">
        <v>74</v>
      </c>
      <c r="J2" s="67" t="s">
        <v>67</v>
      </c>
      <c r="K2" s="62" t="s">
        <v>68</v>
      </c>
      <c r="L2" s="63" t="s">
        <v>69</v>
      </c>
      <c r="M2" s="62" t="s">
        <v>70</v>
      </c>
      <c r="N2" s="64" t="s">
        <v>71</v>
      </c>
      <c r="O2" s="65" t="s">
        <v>32</v>
      </c>
      <c r="P2" s="65" t="s">
        <v>72</v>
      </c>
      <c r="Q2" s="65" t="s">
        <v>73</v>
      </c>
      <c r="R2" s="66" t="s">
        <v>74</v>
      </c>
    </row>
    <row r="3">
      <c r="A3" s="109">
        <v>42736.0</v>
      </c>
      <c r="B3" s="110">
        <v>34.44545</v>
      </c>
      <c r="C3" s="70"/>
      <c r="D3" s="22">
        <f>AVERAGE(C4:C38)</f>
        <v>0.006061877626</v>
      </c>
      <c r="E3" s="22">
        <f>MEDIAN(C4:C38)</f>
        <v>0.0216895532</v>
      </c>
      <c r="F3" s="22" t="str">
        <f>MODE(C4:C38)</f>
        <v>#N/A</v>
      </c>
      <c r="G3" s="22">
        <f>QUARTILE(C4:C38,3)-QUARTILE(C4:C38,1)</f>
        <v>0.09402894855</v>
      </c>
      <c r="H3" s="22">
        <f>STDEV(C4:C38)</f>
        <v>0.06289190365</v>
      </c>
      <c r="I3" s="72">
        <f>H3/D3</f>
        <v>10.37498734</v>
      </c>
      <c r="J3" s="109">
        <v>42736.0</v>
      </c>
      <c r="K3" s="111">
        <v>42.02911</v>
      </c>
      <c r="L3" s="70"/>
      <c r="M3" s="22">
        <f>AVERAGE(L4:L38)</f>
        <v>0.00432080314</v>
      </c>
      <c r="N3" s="22">
        <f>MEDIAN(L4:L38)</f>
        <v>0.006984696203</v>
      </c>
      <c r="O3" s="71" t="str">
        <f>MODE(L4:L38)</f>
        <v>#N/A</v>
      </c>
      <c r="P3" s="22">
        <f>QUARTILE(L4:L38,3)-QUARTILE(L4:L38,1)</f>
        <v>0.06248639365</v>
      </c>
      <c r="Q3" s="22">
        <f>STDEV(L4:L38)</f>
        <v>0.05657118335</v>
      </c>
      <c r="R3" s="72">
        <f>Q3/M3</f>
        <v>13.09274723</v>
      </c>
    </row>
    <row r="4">
      <c r="A4" s="112">
        <v>42767.0</v>
      </c>
      <c r="B4" s="113">
        <v>35.29038</v>
      </c>
      <c r="C4" s="22">
        <f t="shared" ref="C4:C38" si="1">(B4/B3)-1</f>
        <v>0.0245295097</v>
      </c>
      <c r="D4" s="70"/>
      <c r="E4" s="70"/>
      <c r="F4" s="70"/>
      <c r="G4" s="70"/>
      <c r="H4" s="70"/>
      <c r="I4" s="74"/>
      <c r="J4" s="112">
        <v>42767.0</v>
      </c>
      <c r="K4" s="114">
        <v>42.40843</v>
      </c>
      <c r="L4" s="22">
        <f t="shared" ref="L4:L38" si="2">(K4/K3)-1</f>
        <v>0.009025173267</v>
      </c>
      <c r="M4" s="70"/>
      <c r="N4" s="70"/>
      <c r="O4" s="70"/>
      <c r="P4" s="70"/>
      <c r="Q4" s="70"/>
      <c r="R4" s="74"/>
    </row>
    <row r="5">
      <c r="A5" s="112">
        <v>42795.0</v>
      </c>
      <c r="B5" s="113">
        <v>34.84658</v>
      </c>
      <c r="C5" s="22">
        <f t="shared" si="1"/>
        <v>-0.0125756651</v>
      </c>
      <c r="D5" s="70"/>
      <c r="E5" s="70"/>
      <c r="F5" s="70"/>
      <c r="G5" s="70"/>
      <c r="H5" s="70"/>
      <c r="I5" s="74"/>
      <c r="J5" s="112">
        <v>42795.0</v>
      </c>
      <c r="K5" s="114">
        <v>42.70464</v>
      </c>
      <c r="L5" s="22">
        <f t="shared" si="2"/>
        <v>0.006984696203</v>
      </c>
      <c r="M5" s="70"/>
      <c r="N5" s="70"/>
      <c r="O5" s="70"/>
      <c r="P5" s="70"/>
      <c r="Q5" s="70"/>
      <c r="R5" s="74"/>
    </row>
    <row r="6">
      <c r="A6" s="112">
        <v>42826.0</v>
      </c>
      <c r="B6" s="113">
        <v>36.79557</v>
      </c>
      <c r="C6" s="22">
        <f t="shared" si="1"/>
        <v>0.05593059635</v>
      </c>
      <c r="D6" s="70"/>
      <c r="E6" s="70"/>
      <c r="F6" s="70"/>
      <c r="G6" s="70"/>
      <c r="H6" s="70"/>
      <c r="I6" s="74"/>
      <c r="J6" s="112">
        <v>42826.0</v>
      </c>
      <c r="K6" s="114">
        <v>43.37153</v>
      </c>
      <c r="L6" s="22">
        <f t="shared" si="2"/>
        <v>0.01561633584</v>
      </c>
      <c r="M6" s="70"/>
      <c r="N6" s="70"/>
      <c r="O6" s="70"/>
      <c r="P6" s="70"/>
      <c r="Q6" s="70"/>
      <c r="R6" s="74"/>
    </row>
    <row r="7">
      <c r="A7" s="112">
        <v>42856.0</v>
      </c>
      <c r="B7" s="113">
        <v>36.36551</v>
      </c>
      <c r="C7" s="22">
        <f t="shared" si="1"/>
        <v>-0.01168782003</v>
      </c>
      <c r="D7" s="75"/>
      <c r="E7" s="75"/>
      <c r="F7" s="75"/>
      <c r="G7" s="75"/>
      <c r="H7" s="75"/>
      <c r="I7" s="76"/>
      <c r="J7" s="112">
        <v>42856.0</v>
      </c>
      <c r="K7" s="114">
        <v>39.86072</v>
      </c>
      <c r="L7" s="22">
        <f t="shared" si="2"/>
        <v>-0.08094734034</v>
      </c>
      <c r="M7" s="75"/>
      <c r="N7" s="75"/>
      <c r="O7" s="75"/>
      <c r="P7" s="75"/>
      <c r="Q7" s="75"/>
      <c r="R7" s="76"/>
    </row>
    <row r="8">
      <c r="A8" s="112">
        <v>42887.0</v>
      </c>
      <c r="B8" s="113">
        <v>32.58962</v>
      </c>
      <c r="C8" s="22">
        <f t="shared" si="1"/>
        <v>-0.1038316251</v>
      </c>
      <c r="D8" s="75"/>
      <c r="E8" s="75"/>
      <c r="F8" s="75"/>
      <c r="G8" s="75"/>
      <c r="H8" s="75"/>
      <c r="I8" s="76"/>
      <c r="J8" s="112">
        <v>42887.0</v>
      </c>
      <c r="K8" s="114">
        <v>40.03199</v>
      </c>
      <c r="L8" s="22">
        <f t="shared" si="2"/>
        <v>0.004296711148</v>
      </c>
      <c r="M8" s="75"/>
      <c r="N8" s="75"/>
      <c r="O8" s="75"/>
      <c r="P8" s="75"/>
      <c r="Q8" s="75"/>
      <c r="R8" s="76"/>
    </row>
    <row r="9">
      <c r="A9" s="112">
        <v>42917.0</v>
      </c>
      <c r="B9" s="113">
        <v>35.24751</v>
      </c>
      <c r="C9" s="22">
        <f t="shared" si="1"/>
        <v>0.08155633604</v>
      </c>
      <c r="D9" s="75"/>
      <c r="E9" s="75"/>
      <c r="F9" s="75"/>
      <c r="G9" s="75"/>
      <c r="H9" s="75"/>
      <c r="I9" s="76"/>
      <c r="J9" s="112">
        <v>42917.0</v>
      </c>
      <c r="K9" s="114">
        <v>40.04749</v>
      </c>
      <c r="L9" s="22">
        <f t="shared" si="2"/>
        <v>0.0003871903445</v>
      </c>
      <c r="M9" s="75"/>
      <c r="N9" s="75"/>
      <c r="O9" s="75"/>
      <c r="P9" s="75"/>
      <c r="Q9" s="75"/>
      <c r="R9" s="76"/>
    </row>
    <row r="10">
      <c r="A10" s="112">
        <v>42948.0</v>
      </c>
      <c r="B10" s="113">
        <v>33.91284</v>
      </c>
      <c r="C10" s="22">
        <f t="shared" si="1"/>
        <v>-0.03786565349</v>
      </c>
      <c r="D10" s="75"/>
      <c r="E10" s="75"/>
      <c r="F10" s="75"/>
      <c r="G10" s="75"/>
      <c r="H10" s="75"/>
      <c r="I10" s="76"/>
      <c r="J10" s="112">
        <v>42948.0</v>
      </c>
      <c r="K10" s="114">
        <v>38.68365</v>
      </c>
      <c r="L10" s="22">
        <f t="shared" si="2"/>
        <v>-0.03405556753</v>
      </c>
      <c r="M10" s="75"/>
      <c r="N10" s="75"/>
      <c r="O10" s="75"/>
      <c r="P10" s="75"/>
      <c r="Q10" s="75"/>
      <c r="R10" s="76"/>
    </row>
    <row r="11">
      <c r="A11" s="112">
        <v>42979.0</v>
      </c>
      <c r="B11" s="113">
        <v>38.21026</v>
      </c>
      <c r="C11" s="22">
        <f t="shared" si="1"/>
        <v>0.1267195552</v>
      </c>
      <c r="D11" s="75"/>
      <c r="E11" s="75"/>
      <c r="F11" s="75"/>
      <c r="G11" s="75"/>
      <c r="H11" s="75"/>
      <c r="I11" s="76"/>
      <c r="J11" s="112">
        <v>42979.0</v>
      </c>
      <c r="K11" s="114">
        <v>40.87883</v>
      </c>
      <c r="L11" s="22">
        <f t="shared" si="2"/>
        <v>0.05674697191</v>
      </c>
      <c r="M11" s="75"/>
      <c r="N11" s="75"/>
      <c r="O11" s="75"/>
      <c r="P11" s="75"/>
      <c r="Q11" s="75"/>
      <c r="R11" s="76"/>
    </row>
    <row r="12">
      <c r="A12" s="112">
        <v>43009.0</v>
      </c>
      <c r="B12" s="113">
        <v>38.27142</v>
      </c>
      <c r="C12" s="22">
        <f t="shared" si="1"/>
        <v>0.001600617216</v>
      </c>
      <c r="D12" s="75"/>
      <c r="E12" s="75"/>
      <c r="F12" s="75"/>
      <c r="G12" s="75"/>
      <c r="H12" s="75"/>
      <c r="I12" s="76"/>
      <c r="J12" s="112">
        <v>43009.0</v>
      </c>
      <c r="K12" s="114">
        <v>38.88667</v>
      </c>
      <c r="L12" s="22">
        <f t="shared" si="2"/>
        <v>-0.048733293</v>
      </c>
      <c r="M12" s="75"/>
      <c r="N12" s="75"/>
      <c r="O12" s="75"/>
      <c r="P12" s="75"/>
      <c r="Q12" s="75"/>
      <c r="R12" s="76"/>
    </row>
    <row r="13">
      <c r="A13" s="112">
        <v>43040.0</v>
      </c>
      <c r="B13" s="113">
        <v>39.10151</v>
      </c>
      <c r="C13" s="22">
        <f t="shared" si="1"/>
        <v>0.0216895532</v>
      </c>
      <c r="D13" s="75"/>
      <c r="E13" s="75"/>
      <c r="F13" s="75"/>
      <c r="G13" s="75"/>
      <c r="H13" s="75"/>
      <c r="I13" s="76"/>
      <c r="J13" s="112">
        <v>43040.0</v>
      </c>
      <c r="K13" s="114">
        <v>38.15723</v>
      </c>
      <c r="L13" s="22">
        <f t="shared" si="2"/>
        <v>-0.01875809885</v>
      </c>
      <c r="M13" s="75"/>
      <c r="N13" s="75"/>
      <c r="O13" s="75"/>
      <c r="P13" s="75"/>
      <c r="Q13" s="75"/>
      <c r="R13" s="76"/>
    </row>
    <row r="14">
      <c r="A14" s="112">
        <v>43070.0</v>
      </c>
      <c r="B14" s="113">
        <v>40.61766</v>
      </c>
      <c r="C14" s="22">
        <f t="shared" si="1"/>
        <v>0.0387747174</v>
      </c>
      <c r="D14" s="75"/>
      <c r="E14" s="75"/>
      <c r="F14" s="75"/>
      <c r="G14" s="75"/>
      <c r="H14" s="75"/>
      <c r="I14" s="76"/>
      <c r="J14" s="112">
        <v>43070.0</v>
      </c>
      <c r="K14" s="114">
        <v>39.07382</v>
      </c>
      <c r="L14" s="22">
        <f t="shared" si="2"/>
        <v>0.02402139778</v>
      </c>
      <c r="M14" s="75"/>
      <c r="N14" s="75"/>
      <c r="O14" s="75"/>
      <c r="P14" s="75"/>
      <c r="Q14" s="75"/>
      <c r="R14" s="76"/>
    </row>
    <row r="15">
      <c r="A15" s="112">
        <v>43101.0</v>
      </c>
      <c r="B15" s="113">
        <v>39.21827</v>
      </c>
      <c r="C15" s="22">
        <f t="shared" si="1"/>
        <v>-0.03445274789</v>
      </c>
      <c r="D15" s="75"/>
      <c r="E15" s="75"/>
      <c r="F15" s="75"/>
      <c r="G15" s="75"/>
      <c r="H15" s="75"/>
      <c r="I15" s="76"/>
      <c r="J15" s="112">
        <v>43101.0</v>
      </c>
      <c r="K15" s="114">
        <v>35.79118</v>
      </c>
      <c r="L15" s="22">
        <f t="shared" si="2"/>
        <v>-0.08401123822</v>
      </c>
      <c r="M15" s="75"/>
      <c r="N15" s="75"/>
      <c r="O15" s="75"/>
      <c r="P15" s="75"/>
      <c r="Q15" s="75"/>
      <c r="R15" s="76"/>
    </row>
    <row r="16">
      <c r="A16" s="112">
        <v>43132.0</v>
      </c>
      <c r="B16" s="113">
        <v>37.17639</v>
      </c>
      <c r="C16" s="22">
        <f t="shared" si="1"/>
        <v>-0.05206450973</v>
      </c>
      <c r="D16" s="75"/>
      <c r="E16" s="75"/>
      <c r="F16" s="75"/>
      <c r="G16" s="75"/>
      <c r="H16" s="75"/>
      <c r="I16" s="76"/>
      <c r="J16" s="112">
        <v>43132.0</v>
      </c>
      <c r="K16" s="114">
        <v>32.437</v>
      </c>
      <c r="L16" s="22">
        <f t="shared" si="2"/>
        <v>-0.09371526728</v>
      </c>
      <c r="M16" s="75"/>
      <c r="N16" s="75"/>
      <c r="O16" s="75"/>
      <c r="P16" s="75"/>
      <c r="Q16" s="75"/>
      <c r="R16" s="76"/>
    </row>
    <row r="17">
      <c r="A17" s="112">
        <v>43160.0</v>
      </c>
      <c r="B17" s="113">
        <v>39.15667</v>
      </c>
      <c r="C17" s="22">
        <f t="shared" si="1"/>
        <v>0.05326714078</v>
      </c>
      <c r="D17" s="75"/>
      <c r="E17" s="75"/>
      <c r="F17" s="75"/>
      <c r="G17" s="75"/>
      <c r="H17" s="75"/>
      <c r="I17" s="76"/>
      <c r="J17" s="112">
        <v>43160.0</v>
      </c>
      <c r="K17" s="114">
        <v>32.70376</v>
      </c>
      <c r="L17" s="22">
        <f t="shared" si="2"/>
        <v>0.008223941795</v>
      </c>
      <c r="M17" s="75"/>
      <c r="N17" s="75"/>
      <c r="O17" s="75"/>
      <c r="P17" s="75"/>
      <c r="Q17" s="75"/>
      <c r="R17" s="76"/>
    </row>
    <row r="18">
      <c r="A18" s="112">
        <v>43191.0</v>
      </c>
      <c r="B18" s="113">
        <v>43.58683</v>
      </c>
      <c r="C18" s="22">
        <f t="shared" si="1"/>
        <v>0.1131393451</v>
      </c>
      <c r="D18" s="75"/>
      <c r="E18" s="75"/>
      <c r="F18" s="75"/>
      <c r="G18" s="75"/>
      <c r="H18" s="75"/>
      <c r="I18" s="76"/>
      <c r="J18" s="112">
        <v>43191.0</v>
      </c>
      <c r="K18" s="114">
        <v>31.38819</v>
      </c>
      <c r="L18" s="22">
        <f t="shared" si="2"/>
        <v>-0.040226873</v>
      </c>
      <c r="M18" s="75"/>
      <c r="N18" s="75"/>
      <c r="O18" s="75"/>
      <c r="P18" s="75"/>
      <c r="Q18" s="75"/>
      <c r="R18" s="76"/>
    </row>
    <row r="19">
      <c r="A19" s="112">
        <v>43221.0</v>
      </c>
      <c r="B19" s="113">
        <v>45.84163</v>
      </c>
      <c r="C19" s="22">
        <f t="shared" si="1"/>
        <v>0.05173122248</v>
      </c>
      <c r="D19" s="75"/>
      <c r="E19" s="75"/>
      <c r="F19" s="75"/>
      <c r="G19" s="75"/>
      <c r="H19" s="75"/>
      <c r="I19" s="76"/>
      <c r="J19" s="112">
        <v>43221.0</v>
      </c>
      <c r="K19" s="114">
        <v>32.51813</v>
      </c>
      <c r="L19" s="22">
        <f t="shared" si="2"/>
        <v>0.03599889003</v>
      </c>
      <c r="M19" s="75"/>
      <c r="N19" s="75"/>
      <c r="O19" s="75"/>
      <c r="P19" s="75"/>
      <c r="Q19" s="75"/>
      <c r="R19" s="76"/>
    </row>
    <row r="20">
      <c r="A20" s="112">
        <v>43252.0</v>
      </c>
      <c r="B20" s="113">
        <v>47.49278</v>
      </c>
      <c r="C20" s="22">
        <f t="shared" si="1"/>
        <v>0.03601857089</v>
      </c>
      <c r="D20" s="75"/>
      <c r="E20" s="75"/>
      <c r="F20" s="75"/>
      <c r="G20" s="75"/>
      <c r="H20" s="75"/>
      <c r="I20" s="76"/>
      <c r="J20" s="112">
        <v>43252.0</v>
      </c>
      <c r="K20" s="114">
        <v>38.53313</v>
      </c>
      <c r="L20" s="22">
        <f t="shared" si="2"/>
        <v>0.1849737362</v>
      </c>
      <c r="M20" s="75"/>
      <c r="N20" s="75"/>
      <c r="O20" s="75"/>
      <c r="P20" s="75"/>
      <c r="Q20" s="75"/>
      <c r="R20" s="76"/>
    </row>
    <row r="21">
      <c r="A21" s="112">
        <v>43282.0</v>
      </c>
      <c r="B21" s="113">
        <v>48.97044</v>
      </c>
      <c r="C21" s="22">
        <f t="shared" si="1"/>
        <v>0.03111336081</v>
      </c>
      <c r="D21" s="75"/>
      <c r="E21" s="75"/>
      <c r="F21" s="75"/>
      <c r="G21" s="75"/>
      <c r="H21" s="75"/>
      <c r="I21" s="76"/>
      <c r="J21" s="112">
        <v>43282.0</v>
      </c>
      <c r="K21" s="114">
        <v>37.87724</v>
      </c>
      <c r="L21" s="22">
        <f t="shared" si="2"/>
        <v>-0.0170214566</v>
      </c>
      <c r="M21" s="75"/>
      <c r="N21" s="75"/>
      <c r="O21" s="75"/>
      <c r="P21" s="75"/>
      <c r="Q21" s="75"/>
      <c r="R21" s="76"/>
    </row>
    <row r="22">
      <c r="A22" s="112">
        <v>43313.0</v>
      </c>
      <c r="B22" s="113">
        <v>48.02286</v>
      </c>
      <c r="C22" s="22">
        <f t="shared" si="1"/>
        <v>-0.01935004056</v>
      </c>
      <c r="D22" s="75"/>
      <c r="E22" s="75"/>
      <c r="F22" s="75"/>
      <c r="G22" s="75"/>
      <c r="H22" s="75"/>
      <c r="I22" s="76"/>
      <c r="J22" s="112">
        <v>43313.0</v>
      </c>
      <c r="K22" s="114">
        <v>36.49169</v>
      </c>
      <c r="L22" s="22">
        <f t="shared" si="2"/>
        <v>-0.03658001481</v>
      </c>
      <c r="M22" s="75"/>
      <c r="N22" s="75"/>
      <c r="O22" s="75"/>
      <c r="P22" s="75"/>
      <c r="Q22" s="75"/>
      <c r="R22" s="76"/>
    </row>
    <row r="23">
      <c r="A23" s="112">
        <v>43344.0</v>
      </c>
      <c r="B23" s="113">
        <v>44.9778</v>
      </c>
      <c r="C23" s="22">
        <f t="shared" si="1"/>
        <v>-0.06340855168</v>
      </c>
      <c r="D23" s="75"/>
      <c r="E23" s="75"/>
      <c r="F23" s="75"/>
      <c r="G23" s="75"/>
      <c r="H23" s="75"/>
      <c r="I23" s="76"/>
      <c r="J23" s="112">
        <v>43344.0</v>
      </c>
      <c r="K23" s="114">
        <v>34.66739</v>
      </c>
      <c r="L23" s="22">
        <f t="shared" si="2"/>
        <v>-0.0499922037</v>
      </c>
      <c r="M23" s="75"/>
      <c r="N23" s="75"/>
      <c r="O23" s="75"/>
      <c r="P23" s="75"/>
      <c r="Q23" s="75"/>
      <c r="R23" s="76"/>
    </row>
    <row r="24">
      <c r="A24" s="112">
        <v>43374.0</v>
      </c>
      <c r="B24" s="113">
        <v>39.74029</v>
      </c>
      <c r="C24" s="22">
        <f t="shared" si="1"/>
        <v>-0.1164465581</v>
      </c>
      <c r="D24" s="75"/>
      <c r="E24" s="75"/>
      <c r="F24" s="75"/>
      <c r="G24" s="75"/>
      <c r="H24" s="75"/>
      <c r="I24" s="76"/>
      <c r="J24" s="112">
        <v>43374.0</v>
      </c>
      <c r="K24" s="114">
        <v>34.11843</v>
      </c>
      <c r="L24" s="22">
        <f t="shared" si="2"/>
        <v>-0.01583505421</v>
      </c>
      <c r="M24" s="75"/>
      <c r="N24" s="75"/>
      <c r="O24" s="75"/>
      <c r="P24" s="75"/>
      <c r="Q24" s="75"/>
      <c r="R24" s="76"/>
    </row>
    <row r="25">
      <c r="A25" s="112">
        <v>43405.0</v>
      </c>
      <c r="B25" s="113">
        <v>38.5524</v>
      </c>
      <c r="C25" s="22">
        <f t="shared" si="1"/>
        <v>-0.02989132691</v>
      </c>
      <c r="D25" s="75"/>
      <c r="E25" s="75"/>
      <c r="F25" s="75"/>
      <c r="G25" s="75"/>
      <c r="H25" s="75"/>
      <c r="I25" s="76"/>
      <c r="J25" s="112">
        <v>43405.0</v>
      </c>
      <c r="K25" s="114">
        <v>36.31425</v>
      </c>
      <c r="L25" s="22">
        <f t="shared" si="2"/>
        <v>0.06435876446</v>
      </c>
      <c r="M25" s="75"/>
      <c r="N25" s="75"/>
      <c r="O25" s="75"/>
      <c r="P25" s="75"/>
      <c r="Q25" s="75"/>
      <c r="R25" s="76"/>
    </row>
    <row r="26">
      <c r="A26" s="112">
        <v>43435.0</v>
      </c>
      <c r="B26" s="113">
        <v>34.59981</v>
      </c>
      <c r="C26" s="22">
        <f t="shared" si="1"/>
        <v>-0.1025251346</v>
      </c>
      <c r="D26" s="75"/>
      <c r="E26" s="75"/>
      <c r="F26" s="75"/>
      <c r="G26" s="75"/>
      <c r="H26" s="75"/>
      <c r="I26" s="76"/>
      <c r="J26" s="112">
        <v>43435.0</v>
      </c>
      <c r="K26" s="114">
        <v>35.83046</v>
      </c>
      <c r="L26" s="22">
        <f t="shared" si="2"/>
        <v>-0.01332231837</v>
      </c>
      <c r="M26" s="75"/>
      <c r="N26" s="75"/>
      <c r="O26" s="75"/>
      <c r="P26" s="75"/>
      <c r="Q26" s="75"/>
      <c r="R26" s="76"/>
    </row>
    <row r="27">
      <c r="A27" s="112">
        <v>43466.0</v>
      </c>
      <c r="B27" s="113">
        <v>38.45633</v>
      </c>
      <c r="C27" s="22">
        <f t="shared" si="1"/>
        <v>0.1114607277</v>
      </c>
      <c r="D27" s="75"/>
      <c r="E27" s="75"/>
      <c r="F27" s="75"/>
      <c r="G27" s="75"/>
      <c r="H27" s="75"/>
      <c r="I27" s="76"/>
      <c r="J27" s="112">
        <v>43466.0</v>
      </c>
      <c r="K27" s="114">
        <v>40.56166</v>
      </c>
      <c r="L27" s="22">
        <f t="shared" si="2"/>
        <v>0.1320440765</v>
      </c>
      <c r="M27" s="75"/>
      <c r="N27" s="75"/>
      <c r="O27" s="75"/>
      <c r="P27" s="75"/>
      <c r="Q27" s="75"/>
      <c r="R27" s="76"/>
    </row>
    <row r="28">
      <c r="A28" s="112">
        <v>43497.0</v>
      </c>
      <c r="B28" s="113">
        <v>41.16044</v>
      </c>
      <c r="C28" s="22">
        <f t="shared" si="1"/>
        <v>0.07031638224</v>
      </c>
      <c r="D28" s="75"/>
      <c r="E28" s="75"/>
      <c r="F28" s="75"/>
      <c r="G28" s="75"/>
      <c r="H28" s="75"/>
      <c r="I28" s="76"/>
      <c r="J28" s="112">
        <v>43497.0</v>
      </c>
      <c r="K28" s="114">
        <v>41.12772</v>
      </c>
      <c r="L28" s="22">
        <f t="shared" si="2"/>
        <v>0.01395554324</v>
      </c>
      <c r="M28" s="75"/>
      <c r="N28" s="75"/>
      <c r="O28" s="75"/>
      <c r="P28" s="75"/>
      <c r="Q28" s="75"/>
      <c r="R28" s="76"/>
    </row>
    <row r="29">
      <c r="A29" s="112">
        <v>43525.0</v>
      </c>
      <c r="B29" s="113">
        <v>39.30024</v>
      </c>
      <c r="C29" s="22">
        <f t="shared" si="1"/>
        <v>-0.04519388034</v>
      </c>
      <c r="D29" s="75"/>
      <c r="E29" s="75"/>
      <c r="F29" s="75"/>
      <c r="G29" s="75"/>
      <c r="H29" s="75"/>
      <c r="I29" s="76"/>
      <c r="J29" s="112">
        <v>43525.0</v>
      </c>
      <c r="K29" s="114">
        <v>41.53554</v>
      </c>
      <c r="L29" s="22">
        <f t="shared" si="2"/>
        <v>0.009915939906</v>
      </c>
      <c r="M29" s="75"/>
      <c r="N29" s="75"/>
      <c r="O29" s="75"/>
      <c r="P29" s="75"/>
      <c r="Q29" s="75"/>
      <c r="R29" s="76"/>
    </row>
    <row r="30">
      <c r="A30" s="112">
        <v>43556.0</v>
      </c>
      <c r="B30" s="113">
        <v>40.46436</v>
      </c>
      <c r="C30" s="22">
        <f t="shared" si="1"/>
        <v>0.02962119315</v>
      </c>
      <c r="D30" s="75"/>
      <c r="E30" s="75"/>
      <c r="F30" s="75"/>
      <c r="G30" s="75"/>
      <c r="H30" s="75"/>
      <c r="I30" s="76"/>
      <c r="J30" s="112">
        <v>43556.0</v>
      </c>
      <c r="K30" s="114">
        <v>42.47094</v>
      </c>
      <c r="L30" s="22">
        <f t="shared" si="2"/>
        <v>0.02252047283</v>
      </c>
      <c r="M30" s="75"/>
      <c r="N30" s="75"/>
      <c r="O30" s="75"/>
      <c r="P30" s="75"/>
      <c r="Q30" s="75"/>
      <c r="R30" s="76"/>
    </row>
    <row r="31">
      <c r="A31" s="112">
        <v>43586.0</v>
      </c>
      <c r="B31" s="113">
        <v>38.14713</v>
      </c>
      <c r="C31" s="22">
        <f t="shared" si="1"/>
        <v>-0.05726594959</v>
      </c>
      <c r="D31" s="75"/>
      <c r="E31" s="75"/>
      <c r="F31" s="75"/>
      <c r="G31" s="75"/>
      <c r="H31" s="75"/>
      <c r="I31" s="76"/>
      <c r="J31" s="112">
        <v>43586.0</v>
      </c>
      <c r="K31" s="114">
        <v>42.70265</v>
      </c>
      <c r="L31" s="22">
        <f t="shared" si="2"/>
        <v>0.005455730436</v>
      </c>
      <c r="M31" s="75"/>
      <c r="N31" s="75"/>
      <c r="O31" s="75"/>
      <c r="P31" s="75"/>
      <c r="Q31" s="75"/>
      <c r="R31" s="76"/>
    </row>
    <row r="32">
      <c r="A32" s="112">
        <v>43617.0</v>
      </c>
      <c r="B32" s="113">
        <v>37.41442</v>
      </c>
      <c r="C32" s="22">
        <f t="shared" si="1"/>
        <v>-0.0192074738</v>
      </c>
      <c r="D32" s="75"/>
      <c r="E32" s="75"/>
      <c r="F32" s="75"/>
      <c r="G32" s="75"/>
      <c r="H32" s="75"/>
      <c r="I32" s="76"/>
      <c r="J32" s="112">
        <v>43617.0</v>
      </c>
      <c r="K32" s="114">
        <v>41.19597</v>
      </c>
      <c r="L32" s="22">
        <f t="shared" si="2"/>
        <v>-0.0352830562</v>
      </c>
      <c r="M32" s="75"/>
      <c r="N32" s="75"/>
      <c r="O32" s="75"/>
      <c r="P32" s="75"/>
      <c r="Q32" s="75"/>
      <c r="R32" s="76"/>
    </row>
    <row r="33">
      <c r="A33" s="112">
        <v>43647.0</v>
      </c>
      <c r="B33" s="113">
        <v>35.03837</v>
      </c>
      <c r="C33" s="22">
        <f t="shared" si="1"/>
        <v>-0.06350626309</v>
      </c>
      <c r="D33" s="75"/>
      <c r="E33" s="75"/>
      <c r="F33" s="75"/>
      <c r="G33" s="75"/>
      <c r="H33" s="75"/>
      <c r="I33" s="76"/>
      <c r="J33" s="112">
        <v>43647.0</v>
      </c>
      <c r="K33" s="114">
        <v>38.39151</v>
      </c>
      <c r="L33" s="22">
        <f t="shared" si="2"/>
        <v>-0.06807607637</v>
      </c>
      <c r="M33" s="75"/>
      <c r="N33" s="75"/>
      <c r="O33" s="75"/>
      <c r="P33" s="75"/>
      <c r="Q33" s="75"/>
      <c r="R33" s="76"/>
    </row>
    <row r="34">
      <c r="A34" s="112">
        <v>43678.0</v>
      </c>
      <c r="B34" s="113">
        <v>36.02836</v>
      </c>
      <c r="C34" s="22">
        <f t="shared" si="1"/>
        <v>0.02825445362</v>
      </c>
      <c r="D34" s="75"/>
      <c r="E34" s="75"/>
      <c r="F34" s="75"/>
      <c r="G34" s="75"/>
      <c r="H34" s="75"/>
      <c r="I34" s="76"/>
      <c r="J34" s="112">
        <v>43678.0</v>
      </c>
      <c r="K34" s="114">
        <v>38.78344</v>
      </c>
      <c r="L34" s="22">
        <f t="shared" si="2"/>
        <v>0.01020876751</v>
      </c>
      <c r="M34" s="75"/>
      <c r="N34" s="75"/>
      <c r="O34" s="75"/>
      <c r="P34" s="75"/>
      <c r="Q34" s="75"/>
      <c r="R34" s="76"/>
    </row>
    <row r="35">
      <c r="A35" s="112">
        <v>43709.0</v>
      </c>
      <c r="B35" s="113">
        <v>38.66526</v>
      </c>
      <c r="C35" s="22">
        <f t="shared" si="1"/>
        <v>0.07318956511</v>
      </c>
      <c r="D35" s="75"/>
      <c r="E35" s="75"/>
      <c r="F35" s="75"/>
      <c r="G35" s="75"/>
      <c r="H35" s="75"/>
      <c r="I35" s="76"/>
      <c r="J35" s="112">
        <v>43709.0</v>
      </c>
      <c r="K35" s="114">
        <v>41.16723</v>
      </c>
      <c r="L35" s="22">
        <f t="shared" si="2"/>
        <v>0.06146411974</v>
      </c>
      <c r="M35" s="75"/>
      <c r="N35" s="75"/>
      <c r="O35" s="75"/>
      <c r="P35" s="75"/>
      <c r="Q35" s="75"/>
      <c r="R35" s="76"/>
    </row>
    <row r="36">
      <c r="A36" s="112">
        <v>43739.0</v>
      </c>
      <c r="B36" s="113">
        <v>36.62697</v>
      </c>
      <c r="C36" s="22">
        <f t="shared" si="1"/>
        <v>-0.05271631433</v>
      </c>
      <c r="D36" s="75"/>
      <c r="E36" s="75"/>
      <c r="F36" s="75"/>
      <c r="G36" s="75"/>
      <c r="H36" s="75"/>
      <c r="I36" s="76"/>
      <c r="J36" s="112">
        <v>43739.0</v>
      </c>
      <c r="K36" s="114">
        <v>42.46864</v>
      </c>
      <c r="L36" s="22">
        <f t="shared" si="2"/>
        <v>0.03161276578</v>
      </c>
      <c r="M36" s="75"/>
      <c r="N36" s="75"/>
      <c r="O36" s="75"/>
      <c r="P36" s="75"/>
      <c r="Q36" s="75"/>
      <c r="R36" s="76"/>
    </row>
    <row r="37">
      <c r="A37" s="112">
        <v>43770.0</v>
      </c>
      <c r="B37" s="113">
        <v>38.75013</v>
      </c>
      <c r="C37" s="22">
        <f t="shared" si="1"/>
        <v>0.05796712095</v>
      </c>
      <c r="D37" s="75"/>
      <c r="E37" s="75"/>
      <c r="F37" s="75"/>
      <c r="G37" s="75"/>
      <c r="H37" s="75"/>
      <c r="I37" s="76"/>
      <c r="J37" s="112">
        <v>43770.0</v>
      </c>
      <c r="K37" s="114">
        <v>44.53143</v>
      </c>
      <c r="L37" s="22">
        <f t="shared" si="2"/>
        <v>0.04857207577</v>
      </c>
      <c r="M37" s="75"/>
      <c r="N37" s="75"/>
      <c r="O37" s="75"/>
      <c r="P37" s="75"/>
      <c r="Q37" s="75"/>
      <c r="R37" s="76"/>
    </row>
    <row r="38">
      <c r="A38" s="112">
        <v>43800.0</v>
      </c>
      <c r="B38" s="113">
        <v>39.80705</v>
      </c>
      <c r="C38" s="22">
        <f t="shared" si="1"/>
        <v>0.02727526333</v>
      </c>
      <c r="D38" s="78"/>
      <c r="E38" s="78"/>
      <c r="F38" s="78"/>
      <c r="G38" s="78"/>
      <c r="H38" s="78"/>
      <c r="I38" s="79"/>
      <c r="J38" s="112">
        <v>43800.0</v>
      </c>
      <c r="K38" s="114">
        <v>46.37515</v>
      </c>
      <c r="L38" s="22">
        <f t="shared" si="2"/>
        <v>0.04140266773</v>
      </c>
      <c r="M38" s="78"/>
      <c r="N38" s="78"/>
      <c r="O38" s="78"/>
      <c r="P38" s="78"/>
      <c r="Q38" s="78"/>
      <c r="R38" s="79"/>
    </row>
    <row r="39">
      <c r="B39" s="80" t="s">
        <v>75</v>
      </c>
      <c r="C39" s="81">
        <f>sum(C4:C38)</f>
        <v>0.2121657169</v>
      </c>
      <c r="D39" s="82"/>
      <c r="E39" s="82"/>
      <c r="F39" s="82"/>
      <c r="G39" s="82"/>
      <c r="H39" s="82"/>
      <c r="I39" s="83"/>
      <c r="J39" s="84"/>
      <c r="K39" s="80" t="s">
        <v>75</v>
      </c>
      <c r="L39" s="81">
        <f>sum(L4:L38)</f>
        <v>0.1512281099</v>
      </c>
      <c r="M39" s="82"/>
      <c r="N39" s="82"/>
      <c r="O39" s="82"/>
      <c r="P39" s="82"/>
      <c r="Q39" s="82"/>
      <c r="R39" s="83"/>
    </row>
    <row r="40">
      <c r="A40" s="85" t="s">
        <v>46</v>
      </c>
      <c r="B40" s="86"/>
      <c r="C40" s="87" t="s">
        <v>44</v>
      </c>
      <c r="D40" s="88" t="s">
        <v>70</v>
      </c>
      <c r="E40" s="64"/>
      <c r="F40" s="64" t="s">
        <v>76</v>
      </c>
      <c r="G40" s="89" t="s">
        <v>72</v>
      </c>
      <c r="H40" s="89" t="s">
        <v>73</v>
      </c>
      <c r="I40" s="90" t="s">
        <v>74</v>
      </c>
      <c r="J40" s="85" t="s">
        <v>46</v>
      </c>
      <c r="K40" s="86"/>
      <c r="L40" s="87" t="s">
        <v>44</v>
      </c>
      <c r="M40" s="88" t="s">
        <v>70</v>
      </c>
      <c r="N40" s="64"/>
      <c r="O40" s="64" t="s">
        <v>76</v>
      </c>
      <c r="P40" s="89" t="s">
        <v>72</v>
      </c>
      <c r="Q40" s="89" t="s">
        <v>73</v>
      </c>
      <c r="R40" s="90" t="s">
        <v>74</v>
      </c>
    </row>
    <row r="41">
      <c r="A41" s="91" t="s">
        <v>48</v>
      </c>
      <c r="B41" s="92"/>
      <c r="C41" s="51">
        <v>0.0</v>
      </c>
      <c r="I41" s="94"/>
      <c r="J41" s="95" t="s">
        <v>48</v>
      </c>
      <c r="K41" s="92"/>
      <c r="L41" s="51">
        <v>0.0</v>
      </c>
      <c r="R41" s="94"/>
    </row>
    <row r="42">
      <c r="A42" s="96" t="s">
        <v>49</v>
      </c>
      <c r="B42" s="97"/>
      <c r="C42" s="51">
        <v>0.0</v>
      </c>
      <c r="I42" s="94"/>
      <c r="J42" s="99" t="s">
        <v>49</v>
      </c>
      <c r="K42" s="97"/>
      <c r="L42" s="51">
        <v>0.0</v>
      </c>
      <c r="R42" s="94"/>
    </row>
    <row r="43">
      <c r="A43" s="96" t="s">
        <v>50</v>
      </c>
      <c r="B43" s="97"/>
      <c r="C43" s="51">
        <v>0.0</v>
      </c>
      <c r="I43" s="94"/>
      <c r="J43" s="99" t="s">
        <v>50</v>
      </c>
      <c r="K43" s="97"/>
      <c r="L43" s="51">
        <v>0.0</v>
      </c>
      <c r="R43" s="94"/>
    </row>
    <row r="44">
      <c r="A44" s="96" t="s">
        <v>51</v>
      </c>
      <c r="B44" s="97"/>
      <c r="C44" s="51">
        <v>0.0</v>
      </c>
      <c r="I44" s="94"/>
      <c r="J44" s="99" t="s">
        <v>51</v>
      </c>
      <c r="K44" s="97"/>
      <c r="L44" s="51">
        <v>0.0</v>
      </c>
      <c r="R44" s="94"/>
    </row>
    <row r="45">
      <c r="A45" s="96" t="s">
        <v>52</v>
      </c>
      <c r="B45" s="97"/>
      <c r="C45" s="51">
        <v>13.0</v>
      </c>
      <c r="I45" s="94"/>
      <c r="J45" s="99" t="s">
        <v>52</v>
      </c>
      <c r="K45" s="97"/>
      <c r="L45" s="51">
        <v>15.0</v>
      </c>
      <c r="R45" s="94"/>
    </row>
    <row r="46">
      <c r="A46" s="96" t="s">
        <v>53</v>
      </c>
      <c r="B46" s="97"/>
      <c r="C46" s="51">
        <v>21.0</v>
      </c>
      <c r="I46" s="94"/>
      <c r="J46" s="99" t="s">
        <v>53</v>
      </c>
      <c r="K46" s="97"/>
      <c r="L46" s="51">
        <v>19.0</v>
      </c>
      <c r="R46" s="94"/>
    </row>
    <row r="47">
      <c r="A47" s="96" t="s">
        <v>54</v>
      </c>
      <c r="B47" s="97"/>
      <c r="C47" s="51">
        <v>0.0</v>
      </c>
      <c r="I47" s="94"/>
      <c r="J47" s="99" t="s">
        <v>54</v>
      </c>
      <c r="K47" s="97"/>
      <c r="L47" s="51">
        <v>0.0</v>
      </c>
      <c r="R47" s="94"/>
    </row>
    <row r="48">
      <c r="A48" s="96" t="s">
        <v>55</v>
      </c>
      <c r="B48" s="97"/>
      <c r="C48" s="51">
        <v>0.0</v>
      </c>
      <c r="I48" s="94"/>
      <c r="J48" s="99" t="s">
        <v>55</v>
      </c>
      <c r="K48" s="97"/>
      <c r="L48" s="51">
        <v>0.0</v>
      </c>
      <c r="R48" s="94"/>
    </row>
    <row r="49">
      <c r="A49" s="96" t="s">
        <v>56</v>
      </c>
      <c r="B49" s="97"/>
      <c r="C49" s="51">
        <v>0.0</v>
      </c>
      <c r="I49" s="94"/>
      <c r="J49" s="99" t="s">
        <v>56</v>
      </c>
      <c r="K49" s="97"/>
      <c r="L49" s="51">
        <v>0.0</v>
      </c>
      <c r="R49" s="94"/>
    </row>
    <row r="50">
      <c r="A50" s="96" t="s">
        <v>57</v>
      </c>
      <c r="B50" s="97"/>
      <c r="C50" s="51">
        <v>0.0</v>
      </c>
      <c r="I50" s="94"/>
      <c r="J50" s="99" t="s">
        <v>57</v>
      </c>
      <c r="K50" s="97"/>
      <c r="L50" s="51">
        <v>0.0</v>
      </c>
      <c r="R50" s="94"/>
    </row>
    <row r="51">
      <c r="A51" s="102" t="s">
        <v>77</v>
      </c>
      <c r="B51" s="103"/>
      <c r="C51" s="115">
        <v>0.0</v>
      </c>
      <c r="D51" s="105"/>
      <c r="E51" s="105"/>
      <c r="F51" s="105"/>
      <c r="G51" s="105"/>
      <c r="H51" s="105"/>
      <c r="I51" s="106"/>
      <c r="J51" s="107" t="s">
        <v>77</v>
      </c>
      <c r="K51" s="103"/>
      <c r="L51" s="115">
        <v>0.0</v>
      </c>
      <c r="M51" s="105"/>
      <c r="N51" s="105"/>
      <c r="O51" s="105"/>
      <c r="P51" s="105"/>
      <c r="Q51" s="105"/>
      <c r="R51" s="106"/>
    </row>
    <row r="52">
      <c r="C52" s="116"/>
      <c r="L52" s="116"/>
    </row>
    <row r="53">
      <c r="C53" s="116"/>
      <c r="L53" s="116"/>
    </row>
    <row r="54">
      <c r="C54" s="116"/>
      <c r="L54" s="116"/>
    </row>
    <row r="55">
      <c r="C55" s="116"/>
      <c r="L55" s="116"/>
    </row>
    <row r="56">
      <c r="C56" s="116"/>
      <c r="L56" s="116"/>
    </row>
    <row r="57">
      <c r="C57" s="116"/>
      <c r="L57" s="116"/>
    </row>
    <row r="58">
      <c r="C58" s="116"/>
      <c r="L58" s="116"/>
    </row>
    <row r="59">
      <c r="C59" s="116"/>
      <c r="L59" s="116"/>
    </row>
    <row r="60">
      <c r="C60" s="116"/>
      <c r="L60" s="116"/>
    </row>
    <row r="61">
      <c r="C61" s="116"/>
      <c r="L61" s="116"/>
    </row>
    <row r="62">
      <c r="C62" s="116"/>
      <c r="L62" s="116"/>
    </row>
    <row r="63">
      <c r="C63" s="116"/>
      <c r="L63" s="116"/>
    </row>
    <row r="64">
      <c r="C64" s="116"/>
      <c r="L64" s="116"/>
    </row>
    <row r="65">
      <c r="C65" s="116"/>
      <c r="L65" s="116"/>
    </row>
    <row r="66">
      <c r="C66" s="116"/>
      <c r="L66" s="116"/>
    </row>
    <row r="67">
      <c r="C67" s="116"/>
      <c r="L67" s="116"/>
    </row>
    <row r="68">
      <c r="C68" s="116"/>
      <c r="L68" s="116"/>
    </row>
    <row r="69">
      <c r="C69" s="116"/>
      <c r="L69" s="116"/>
    </row>
    <row r="70">
      <c r="C70" s="116"/>
      <c r="L70" s="116"/>
    </row>
    <row r="71">
      <c r="C71" s="116"/>
      <c r="L71" s="116"/>
    </row>
    <row r="72">
      <c r="C72" s="116"/>
      <c r="L72" s="116"/>
    </row>
    <row r="73">
      <c r="C73" s="116"/>
      <c r="L73" s="116"/>
    </row>
    <row r="74">
      <c r="C74" s="116"/>
      <c r="L74" s="116"/>
    </row>
    <row r="75">
      <c r="C75" s="116"/>
      <c r="L75" s="1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80</v>
      </c>
      <c r="B1" s="58"/>
      <c r="C1" s="59"/>
      <c r="D1" s="57"/>
      <c r="E1" s="60"/>
      <c r="F1" s="61"/>
      <c r="G1" s="61"/>
      <c r="H1" s="61"/>
      <c r="I1" s="61"/>
      <c r="J1" s="57" t="s">
        <v>81</v>
      </c>
      <c r="K1" s="58"/>
      <c r="L1" s="59"/>
      <c r="M1" s="57"/>
      <c r="N1" s="60"/>
      <c r="O1" s="61"/>
      <c r="P1" s="61"/>
      <c r="Q1" s="61"/>
      <c r="R1" s="61"/>
    </row>
    <row r="2">
      <c r="A2" s="62" t="s">
        <v>67</v>
      </c>
      <c r="B2" s="62" t="s">
        <v>68</v>
      </c>
      <c r="C2" s="63" t="s">
        <v>69</v>
      </c>
      <c r="D2" s="62" t="s">
        <v>70</v>
      </c>
      <c r="E2" s="64" t="s">
        <v>71</v>
      </c>
      <c r="F2" s="65" t="s">
        <v>32</v>
      </c>
      <c r="G2" s="65" t="s">
        <v>72</v>
      </c>
      <c r="H2" s="65" t="s">
        <v>73</v>
      </c>
      <c r="I2" s="66" t="s">
        <v>74</v>
      </c>
      <c r="J2" s="67" t="s">
        <v>67</v>
      </c>
      <c r="K2" s="62" t="s">
        <v>68</v>
      </c>
      <c r="L2" s="63" t="s">
        <v>69</v>
      </c>
      <c r="M2" s="62" t="s">
        <v>70</v>
      </c>
      <c r="N2" s="64" t="s">
        <v>71</v>
      </c>
      <c r="O2" s="65" t="s">
        <v>32</v>
      </c>
      <c r="P2" s="65" t="s">
        <v>72</v>
      </c>
      <c r="Q2" s="65" t="s">
        <v>73</v>
      </c>
      <c r="R2" s="66" t="s">
        <v>74</v>
      </c>
    </row>
    <row r="3">
      <c r="A3" s="117">
        <v>42736.0</v>
      </c>
      <c r="B3" s="118">
        <v>16.946825</v>
      </c>
      <c r="C3" s="70"/>
      <c r="D3" s="22">
        <f>AVERAGE(C4:C38)</f>
        <v>0.003797798386</v>
      </c>
      <c r="E3" s="22">
        <f>MEDIAN(C4:C38)</f>
        <v>0.0009393365193</v>
      </c>
      <c r="F3" s="71" t="str">
        <f>MODE(C4:C38)</f>
        <v>#N/A</v>
      </c>
      <c r="G3" s="22">
        <f>QUARTILE(C4:C38,3)-QUARTILE(C4:C38,1)</f>
        <v>0.03010890898</v>
      </c>
      <c r="H3" s="22">
        <f>STDEV(C4:C38)</f>
        <v>0.02882214342</v>
      </c>
      <c r="I3" s="72">
        <f>H3/D3</f>
        <v>7.58917154</v>
      </c>
      <c r="J3" s="117">
        <v>42736.0</v>
      </c>
      <c r="K3" s="118">
        <v>21.953329</v>
      </c>
      <c r="L3" s="70"/>
      <c r="M3" s="22">
        <f>AVERAGE(L4:L38)</f>
        <v>0.000629702296</v>
      </c>
      <c r="N3" s="22">
        <f>MEDIAN(L4:L38)</f>
        <v>0.0009009562301</v>
      </c>
      <c r="O3" s="71" t="str">
        <f>MODE(L4:L38)</f>
        <v>#N/A</v>
      </c>
      <c r="P3" s="22">
        <f>QUARTILE(L4:L38,3)-QUARTILE(L4:L38,1)</f>
        <v>0.06660133873</v>
      </c>
      <c r="Q3" s="22">
        <f>STDEV(L4:L38)</f>
        <v>0.0493208096</v>
      </c>
      <c r="R3" s="72">
        <f>Q3/M3</f>
        <v>78.32401106</v>
      </c>
    </row>
    <row r="4">
      <c r="A4" s="117">
        <v>42767.0</v>
      </c>
      <c r="B4" s="118">
        <v>17.821814</v>
      </c>
      <c r="C4" s="22">
        <f t="shared" ref="C4:C38" si="1">B4/B3-1</f>
        <v>0.05163144129</v>
      </c>
      <c r="D4" s="70"/>
      <c r="E4" s="70"/>
      <c r="F4" s="70"/>
      <c r="G4" s="70"/>
      <c r="H4" s="70"/>
      <c r="I4" s="74"/>
      <c r="J4" s="117">
        <v>42767.0</v>
      </c>
      <c r="K4" s="118">
        <v>22.692141</v>
      </c>
      <c r="L4" s="22">
        <f t="shared" ref="L4:L38" si="2">K4/K3-1</f>
        <v>0.03365375702</v>
      </c>
      <c r="M4" s="70"/>
      <c r="N4" s="70"/>
      <c r="O4" s="70"/>
      <c r="P4" s="70"/>
      <c r="Q4" s="70"/>
      <c r="R4" s="74"/>
    </row>
    <row r="5">
      <c r="A5" s="117">
        <v>42795.0</v>
      </c>
      <c r="B5" s="118">
        <v>17.508221</v>
      </c>
      <c r="C5" s="22">
        <f t="shared" si="1"/>
        <v>-0.01759602025</v>
      </c>
      <c r="D5" s="70"/>
      <c r="E5" s="70"/>
      <c r="F5" s="70"/>
      <c r="G5" s="70"/>
      <c r="H5" s="70"/>
      <c r="I5" s="74"/>
      <c r="J5" s="117">
        <v>42795.0</v>
      </c>
      <c r="K5" s="118">
        <v>22.64496</v>
      </c>
      <c r="L5" s="22">
        <f t="shared" si="2"/>
        <v>-0.002079177985</v>
      </c>
      <c r="M5" s="70"/>
      <c r="N5" s="70"/>
      <c r="O5" s="70"/>
      <c r="P5" s="70"/>
      <c r="Q5" s="70"/>
      <c r="R5" s="74"/>
    </row>
    <row r="6">
      <c r="A6" s="117">
        <v>42826.0</v>
      </c>
      <c r="B6" s="118">
        <v>17.665939</v>
      </c>
      <c r="C6" s="22">
        <f t="shared" si="1"/>
        <v>0.009008225336</v>
      </c>
      <c r="D6" s="70"/>
      <c r="E6" s="70"/>
      <c r="F6" s="70"/>
      <c r="G6" s="70"/>
      <c r="H6" s="70"/>
      <c r="I6" s="74"/>
      <c r="J6" s="117">
        <v>42826.0</v>
      </c>
      <c r="K6" s="118">
        <v>23.286285</v>
      </c>
      <c r="L6" s="22">
        <f t="shared" si="2"/>
        <v>0.0283208714</v>
      </c>
      <c r="M6" s="70"/>
      <c r="N6" s="70"/>
      <c r="O6" s="70"/>
      <c r="P6" s="70"/>
      <c r="Q6" s="70"/>
      <c r="R6" s="74"/>
    </row>
    <row r="7">
      <c r="A7" s="117">
        <v>42856.0</v>
      </c>
      <c r="B7" s="118">
        <v>17.569593</v>
      </c>
      <c r="C7" s="22">
        <f t="shared" si="1"/>
        <v>-0.005453771803</v>
      </c>
      <c r="D7" s="75"/>
      <c r="E7" s="75"/>
      <c r="F7" s="75"/>
      <c r="G7" s="75"/>
      <c r="H7" s="75"/>
      <c r="I7" s="76"/>
      <c r="J7" s="117">
        <v>42856.0</v>
      </c>
      <c r="K7" s="118">
        <v>22.92745</v>
      </c>
      <c r="L7" s="22">
        <f t="shared" si="2"/>
        <v>-0.01540971434</v>
      </c>
      <c r="M7" s="75"/>
      <c r="N7" s="75"/>
      <c r="O7" s="75"/>
      <c r="P7" s="75"/>
      <c r="Q7" s="75"/>
      <c r="R7" s="76"/>
    </row>
    <row r="8">
      <c r="A8" s="117">
        <v>42887.0</v>
      </c>
      <c r="B8" s="118">
        <v>16.96553</v>
      </c>
      <c r="C8" s="22">
        <f t="shared" si="1"/>
        <v>-0.03438116068</v>
      </c>
      <c r="D8" s="75"/>
      <c r="E8" s="75"/>
      <c r="F8" s="75"/>
      <c r="G8" s="75"/>
      <c r="H8" s="75"/>
      <c r="I8" s="76"/>
      <c r="J8" s="117">
        <v>42887.0</v>
      </c>
      <c r="K8" s="118">
        <v>23.736639</v>
      </c>
      <c r="L8" s="22">
        <f t="shared" si="2"/>
        <v>0.03529345828</v>
      </c>
      <c r="M8" s="75"/>
      <c r="N8" s="75"/>
      <c r="O8" s="75"/>
      <c r="P8" s="75"/>
      <c r="Q8" s="75"/>
      <c r="R8" s="76"/>
    </row>
    <row r="9">
      <c r="A9" s="117">
        <v>42917.0</v>
      </c>
      <c r="B9" s="118">
        <v>16.33857</v>
      </c>
      <c r="C9" s="22">
        <f t="shared" si="1"/>
        <v>-0.03695493156</v>
      </c>
      <c r="D9" s="75"/>
      <c r="E9" s="75"/>
      <c r="F9" s="75"/>
      <c r="G9" s="75"/>
      <c r="H9" s="75"/>
      <c r="I9" s="76"/>
      <c r="J9" s="117">
        <v>42917.0</v>
      </c>
      <c r="K9" s="118">
        <v>23.048058</v>
      </c>
      <c r="L9" s="22">
        <f t="shared" si="2"/>
        <v>-0.02900920387</v>
      </c>
      <c r="M9" s="75"/>
      <c r="N9" s="75"/>
      <c r="O9" s="75"/>
      <c r="P9" s="75"/>
      <c r="Q9" s="75"/>
      <c r="R9" s="76"/>
    </row>
    <row r="10">
      <c r="A10" s="117">
        <v>42948.0</v>
      </c>
      <c r="B10" s="118">
        <v>16.626413</v>
      </c>
      <c r="C10" s="22">
        <f t="shared" si="1"/>
        <v>0.01761739246</v>
      </c>
      <c r="D10" s="75"/>
      <c r="E10" s="75"/>
      <c r="F10" s="75"/>
      <c r="G10" s="75"/>
      <c r="H10" s="75"/>
      <c r="I10" s="76"/>
      <c r="J10" s="117">
        <v>42948.0</v>
      </c>
      <c r="K10" s="118">
        <v>22.63027</v>
      </c>
      <c r="L10" s="22">
        <f t="shared" si="2"/>
        <v>-0.01812682006</v>
      </c>
      <c r="M10" s="75"/>
      <c r="N10" s="75"/>
      <c r="O10" s="75"/>
      <c r="P10" s="75"/>
      <c r="Q10" s="75"/>
      <c r="R10" s="76"/>
    </row>
    <row r="11">
      <c r="A11" s="117">
        <v>42979.0</v>
      </c>
      <c r="B11" s="118">
        <v>16.859379</v>
      </c>
      <c r="C11" s="22">
        <f t="shared" si="1"/>
        <v>0.01401180158</v>
      </c>
      <c r="D11" s="75"/>
      <c r="E11" s="75"/>
      <c r="F11" s="75"/>
      <c r="G11" s="75"/>
      <c r="H11" s="75"/>
      <c r="I11" s="76"/>
      <c r="J11" s="117">
        <v>42979.0</v>
      </c>
      <c r="K11" s="118">
        <v>22.76141</v>
      </c>
      <c r="L11" s="22">
        <f t="shared" si="2"/>
        <v>0.0057948933</v>
      </c>
      <c r="M11" s="75"/>
      <c r="N11" s="75"/>
      <c r="O11" s="75"/>
      <c r="P11" s="75"/>
      <c r="Q11" s="75"/>
      <c r="R11" s="76"/>
    </row>
    <row r="12">
      <c r="A12" s="117">
        <v>43009.0</v>
      </c>
      <c r="B12" s="118">
        <v>16.855534</v>
      </c>
      <c r="C12" s="22">
        <f t="shared" si="1"/>
        <v>-0.0002280629672</v>
      </c>
      <c r="D12" s="75"/>
      <c r="E12" s="75"/>
      <c r="F12" s="75"/>
      <c r="G12" s="75"/>
      <c r="H12" s="75"/>
      <c r="I12" s="76"/>
      <c r="J12" s="117">
        <v>43009.0</v>
      </c>
      <c r="K12" s="118">
        <v>23.552763</v>
      </c>
      <c r="L12" s="22">
        <f t="shared" si="2"/>
        <v>0.03476731011</v>
      </c>
      <c r="M12" s="75"/>
      <c r="N12" s="75"/>
      <c r="O12" s="75"/>
      <c r="P12" s="75"/>
      <c r="Q12" s="75"/>
      <c r="R12" s="76"/>
    </row>
    <row r="13">
      <c r="A13" s="117">
        <v>43040.0</v>
      </c>
      <c r="B13" s="118">
        <v>16.72415</v>
      </c>
      <c r="C13" s="22">
        <f t="shared" si="1"/>
        <v>-0.007794710034</v>
      </c>
      <c r="D13" s="75"/>
      <c r="E13" s="75"/>
      <c r="F13" s="75"/>
      <c r="G13" s="75"/>
      <c r="H13" s="75"/>
      <c r="I13" s="76"/>
      <c r="J13" s="117">
        <v>43040.0</v>
      </c>
      <c r="K13" s="118">
        <v>22.095413</v>
      </c>
      <c r="L13" s="22">
        <f t="shared" si="2"/>
        <v>-0.06187596759</v>
      </c>
      <c r="M13" s="75"/>
      <c r="N13" s="75"/>
      <c r="O13" s="75"/>
      <c r="P13" s="75"/>
      <c r="Q13" s="75"/>
      <c r="R13" s="76"/>
    </row>
    <row r="14">
      <c r="A14" s="117">
        <v>43070.0</v>
      </c>
      <c r="B14" s="118">
        <v>16.987158</v>
      </c>
      <c r="C14" s="22">
        <f t="shared" si="1"/>
        <v>0.0157262402</v>
      </c>
      <c r="D14" s="75"/>
      <c r="E14" s="75"/>
      <c r="F14" s="75"/>
      <c r="G14" s="75"/>
      <c r="H14" s="75"/>
      <c r="I14" s="76"/>
      <c r="J14" s="117">
        <v>43070.0</v>
      </c>
      <c r="K14" s="118">
        <v>22.11532</v>
      </c>
      <c r="L14" s="22">
        <f t="shared" si="2"/>
        <v>0.0009009562301</v>
      </c>
      <c r="M14" s="75"/>
      <c r="N14" s="75"/>
      <c r="O14" s="75"/>
      <c r="P14" s="75"/>
      <c r="Q14" s="75"/>
      <c r="R14" s="76"/>
    </row>
    <row r="15">
      <c r="A15" s="117">
        <v>43101.0</v>
      </c>
      <c r="B15" s="118">
        <v>16.808025</v>
      </c>
      <c r="C15" s="22">
        <f t="shared" si="1"/>
        <v>-0.01054520126</v>
      </c>
      <c r="D15" s="75"/>
      <c r="E15" s="75"/>
      <c r="F15" s="75"/>
      <c r="G15" s="75"/>
      <c r="H15" s="75"/>
      <c r="I15" s="76"/>
      <c r="J15" s="117">
        <v>43101.0</v>
      </c>
      <c r="K15" s="118">
        <v>21.313293</v>
      </c>
      <c r="L15" s="22">
        <f t="shared" si="2"/>
        <v>-0.03626567465</v>
      </c>
      <c r="M15" s="75"/>
      <c r="N15" s="75"/>
      <c r="O15" s="75"/>
      <c r="P15" s="75"/>
      <c r="Q15" s="75"/>
      <c r="R15" s="76"/>
    </row>
    <row r="16">
      <c r="A16" s="117">
        <v>43132.0</v>
      </c>
      <c r="B16" s="118">
        <v>16.064226</v>
      </c>
      <c r="C16" s="22">
        <f t="shared" si="1"/>
        <v>-0.04425261148</v>
      </c>
      <c r="D16" s="75"/>
      <c r="E16" s="75"/>
      <c r="F16" s="75"/>
      <c r="G16" s="75"/>
      <c r="H16" s="75"/>
      <c r="I16" s="76"/>
      <c r="J16" s="117">
        <v>43132.0</v>
      </c>
      <c r="K16" s="118">
        <v>20.43186</v>
      </c>
      <c r="L16" s="22">
        <f t="shared" si="2"/>
        <v>-0.04135602133</v>
      </c>
      <c r="M16" s="75"/>
      <c r="N16" s="75"/>
      <c r="O16" s="75"/>
      <c r="P16" s="75"/>
      <c r="Q16" s="75"/>
      <c r="R16" s="76"/>
    </row>
    <row r="17">
      <c r="A17" s="117">
        <v>43160.0</v>
      </c>
      <c r="B17" s="118">
        <v>17.004824</v>
      </c>
      <c r="C17" s="22">
        <f t="shared" si="1"/>
        <v>0.05855233859</v>
      </c>
      <c r="D17" s="75"/>
      <c r="E17" s="75"/>
      <c r="F17" s="75"/>
      <c r="G17" s="75"/>
      <c r="H17" s="75"/>
      <c r="I17" s="76"/>
      <c r="J17" s="117">
        <v>43160.0</v>
      </c>
      <c r="K17" s="118">
        <v>19.94146</v>
      </c>
      <c r="L17" s="22">
        <f t="shared" si="2"/>
        <v>-0.02400173063</v>
      </c>
      <c r="M17" s="75"/>
      <c r="N17" s="75"/>
      <c r="O17" s="75"/>
      <c r="P17" s="75"/>
      <c r="Q17" s="75"/>
      <c r="R17" s="76"/>
    </row>
    <row r="18">
      <c r="A18" s="117">
        <v>43191.0</v>
      </c>
      <c r="B18" s="118">
        <v>16.768143</v>
      </c>
      <c r="C18" s="22">
        <f t="shared" si="1"/>
        <v>-0.0139184622</v>
      </c>
      <c r="D18" s="75"/>
      <c r="E18" s="75"/>
      <c r="F18" s="75"/>
      <c r="G18" s="75"/>
      <c r="H18" s="75"/>
      <c r="I18" s="76"/>
      <c r="J18" s="117">
        <v>43191.0</v>
      </c>
      <c r="K18" s="118">
        <v>19.997904</v>
      </c>
      <c r="L18" s="22">
        <f t="shared" si="2"/>
        <v>0.002830484829</v>
      </c>
      <c r="M18" s="75"/>
      <c r="N18" s="75"/>
      <c r="O18" s="75"/>
      <c r="P18" s="75"/>
      <c r="Q18" s="75"/>
      <c r="R18" s="76"/>
    </row>
    <row r="19">
      <c r="A19" s="117">
        <v>43221.0</v>
      </c>
      <c r="B19" s="118">
        <v>16.527084</v>
      </c>
      <c r="C19" s="22">
        <f t="shared" si="1"/>
        <v>-0.01437601051</v>
      </c>
      <c r="D19" s="75"/>
      <c r="E19" s="75"/>
      <c r="F19" s="75"/>
      <c r="G19" s="75"/>
      <c r="H19" s="75"/>
      <c r="I19" s="76"/>
      <c r="J19" s="117">
        <v>43221.0</v>
      </c>
      <c r="K19" s="118">
        <v>20.683313</v>
      </c>
      <c r="L19" s="22">
        <f t="shared" si="2"/>
        <v>0.03427404192</v>
      </c>
      <c r="M19" s="75"/>
      <c r="N19" s="75"/>
      <c r="O19" s="75"/>
      <c r="P19" s="75"/>
      <c r="Q19" s="75"/>
      <c r="R19" s="76"/>
    </row>
    <row r="20">
      <c r="A20" s="117">
        <v>43252.0</v>
      </c>
      <c r="B20" s="118">
        <v>16.545906</v>
      </c>
      <c r="C20" s="22">
        <f t="shared" si="1"/>
        <v>0.001138857889</v>
      </c>
      <c r="D20" s="75"/>
      <c r="E20" s="75"/>
      <c r="F20" s="75"/>
      <c r="G20" s="75"/>
      <c r="H20" s="75"/>
      <c r="I20" s="76"/>
      <c r="J20" s="117">
        <v>43252.0</v>
      </c>
      <c r="K20" s="118">
        <v>20.465731</v>
      </c>
      <c r="L20" s="22">
        <f t="shared" si="2"/>
        <v>-0.01051968802</v>
      </c>
      <c r="M20" s="75"/>
      <c r="N20" s="75"/>
      <c r="O20" s="75"/>
      <c r="P20" s="75"/>
      <c r="Q20" s="75"/>
      <c r="R20" s="76"/>
    </row>
    <row r="21">
      <c r="A21" s="117">
        <v>43282.0</v>
      </c>
      <c r="B21" s="118">
        <v>16.690739</v>
      </c>
      <c r="C21" s="22">
        <f t="shared" si="1"/>
        <v>0.008753404014</v>
      </c>
      <c r="D21" s="75"/>
      <c r="E21" s="75"/>
      <c r="F21" s="75"/>
      <c r="G21" s="75"/>
      <c r="H21" s="75"/>
      <c r="I21" s="76"/>
      <c r="J21" s="117">
        <v>43282.0</v>
      </c>
      <c r="K21" s="118">
        <v>21.736132</v>
      </c>
      <c r="L21" s="22">
        <f t="shared" si="2"/>
        <v>0.06207454794</v>
      </c>
      <c r="M21" s="75"/>
      <c r="N21" s="75"/>
      <c r="O21" s="75"/>
      <c r="P21" s="75"/>
      <c r="Q21" s="75"/>
      <c r="R21" s="76"/>
    </row>
    <row r="22">
      <c r="A22" s="117">
        <v>43313.0</v>
      </c>
      <c r="B22" s="118">
        <v>16.894682</v>
      </c>
      <c r="C22" s="22">
        <f t="shared" si="1"/>
        <v>0.01221893171</v>
      </c>
      <c r="D22" s="75"/>
      <c r="E22" s="75"/>
      <c r="F22" s="75"/>
      <c r="G22" s="75"/>
      <c r="H22" s="75"/>
      <c r="I22" s="76"/>
      <c r="J22" s="117">
        <v>43313.0</v>
      </c>
      <c r="K22" s="118">
        <v>21.375502</v>
      </c>
      <c r="L22" s="22">
        <f t="shared" si="2"/>
        <v>-0.0165912684</v>
      </c>
      <c r="M22" s="75"/>
      <c r="N22" s="75"/>
      <c r="O22" s="75"/>
      <c r="P22" s="75"/>
      <c r="Q22" s="75"/>
      <c r="R22" s="76"/>
    </row>
    <row r="23">
      <c r="A23" s="117">
        <v>43344.0</v>
      </c>
      <c r="B23" s="118">
        <v>16.622614</v>
      </c>
      <c r="C23" s="22">
        <f t="shared" si="1"/>
        <v>-0.01610376567</v>
      </c>
      <c r="D23" s="75"/>
      <c r="E23" s="75"/>
      <c r="F23" s="75"/>
      <c r="G23" s="75"/>
      <c r="H23" s="75"/>
      <c r="I23" s="76"/>
      <c r="J23" s="117">
        <v>43344.0</v>
      </c>
      <c r="K23" s="118">
        <v>22.480028</v>
      </c>
      <c r="L23" s="22">
        <f t="shared" si="2"/>
        <v>0.05167251745</v>
      </c>
      <c r="M23" s="75"/>
      <c r="N23" s="75"/>
      <c r="O23" s="75"/>
      <c r="P23" s="75"/>
      <c r="Q23" s="75"/>
      <c r="R23" s="76"/>
    </row>
    <row r="24">
      <c r="A24" s="117">
        <v>43374.0</v>
      </c>
      <c r="B24" s="118">
        <v>16.749397</v>
      </c>
      <c r="C24" s="22">
        <f t="shared" si="1"/>
        <v>0.007627139751</v>
      </c>
      <c r="D24" s="75"/>
      <c r="E24" s="75"/>
      <c r="F24" s="75"/>
      <c r="G24" s="75"/>
      <c r="H24" s="75"/>
      <c r="I24" s="76"/>
      <c r="J24" s="117">
        <v>43374.0</v>
      </c>
      <c r="K24" s="118">
        <v>21.189987</v>
      </c>
      <c r="L24" s="22">
        <f t="shared" si="2"/>
        <v>-0.057386094</v>
      </c>
      <c r="M24" s="75"/>
      <c r="N24" s="75"/>
      <c r="O24" s="75"/>
      <c r="P24" s="75"/>
      <c r="Q24" s="75"/>
      <c r="R24" s="76"/>
    </row>
    <row r="25">
      <c r="A25" s="117">
        <v>43405.0</v>
      </c>
      <c r="B25" s="118">
        <v>17.806778</v>
      </c>
      <c r="C25" s="22">
        <f t="shared" si="1"/>
        <v>0.06312949654</v>
      </c>
      <c r="D25" s="75"/>
      <c r="E25" s="75"/>
      <c r="F25" s="75"/>
      <c r="G25" s="75"/>
      <c r="H25" s="75"/>
      <c r="I25" s="76"/>
      <c r="J25" s="117">
        <v>43405.0</v>
      </c>
      <c r="K25" s="118">
        <v>19.50877</v>
      </c>
      <c r="L25" s="22">
        <f t="shared" si="2"/>
        <v>-0.07934016194</v>
      </c>
      <c r="M25" s="75"/>
      <c r="N25" s="75"/>
      <c r="O25" s="75"/>
      <c r="P25" s="75"/>
      <c r="Q25" s="75"/>
      <c r="R25" s="76"/>
    </row>
    <row r="26">
      <c r="A26" s="117">
        <v>43435.0</v>
      </c>
      <c r="B26" s="118">
        <v>17.572983</v>
      </c>
      <c r="C26" s="22">
        <f t="shared" si="1"/>
        <v>-0.01312955101</v>
      </c>
      <c r="D26" s="75"/>
      <c r="E26" s="75"/>
      <c r="F26" s="75"/>
      <c r="G26" s="75"/>
      <c r="H26" s="75"/>
      <c r="I26" s="76"/>
      <c r="J26" s="117">
        <v>43435.0</v>
      </c>
      <c r="K26" s="118">
        <v>18.652468</v>
      </c>
      <c r="L26" s="22">
        <f t="shared" si="2"/>
        <v>-0.0438931824</v>
      </c>
      <c r="M26" s="75"/>
      <c r="N26" s="75"/>
      <c r="O26" s="75"/>
      <c r="P26" s="75"/>
      <c r="Q26" s="75"/>
      <c r="R26" s="76"/>
    </row>
    <row r="27">
      <c r="A27" s="117">
        <v>43466.0</v>
      </c>
      <c r="B27" s="118">
        <v>18.985641</v>
      </c>
      <c r="C27" s="22">
        <f t="shared" si="1"/>
        <v>0.08038805933</v>
      </c>
      <c r="D27" s="75"/>
      <c r="E27" s="75"/>
      <c r="F27" s="75"/>
      <c r="G27" s="75"/>
      <c r="H27" s="75"/>
      <c r="I27" s="76"/>
      <c r="J27" s="117">
        <v>43466.0</v>
      </c>
      <c r="K27" s="118">
        <v>20.261898</v>
      </c>
      <c r="L27" s="22">
        <f t="shared" si="2"/>
        <v>0.08628509643</v>
      </c>
      <c r="M27" s="75"/>
      <c r="N27" s="75"/>
      <c r="O27" s="75"/>
      <c r="P27" s="75"/>
      <c r="Q27" s="75"/>
      <c r="R27" s="76"/>
    </row>
    <row r="28">
      <c r="A28" s="117">
        <v>43497.0</v>
      </c>
      <c r="B28" s="118">
        <v>19.533686</v>
      </c>
      <c r="C28" s="22">
        <f t="shared" si="1"/>
        <v>0.028866289</v>
      </c>
      <c r="D28" s="75"/>
      <c r="E28" s="75"/>
      <c r="F28" s="75"/>
      <c r="G28" s="75"/>
      <c r="H28" s="75"/>
      <c r="I28" s="76"/>
      <c r="J28" s="117">
        <v>43497.0</v>
      </c>
      <c r="K28" s="118">
        <v>21.86286</v>
      </c>
      <c r="L28" s="22">
        <f t="shared" si="2"/>
        <v>0.07901342707</v>
      </c>
      <c r="M28" s="75"/>
      <c r="N28" s="75"/>
      <c r="O28" s="75"/>
      <c r="P28" s="75"/>
      <c r="Q28" s="75"/>
      <c r="R28" s="76"/>
    </row>
    <row r="29">
      <c r="A29" s="117">
        <v>43525.0</v>
      </c>
      <c r="B29" s="118">
        <v>20.238171</v>
      </c>
      <c r="C29" s="22">
        <f t="shared" si="1"/>
        <v>0.03606513384</v>
      </c>
      <c r="D29" s="75"/>
      <c r="E29" s="75"/>
      <c r="F29" s="75"/>
      <c r="G29" s="75"/>
      <c r="H29" s="75"/>
      <c r="I29" s="76"/>
      <c r="J29" s="117">
        <v>43525.0</v>
      </c>
      <c r="K29" s="118">
        <v>23.681381</v>
      </c>
      <c r="L29" s="22">
        <f t="shared" si="2"/>
        <v>0.08317855029</v>
      </c>
      <c r="M29" s="75"/>
      <c r="N29" s="75"/>
      <c r="O29" s="75"/>
      <c r="P29" s="75"/>
      <c r="Q29" s="75"/>
      <c r="R29" s="76"/>
    </row>
    <row r="30">
      <c r="A30" s="117">
        <v>43556.0</v>
      </c>
      <c r="B30" s="118">
        <v>19.888506</v>
      </c>
      <c r="C30" s="22">
        <f t="shared" si="1"/>
        <v>-0.01727750003</v>
      </c>
      <c r="D30" s="75"/>
      <c r="E30" s="75"/>
      <c r="F30" s="75"/>
      <c r="G30" s="75"/>
      <c r="H30" s="75"/>
      <c r="I30" s="76"/>
      <c r="J30" s="117">
        <v>43556.0</v>
      </c>
      <c r="K30" s="118">
        <v>24.103497</v>
      </c>
      <c r="L30" s="22">
        <f t="shared" si="2"/>
        <v>0.01782480507</v>
      </c>
      <c r="M30" s="75"/>
      <c r="N30" s="75"/>
      <c r="O30" s="75"/>
      <c r="P30" s="75"/>
      <c r="Q30" s="75"/>
      <c r="R30" s="76"/>
    </row>
    <row r="31">
      <c r="A31" s="117">
        <v>43586.0</v>
      </c>
      <c r="B31" s="118">
        <v>19.907188</v>
      </c>
      <c r="C31" s="22">
        <f t="shared" si="1"/>
        <v>0.0009393365193</v>
      </c>
      <c r="D31" s="75"/>
      <c r="E31" s="75"/>
      <c r="F31" s="75"/>
      <c r="G31" s="75"/>
      <c r="H31" s="75"/>
      <c r="I31" s="76"/>
      <c r="J31" s="117">
        <v>43586.0</v>
      </c>
      <c r="K31" s="118">
        <v>21.544979</v>
      </c>
      <c r="L31" s="22">
        <f t="shared" si="2"/>
        <v>-0.1061471703</v>
      </c>
      <c r="M31" s="75"/>
      <c r="N31" s="75"/>
      <c r="O31" s="75"/>
      <c r="P31" s="75"/>
      <c r="Q31" s="75"/>
      <c r="R31" s="76"/>
    </row>
    <row r="32">
      <c r="A32" s="117">
        <v>43617.0</v>
      </c>
      <c r="B32" s="118">
        <v>20.039764</v>
      </c>
      <c r="C32" s="22">
        <f t="shared" si="1"/>
        <v>0.006659705027</v>
      </c>
      <c r="D32" s="75"/>
      <c r="E32" s="75"/>
      <c r="F32" s="75"/>
      <c r="G32" s="75"/>
      <c r="H32" s="75"/>
      <c r="I32" s="76"/>
      <c r="J32" s="117">
        <v>43617.0</v>
      </c>
      <c r="K32" s="118">
        <v>21.688921</v>
      </c>
      <c r="L32" s="22">
        <f t="shared" si="2"/>
        <v>0.006680999782</v>
      </c>
      <c r="M32" s="75"/>
      <c r="N32" s="75"/>
      <c r="O32" s="75"/>
      <c r="P32" s="75"/>
      <c r="Q32" s="75"/>
      <c r="R32" s="76"/>
    </row>
    <row r="33">
      <c r="A33" s="117">
        <v>43647.0</v>
      </c>
      <c r="B33" s="118">
        <v>19.999294</v>
      </c>
      <c r="C33" s="22">
        <f t="shared" si="1"/>
        <v>-0.00201948486</v>
      </c>
      <c r="D33" s="75"/>
      <c r="E33" s="75"/>
      <c r="F33" s="75"/>
      <c r="G33" s="75"/>
      <c r="H33" s="75"/>
      <c r="I33" s="76"/>
      <c r="J33" s="117">
        <v>43647.0</v>
      </c>
      <c r="K33" s="118">
        <v>22.399027</v>
      </c>
      <c r="L33" s="22">
        <f t="shared" si="2"/>
        <v>0.03274049456</v>
      </c>
      <c r="M33" s="75"/>
      <c r="N33" s="75"/>
      <c r="O33" s="75"/>
      <c r="P33" s="75"/>
      <c r="Q33" s="75"/>
      <c r="R33" s="76"/>
    </row>
    <row r="34">
      <c r="A34" s="117">
        <v>43678.0</v>
      </c>
      <c r="B34" s="118">
        <v>20.054052</v>
      </c>
      <c r="C34" s="22">
        <f t="shared" si="1"/>
        <v>0.002737996651</v>
      </c>
      <c r="D34" s="75"/>
      <c r="E34" s="75"/>
      <c r="F34" s="75"/>
      <c r="G34" s="75"/>
      <c r="H34" s="75"/>
      <c r="I34" s="76"/>
      <c r="J34" s="117">
        <v>43678.0</v>
      </c>
      <c r="K34" s="118">
        <v>21.978224</v>
      </c>
      <c r="L34" s="22">
        <f t="shared" si="2"/>
        <v>-0.01878666426</v>
      </c>
      <c r="M34" s="75"/>
      <c r="N34" s="75"/>
      <c r="O34" s="75"/>
      <c r="P34" s="75"/>
      <c r="Q34" s="75"/>
      <c r="R34" s="76"/>
    </row>
    <row r="35">
      <c r="A35" s="117">
        <v>43709.0</v>
      </c>
      <c r="B35" s="118">
        <v>20.600548</v>
      </c>
      <c r="C35" s="22">
        <f t="shared" si="1"/>
        <v>0.02725115104</v>
      </c>
      <c r="D35" s="75"/>
      <c r="E35" s="75"/>
      <c r="F35" s="75"/>
      <c r="G35" s="75"/>
      <c r="H35" s="75"/>
      <c r="I35" s="76"/>
      <c r="J35" s="117">
        <v>43709.0</v>
      </c>
      <c r="K35" s="118">
        <v>23.985571</v>
      </c>
      <c r="L35" s="22">
        <f t="shared" si="2"/>
        <v>0.09133344896</v>
      </c>
      <c r="M35" s="75"/>
      <c r="N35" s="75"/>
      <c r="O35" s="75"/>
      <c r="P35" s="75"/>
      <c r="Q35" s="75"/>
      <c r="R35" s="76"/>
    </row>
    <row r="36">
      <c r="A36" s="117">
        <v>43739.0</v>
      </c>
      <c r="B36" s="118">
        <v>19.945766</v>
      </c>
      <c r="C36" s="22">
        <f t="shared" si="1"/>
        <v>-0.03178468845</v>
      </c>
      <c r="D36" s="75"/>
      <c r="E36" s="75"/>
      <c r="F36" s="75"/>
      <c r="G36" s="75"/>
      <c r="H36" s="75"/>
      <c r="I36" s="76"/>
      <c r="J36" s="117">
        <v>43739.0</v>
      </c>
      <c r="K36" s="118">
        <v>22.139154</v>
      </c>
      <c r="L36" s="22">
        <f t="shared" si="2"/>
        <v>-0.07698032288</v>
      </c>
      <c r="M36" s="75"/>
      <c r="N36" s="75"/>
      <c r="O36" s="75"/>
      <c r="P36" s="75"/>
      <c r="Q36" s="75"/>
      <c r="R36" s="76"/>
    </row>
    <row r="37">
      <c r="A37" s="117">
        <v>43770.0</v>
      </c>
      <c r="B37" s="118">
        <v>19.4161</v>
      </c>
      <c r="C37" s="22">
        <f t="shared" si="1"/>
        <v>-0.02655531003</v>
      </c>
      <c r="D37" s="75"/>
      <c r="E37" s="75"/>
      <c r="F37" s="75"/>
      <c r="G37" s="75"/>
      <c r="H37" s="75"/>
      <c r="I37" s="76"/>
      <c r="J37" s="117">
        <v>43770.0</v>
      </c>
      <c r="K37" s="118">
        <v>22.46027</v>
      </c>
      <c r="L37" s="22">
        <f t="shared" si="2"/>
        <v>0.01450443861</v>
      </c>
      <c r="M37" s="75"/>
      <c r="N37" s="75"/>
      <c r="O37" s="75"/>
      <c r="P37" s="75"/>
      <c r="Q37" s="75"/>
      <c r="R37" s="76"/>
    </row>
    <row r="38">
      <c r="A38" s="119">
        <v>43800.0</v>
      </c>
      <c r="B38" s="120">
        <v>19.085468</v>
      </c>
      <c r="C38" s="121">
        <f t="shared" si="1"/>
        <v>-0.01702875449</v>
      </c>
      <c r="D38" s="78"/>
      <c r="E38" s="78"/>
      <c r="F38" s="78"/>
      <c r="G38" s="78"/>
      <c r="H38" s="78"/>
      <c r="I38" s="79"/>
      <c r="J38" s="122">
        <v>43800.0</v>
      </c>
      <c r="K38" s="120">
        <v>21.53186</v>
      </c>
      <c r="L38" s="121">
        <f t="shared" si="2"/>
        <v>-0.04133565625</v>
      </c>
      <c r="M38" s="78"/>
      <c r="N38" s="78"/>
      <c r="O38" s="78"/>
      <c r="P38" s="78"/>
      <c r="Q38" s="78"/>
      <c r="R38" s="79"/>
    </row>
    <row r="39">
      <c r="B39" s="80" t="s">
        <v>75</v>
      </c>
      <c r="C39" s="81">
        <f>sum(C4:C38)</f>
        <v>0.1329229435</v>
      </c>
      <c r="D39" s="82"/>
      <c r="E39" s="82"/>
      <c r="F39" s="82"/>
      <c r="G39" s="82"/>
      <c r="H39" s="82"/>
      <c r="I39" s="83"/>
      <c r="J39" s="84"/>
      <c r="K39" s="80" t="s">
        <v>75</v>
      </c>
      <c r="L39" s="81">
        <f>sum(L4:L38)</f>
        <v>0.02203958036</v>
      </c>
      <c r="M39" s="82"/>
      <c r="N39" s="82"/>
      <c r="O39" s="82"/>
      <c r="P39" s="82"/>
      <c r="Q39" s="82"/>
      <c r="R39" s="83"/>
    </row>
    <row r="40">
      <c r="A40" s="85" t="s">
        <v>46</v>
      </c>
      <c r="B40" s="86"/>
      <c r="C40" s="87" t="s">
        <v>44</v>
      </c>
      <c r="D40" s="88" t="s">
        <v>70</v>
      </c>
      <c r="E40" s="64"/>
      <c r="F40" s="64" t="s">
        <v>76</v>
      </c>
      <c r="G40" s="89" t="s">
        <v>72</v>
      </c>
      <c r="H40" s="89" t="s">
        <v>73</v>
      </c>
      <c r="I40" s="90" t="s">
        <v>74</v>
      </c>
      <c r="J40" s="85" t="s">
        <v>46</v>
      </c>
      <c r="K40" s="86"/>
      <c r="L40" s="87" t="s">
        <v>44</v>
      </c>
      <c r="M40" s="88" t="s">
        <v>70</v>
      </c>
      <c r="N40" s="64"/>
      <c r="O40" s="64" t="s">
        <v>76</v>
      </c>
      <c r="P40" s="89" t="s">
        <v>72</v>
      </c>
      <c r="Q40" s="89" t="s">
        <v>73</v>
      </c>
      <c r="R40" s="90" t="s">
        <v>74</v>
      </c>
    </row>
    <row r="41">
      <c r="A41" s="91" t="s">
        <v>48</v>
      </c>
      <c r="B41" s="92"/>
      <c r="C41" s="93">
        <v>0.0</v>
      </c>
      <c r="I41" s="94"/>
      <c r="J41" s="95" t="s">
        <v>48</v>
      </c>
      <c r="K41" s="92"/>
      <c r="L41" s="93">
        <v>0.0</v>
      </c>
      <c r="R41" s="94"/>
    </row>
    <row r="42">
      <c r="A42" s="96" t="s">
        <v>49</v>
      </c>
      <c r="B42" s="97"/>
      <c r="C42" s="98">
        <v>0.0</v>
      </c>
      <c r="I42" s="94"/>
      <c r="J42" s="99" t="s">
        <v>49</v>
      </c>
      <c r="K42" s="97"/>
      <c r="L42" s="98">
        <v>0.0</v>
      </c>
      <c r="R42" s="94"/>
    </row>
    <row r="43">
      <c r="A43" s="96" t="s">
        <v>50</v>
      </c>
      <c r="B43" s="97"/>
      <c r="C43" s="98">
        <v>0.0</v>
      </c>
      <c r="I43" s="94"/>
      <c r="J43" s="99" t="s">
        <v>50</v>
      </c>
      <c r="K43" s="97"/>
      <c r="L43" s="98">
        <v>1.0</v>
      </c>
      <c r="R43" s="94"/>
    </row>
    <row r="44">
      <c r="A44" s="96" t="s">
        <v>51</v>
      </c>
      <c r="B44" s="97"/>
      <c r="C44" s="98">
        <v>0.0</v>
      </c>
      <c r="I44" s="94"/>
      <c r="J44" s="99" t="s">
        <v>51</v>
      </c>
      <c r="K44" s="97"/>
      <c r="L44" s="98">
        <v>4.0</v>
      </c>
      <c r="R44" s="94"/>
    </row>
    <row r="45">
      <c r="A45" s="96" t="s">
        <v>52</v>
      </c>
      <c r="B45" s="97"/>
      <c r="C45" s="98">
        <v>17.0</v>
      </c>
      <c r="I45" s="94"/>
      <c r="J45" s="99" t="s">
        <v>52</v>
      </c>
      <c r="K45" s="97"/>
      <c r="L45" s="98">
        <v>12.0</v>
      </c>
      <c r="R45" s="94"/>
    </row>
    <row r="46">
      <c r="A46" s="96" t="s">
        <v>53</v>
      </c>
      <c r="B46" s="97"/>
      <c r="C46" s="98">
        <v>14.0</v>
      </c>
      <c r="I46" s="94"/>
      <c r="J46" s="99" t="s">
        <v>53</v>
      </c>
      <c r="K46" s="97"/>
      <c r="L46" s="98">
        <v>12.0</v>
      </c>
      <c r="R46" s="94"/>
    </row>
    <row r="47">
      <c r="A47" s="96" t="s">
        <v>54</v>
      </c>
      <c r="B47" s="97"/>
      <c r="C47" s="98">
        <v>4.0</v>
      </c>
      <c r="I47" s="94"/>
      <c r="J47" s="99" t="s">
        <v>54</v>
      </c>
      <c r="K47" s="97"/>
      <c r="L47" s="98">
        <v>6.0</v>
      </c>
      <c r="R47" s="94"/>
    </row>
    <row r="48">
      <c r="A48" s="96" t="s">
        <v>55</v>
      </c>
      <c r="B48" s="97"/>
      <c r="C48" s="98">
        <v>0.0</v>
      </c>
      <c r="I48" s="94"/>
      <c r="J48" s="99" t="s">
        <v>55</v>
      </c>
      <c r="K48" s="97"/>
      <c r="L48" s="98">
        <v>0.0</v>
      </c>
      <c r="R48" s="94"/>
    </row>
    <row r="49">
      <c r="A49" s="96" t="s">
        <v>56</v>
      </c>
      <c r="B49" s="97"/>
      <c r="C49" s="98">
        <v>0.0</v>
      </c>
      <c r="I49" s="94"/>
      <c r="J49" s="99" t="s">
        <v>56</v>
      </c>
      <c r="K49" s="97"/>
      <c r="L49" s="98">
        <v>0.0</v>
      </c>
      <c r="R49" s="94"/>
    </row>
    <row r="50">
      <c r="A50" s="96" t="s">
        <v>57</v>
      </c>
      <c r="B50" s="97"/>
      <c r="C50" s="98">
        <v>0.0</v>
      </c>
      <c r="I50" s="94"/>
      <c r="J50" s="99" t="s">
        <v>57</v>
      </c>
      <c r="K50" s="97"/>
      <c r="L50" s="98">
        <v>0.0</v>
      </c>
      <c r="R50" s="94"/>
    </row>
    <row r="51">
      <c r="A51" s="102" t="s">
        <v>77</v>
      </c>
      <c r="B51" s="103"/>
      <c r="C51" s="108">
        <v>0.0</v>
      </c>
      <c r="D51" s="105"/>
      <c r="E51" s="105"/>
      <c r="F51" s="105"/>
      <c r="G51" s="105"/>
      <c r="H51" s="105"/>
      <c r="I51" s="106"/>
      <c r="J51" s="107" t="s">
        <v>77</v>
      </c>
      <c r="K51" s="103"/>
      <c r="L51" s="108">
        <v>0.0</v>
      </c>
      <c r="M51" s="105"/>
      <c r="N51" s="105"/>
      <c r="O51" s="105"/>
      <c r="P51" s="105"/>
      <c r="Q51" s="105"/>
      <c r="R51" s="10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82</v>
      </c>
      <c r="B1" s="58"/>
      <c r="C1" s="59"/>
      <c r="D1" s="57"/>
      <c r="E1" s="60"/>
      <c r="F1" s="61"/>
      <c r="G1" s="61"/>
      <c r="H1" s="61"/>
      <c r="I1" s="61"/>
      <c r="J1" s="57" t="s">
        <v>83</v>
      </c>
      <c r="K1" s="58"/>
      <c r="L1" s="59"/>
      <c r="M1" s="57"/>
      <c r="N1" s="60"/>
      <c r="O1" s="61"/>
      <c r="P1" s="61"/>
      <c r="Q1" s="61"/>
      <c r="R1" s="61"/>
    </row>
    <row r="2">
      <c r="A2" s="62" t="s">
        <v>67</v>
      </c>
      <c r="B2" s="62" t="s">
        <v>68</v>
      </c>
      <c r="C2" s="63" t="s">
        <v>69</v>
      </c>
      <c r="D2" s="62" t="s">
        <v>70</v>
      </c>
      <c r="E2" s="64" t="s">
        <v>71</v>
      </c>
      <c r="F2" s="65" t="s">
        <v>32</v>
      </c>
      <c r="G2" s="65" t="s">
        <v>72</v>
      </c>
      <c r="H2" s="65" t="s">
        <v>73</v>
      </c>
      <c r="I2" s="66" t="s">
        <v>74</v>
      </c>
      <c r="J2" s="67" t="s">
        <v>67</v>
      </c>
      <c r="K2" s="62" t="s">
        <v>68</v>
      </c>
      <c r="L2" s="63" t="s">
        <v>69</v>
      </c>
      <c r="M2" s="62" t="s">
        <v>70</v>
      </c>
      <c r="N2" s="64" t="s">
        <v>71</v>
      </c>
      <c r="O2" s="65" t="s">
        <v>32</v>
      </c>
      <c r="P2" s="65" t="s">
        <v>72</v>
      </c>
      <c r="Q2" s="65" t="s">
        <v>73</v>
      </c>
      <c r="R2" s="66" t="s">
        <v>74</v>
      </c>
    </row>
    <row r="3">
      <c r="A3" s="123">
        <v>42736.0</v>
      </c>
      <c r="B3" s="124">
        <v>9.18</v>
      </c>
      <c r="C3" s="70"/>
      <c r="D3" s="22">
        <f>AVERAGE(C4:C38)</f>
        <v>0.003786687751</v>
      </c>
      <c r="E3" s="22">
        <f>MEDIAN(C4:C38)</f>
        <v>-0.001923076923</v>
      </c>
      <c r="F3" s="71" t="str">
        <f>MODE(C4:C38)</f>
        <v>#N/A</v>
      </c>
      <c r="G3" s="22">
        <f>QUARTILE(C4:C38,3)-QUARTILE(C4:C38,1)</f>
        <v>0.1725095458</v>
      </c>
      <c r="H3" s="22">
        <f>STDEV(C4:C38)</f>
        <v>0.1150646672</v>
      </c>
      <c r="I3" s="72">
        <f>H3/D3</f>
        <v>30.38662671</v>
      </c>
      <c r="J3" s="125">
        <v>42736.0</v>
      </c>
      <c r="K3" s="124">
        <v>66.040001</v>
      </c>
      <c r="L3" s="70"/>
      <c r="M3" s="22">
        <f>AVERAGE(L4:L38)</f>
        <v>0.06663006231</v>
      </c>
      <c r="N3" s="22">
        <f>MEDIAN(L4:L38)</f>
        <v>0.07857145763</v>
      </c>
      <c r="O3" s="71" t="str">
        <f>MODE(L4:L38)</f>
        <v>#N/A</v>
      </c>
      <c r="P3" s="22">
        <f>QUARTILE(L4:L38,3)-QUARTILE(L4:L38,1)</f>
        <v>0.1475351477</v>
      </c>
      <c r="Q3" s="22">
        <f>STDEV(L4:L38)</f>
        <v>0.1129928908</v>
      </c>
      <c r="R3" s="72">
        <f>Q3/M3</f>
        <v>1.695824481</v>
      </c>
    </row>
    <row r="4">
      <c r="A4" s="123">
        <v>42767.0</v>
      </c>
      <c r="B4" s="124">
        <v>9.23</v>
      </c>
      <c r="C4" s="22">
        <f t="shared" ref="C4:C38" si="1">B4/B3-1</f>
        <v>0.005446623094</v>
      </c>
      <c r="D4" s="70"/>
      <c r="E4" s="70"/>
      <c r="F4" s="70"/>
      <c r="G4" s="70"/>
      <c r="H4" s="70"/>
      <c r="I4" s="74"/>
      <c r="J4" s="125">
        <v>42767.0</v>
      </c>
      <c r="K4" s="124">
        <v>78.870003</v>
      </c>
      <c r="L4" s="22">
        <f t="shared" ref="L4:L38" si="2">K4/K3-1</f>
        <v>0.1942762236</v>
      </c>
      <c r="M4" s="70"/>
      <c r="N4" s="70"/>
      <c r="O4" s="70"/>
      <c r="P4" s="70"/>
      <c r="Q4" s="70"/>
      <c r="R4" s="74"/>
    </row>
    <row r="5">
      <c r="A5" s="123">
        <v>42795.0</v>
      </c>
      <c r="B5" s="124">
        <v>10.3</v>
      </c>
      <c r="C5" s="22">
        <f t="shared" si="1"/>
        <v>0.1159263272</v>
      </c>
      <c r="D5" s="70"/>
      <c r="E5" s="70"/>
      <c r="F5" s="70"/>
      <c r="G5" s="70"/>
      <c r="H5" s="70"/>
      <c r="I5" s="74"/>
      <c r="J5" s="125">
        <v>42795.0</v>
      </c>
      <c r="K5" s="124">
        <v>90.709999</v>
      </c>
      <c r="L5" s="22">
        <f t="shared" si="2"/>
        <v>0.1501203949</v>
      </c>
      <c r="M5" s="70"/>
      <c r="N5" s="70"/>
      <c r="O5" s="70"/>
      <c r="P5" s="70"/>
      <c r="Q5" s="70"/>
      <c r="R5" s="74"/>
    </row>
    <row r="6">
      <c r="A6" s="123">
        <v>42826.0</v>
      </c>
      <c r="B6" s="124">
        <v>12.75</v>
      </c>
      <c r="C6" s="22">
        <f t="shared" si="1"/>
        <v>0.2378640777</v>
      </c>
      <c r="D6" s="70"/>
      <c r="E6" s="70"/>
      <c r="F6" s="70"/>
      <c r="G6" s="70"/>
      <c r="H6" s="70"/>
      <c r="I6" s="74"/>
      <c r="J6" s="125">
        <v>42826.0</v>
      </c>
      <c r="K6" s="124">
        <v>103.720001</v>
      </c>
      <c r="L6" s="22">
        <f t="shared" si="2"/>
        <v>0.1434241224</v>
      </c>
      <c r="M6" s="70"/>
      <c r="N6" s="70"/>
      <c r="O6" s="70"/>
      <c r="P6" s="70"/>
      <c r="Q6" s="70"/>
      <c r="R6" s="74"/>
    </row>
    <row r="7">
      <c r="A7" s="126">
        <v>42856.0</v>
      </c>
      <c r="B7" s="127">
        <v>14.28</v>
      </c>
      <c r="C7" s="22">
        <f t="shared" si="1"/>
        <v>0.12</v>
      </c>
      <c r="D7" s="75"/>
      <c r="E7" s="75"/>
      <c r="F7" s="75"/>
      <c r="G7" s="75"/>
      <c r="H7" s="75"/>
      <c r="I7" s="76"/>
      <c r="J7" s="128">
        <v>42856.0</v>
      </c>
      <c r="K7" s="127">
        <v>124.720001</v>
      </c>
      <c r="L7" s="22">
        <f t="shared" si="2"/>
        <v>0.2024681816</v>
      </c>
      <c r="M7" s="75"/>
      <c r="N7" s="75"/>
      <c r="O7" s="75"/>
      <c r="P7" s="75"/>
      <c r="Q7" s="75"/>
      <c r="R7" s="76"/>
    </row>
    <row r="8">
      <c r="A8" s="129">
        <v>42887.0</v>
      </c>
      <c r="B8" s="130">
        <v>12.96</v>
      </c>
      <c r="C8" s="22">
        <f t="shared" si="1"/>
        <v>-0.09243697479</v>
      </c>
      <c r="D8" s="75"/>
      <c r="E8" s="75"/>
      <c r="F8" s="75"/>
      <c r="G8" s="75"/>
      <c r="H8" s="75"/>
      <c r="I8" s="76"/>
      <c r="J8" s="131">
        <v>42887.0</v>
      </c>
      <c r="K8" s="130">
        <v>112.599998</v>
      </c>
      <c r="L8" s="22">
        <f t="shared" si="2"/>
        <v>-0.09717770127</v>
      </c>
      <c r="M8" s="75"/>
      <c r="N8" s="75"/>
      <c r="O8" s="75"/>
      <c r="P8" s="75"/>
      <c r="Q8" s="75"/>
      <c r="R8" s="76"/>
    </row>
    <row r="9">
      <c r="A9" s="129">
        <v>42917.0</v>
      </c>
      <c r="B9" s="130">
        <v>11.69</v>
      </c>
      <c r="C9" s="22">
        <f t="shared" si="1"/>
        <v>-0.09799382716</v>
      </c>
      <c r="D9" s="75"/>
      <c r="E9" s="75"/>
      <c r="F9" s="75"/>
      <c r="G9" s="75"/>
      <c r="H9" s="75"/>
      <c r="I9" s="76"/>
      <c r="J9" s="131">
        <v>42917.0</v>
      </c>
      <c r="K9" s="130">
        <v>114.889999</v>
      </c>
      <c r="L9" s="22">
        <f t="shared" si="2"/>
        <v>0.02033748704</v>
      </c>
      <c r="M9" s="75"/>
      <c r="N9" s="75"/>
      <c r="O9" s="75"/>
      <c r="P9" s="75"/>
      <c r="Q9" s="75"/>
      <c r="R9" s="76"/>
    </row>
    <row r="10">
      <c r="A10" s="129">
        <v>42948.0</v>
      </c>
      <c r="B10" s="130">
        <v>11.57</v>
      </c>
      <c r="C10" s="22">
        <f t="shared" si="1"/>
        <v>-0.01026518392</v>
      </c>
      <c r="D10" s="75"/>
      <c r="E10" s="75"/>
      <c r="F10" s="75"/>
      <c r="G10" s="75"/>
      <c r="H10" s="75"/>
      <c r="I10" s="76"/>
      <c r="J10" s="131">
        <v>42948.0</v>
      </c>
      <c r="K10" s="130">
        <v>138.0</v>
      </c>
      <c r="L10" s="22">
        <f t="shared" si="2"/>
        <v>0.2011489355</v>
      </c>
      <c r="M10" s="75"/>
      <c r="N10" s="75"/>
      <c r="O10" s="75"/>
      <c r="P10" s="75"/>
      <c r="Q10" s="75"/>
      <c r="R10" s="76"/>
    </row>
    <row r="11">
      <c r="A11" s="129">
        <v>42979.0</v>
      </c>
      <c r="B11" s="130">
        <v>13.95</v>
      </c>
      <c r="C11" s="22">
        <f t="shared" si="1"/>
        <v>0.205704408</v>
      </c>
      <c r="D11" s="75"/>
      <c r="E11" s="75"/>
      <c r="F11" s="75"/>
      <c r="G11" s="75"/>
      <c r="H11" s="75"/>
      <c r="I11" s="76"/>
      <c r="J11" s="131">
        <v>42979.0</v>
      </c>
      <c r="K11" s="130">
        <v>145.119995</v>
      </c>
      <c r="L11" s="22">
        <f t="shared" si="2"/>
        <v>0.05159416667</v>
      </c>
      <c r="M11" s="75"/>
      <c r="N11" s="75"/>
      <c r="O11" s="75"/>
      <c r="P11" s="75"/>
      <c r="Q11" s="75"/>
      <c r="R11" s="76"/>
    </row>
    <row r="12">
      <c r="A12" s="129">
        <v>43009.0</v>
      </c>
      <c r="B12" s="130">
        <v>14.12</v>
      </c>
      <c r="C12" s="22">
        <f t="shared" si="1"/>
        <v>0.01218637993</v>
      </c>
      <c r="D12" s="75"/>
      <c r="E12" s="75"/>
      <c r="F12" s="75"/>
      <c r="G12" s="75"/>
      <c r="H12" s="75"/>
      <c r="I12" s="76"/>
      <c r="J12" s="131">
        <v>43009.0</v>
      </c>
      <c r="K12" s="130">
        <v>128.259995</v>
      </c>
      <c r="L12" s="22">
        <f t="shared" si="2"/>
        <v>-0.1161797173</v>
      </c>
      <c r="M12" s="75"/>
      <c r="N12" s="75"/>
      <c r="O12" s="75"/>
      <c r="P12" s="75"/>
      <c r="Q12" s="75"/>
      <c r="R12" s="76"/>
    </row>
    <row r="13">
      <c r="A13" s="129">
        <v>43040.0</v>
      </c>
      <c r="B13" s="130">
        <v>13.92</v>
      </c>
      <c r="C13" s="22">
        <f t="shared" si="1"/>
        <v>-0.01416430595</v>
      </c>
      <c r="D13" s="75"/>
      <c r="E13" s="75"/>
      <c r="F13" s="75"/>
      <c r="G13" s="75"/>
      <c r="H13" s="75"/>
      <c r="I13" s="76"/>
      <c r="J13" s="131">
        <v>43040.0</v>
      </c>
      <c r="K13" s="130">
        <v>135.160004</v>
      </c>
      <c r="L13" s="22">
        <f t="shared" si="2"/>
        <v>0.05379704716</v>
      </c>
      <c r="M13" s="75"/>
      <c r="N13" s="75"/>
      <c r="O13" s="75"/>
      <c r="P13" s="75"/>
      <c r="Q13" s="75"/>
      <c r="R13" s="76"/>
    </row>
    <row r="14">
      <c r="A14" s="129">
        <v>43070.0</v>
      </c>
      <c r="B14" s="130">
        <v>14.04</v>
      </c>
      <c r="C14" s="22">
        <f t="shared" si="1"/>
        <v>0.008620689655</v>
      </c>
      <c r="D14" s="75"/>
      <c r="E14" s="75"/>
      <c r="F14" s="75"/>
      <c r="G14" s="75"/>
      <c r="H14" s="75"/>
      <c r="I14" s="76"/>
      <c r="J14" s="131">
        <v>43070.0</v>
      </c>
      <c r="K14" s="130">
        <v>127.110001</v>
      </c>
      <c r="L14" s="22">
        <f t="shared" si="2"/>
        <v>-0.05955906157</v>
      </c>
      <c r="M14" s="75"/>
      <c r="N14" s="75"/>
      <c r="O14" s="75"/>
      <c r="P14" s="75"/>
      <c r="Q14" s="75"/>
      <c r="R14" s="76"/>
    </row>
    <row r="15">
      <c r="A15" s="129">
        <v>43101.0</v>
      </c>
      <c r="B15" s="130">
        <v>15.6</v>
      </c>
      <c r="C15" s="22">
        <f t="shared" si="1"/>
        <v>0.1111111111</v>
      </c>
      <c r="D15" s="75"/>
      <c r="E15" s="75"/>
      <c r="F15" s="75"/>
      <c r="G15" s="75"/>
      <c r="H15" s="75"/>
      <c r="I15" s="76"/>
      <c r="J15" s="131">
        <v>43101.0</v>
      </c>
      <c r="K15" s="130">
        <v>157.039993</v>
      </c>
      <c r="L15" s="22">
        <f t="shared" si="2"/>
        <v>0.2354652802</v>
      </c>
      <c r="M15" s="75"/>
      <c r="N15" s="75"/>
      <c r="O15" s="75"/>
      <c r="P15" s="75"/>
      <c r="Q15" s="75"/>
      <c r="R15" s="76"/>
    </row>
    <row r="16">
      <c r="A16" s="129">
        <v>43132.0</v>
      </c>
      <c r="B16" s="130">
        <v>15.57</v>
      </c>
      <c r="C16" s="22">
        <f t="shared" si="1"/>
        <v>-0.001923076923</v>
      </c>
      <c r="D16" s="75"/>
      <c r="E16" s="75"/>
      <c r="F16" s="75"/>
      <c r="G16" s="75"/>
      <c r="H16" s="75"/>
      <c r="I16" s="76"/>
      <c r="J16" s="131">
        <v>43132.0</v>
      </c>
      <c r="K16" s="130">
        <v>177.5</v>
      </c>
      <c r="L16" s="22">
        <f t="shared" si="2"/>
        <v>0.130285328</v>
      </c>
      <c r="M16" s="75"/>
      <c r="N16" s="75"/>
      <c r="O16" s="75"/>
      <c r="P16" s="75"/>
      <c r="Q16" s="75"/>
      <c r="R16" s="76"/>
    </row>
    <row r="17">
      <c r="A17" s="129">
        <v>43160.0</v>
      </c>
      <c r="B17" s="130">
        <v>14.81</v>
      </c>
      <c r="C17" s="22">
        <f t="shared" si="1"/>
        <v>-0.0488118176</v>
      </c>
      <c r="D17" s="75"/>
      <c r="E17" s="75"/>
      <c r="F17" s="75"/>
      <c r="G17" s="75"/>
      <c r="H17" s="75"/>
      <c r="I17" s="76"/>
      <c r="J17" s="131">
        <v>43160.0</v>
      </c>
      <c r="K17" s="130">
        <v>160.320007</v>
      </c>
      <c r="L17" s="22">
        <f t="shared" si="2"/>
        <v>-0.09678869296</v>
      </c>
      <c r="M17" s="75"/>
      <c r="N17" s="75"/>
      <c r="O17" s="75"/>
      <c r="P17" s="75"/>
      <c r="Q17" s="75"/>
      <c r="R17" s="76"/>
    </row>
    <row r="18">
      <c r="A18" s="129">
        <v>43191.0</v>
      </c>
      <c r="B18" s="130">
        <v>13.44</v>
      </c>
      <c r="C18" s="22">
        <f t="shared" si="1"/>
        <v>-0.09250506415</v>
      </c>
      <c r="D18" s="75"/>
      <c r="E18" s="75"/>
      <c r="F18" s="75"/>
      <c r="G18" s="75"/>
      <c r="H18" s="75"/>
      <c r="I18" s="76"/>
      <c r="J18" s="131">
        <v>43191.0</v>
      </c>
      <c r="K18" s="130">
        <v>172.009995</v>
      </c>
      <c r="L18" s="22">
        <f t="shared" si="2"/>
        <v>0.07291658863</v>
      </c>
      <c r="M18" s="75"/>
      <c r="N18" s="75"/>
      <c r="O18" s="75"/>
      <c r="P18" s="75"/>
      <c r="Q18" s="75"/>
      <c r="R18" s="76"/>
    </row>
    <row r="19">
      <c r="A19" s="129">
        <v>43221.0</v>
      </c>
      <c r="B19" s="130">
        <v>15.35</v>
      </c>
      <c r="C19" s="22">
        <f t="shared" si="1"/>
        <v>0.1421130952</v>
      </c>
      <c r="D19" s="75"/>
      <c r="E19" s="75"/>
      <c r="F19" s="75"/>
      <c r="G19" s="75"/>
      <c r="H19" s="75"/>
      <c r="I19" s="76"/>
      <c r="J19" s="131">
        <v>43221.0</v>
      </c>
      <c r="K19" s="130">
        <v>192.330002</v>
      </c>
      <c r="L19" s="22">
        <f t="shared" si="2"/>
        <v>0.1181327108</v>
      </c>
      <c r="M19" s="75"/>
      <c r="N19" s="75"/>
      <c r="O19" s="75"/>
      <c r="P19" s="75"/>
      <c r="Q19" s="75"/>
      <c r="R19" s="76"/>
    </row>
    <row r="20">
      <c r="A20" s="129">
        <v>43252.0</v>
      </c>
      <c r="B20" s="130">
        <v>12.68</v>
      </c>
      <c r="C20" s="22">
        <f t="shared" si="1"/>
        <v>-0.1739413681</v>
      </c>
      <c r="D20" s="75"/>
      <c r="E20" s="75"/>
      <c r="F20" s="75"/>
      <c r="G20" s="75"/>
      <c r="H20" s="75"/>
      <c r="I20" s="76"/>
      <c r="J20" s="131">
        <v>43252.0</v>
      </c>
      <c r="K20" s="130">
        <v>191.710007</v>
      </c>
      <c r="L20" s="22">
        <f t="shared" si="2"/>
        <v>-0.003223600029</v>
      </c>
      <c r="M20" s="75"/>
      <c r="N20" s="75"/>
      <c r="O20" s="75"/>
      <c r="P20" s="75"/>
      <c r="Q20" s="75"/>
      <c r="R20" s="76"/>
    </row>
    <row r="21">
      <c r="A21" s="129">
        <v>43282.0</v>
      </c>
      <c r="B21" s="130">
        <v>12.77</v>
      </c>
      <c r="C21" s="22">
        <f t="shared" si="1"/>
        <v>0.007097791798</v>
      </c>
      <c r="D21" s="75"/>
      <c r="E21" s="75"/>
      <c r="F21" s="75"/>
      <c r="G21" s="75"/>
      <c r="H21" s="75"/>
      <c r="I21" s="76"/>
      <c r="J21" s="131">
        <v>43282.0</v>
      </c>
      <c r="K21" s="130">
        <v>181.220001</v>
      </c>
      <c r="L21" s="22">
        <f t="shared" si="2"/>
        <v>-0.05471809304</v>
      </c>
      <c r="M21" s="75"/>
      <c r="N21" s="75"/>
      <c r="O21" s="75"/>
      <c r="P21" s="75"/>
      <c r="Q21" s="75"/>
      <c r="R21" s="76"/>
    </row>
    <row r="22">
      <c r="A22" s="129">
        <v>43313.0</v>
      </c>
      <c r="B22" s="130">
        <v>13.89</v>
      </c>
      <c r="C22" s="22">
        <f t="shared" si="1"/>
        <v>0.08770555991</v>
      </c>
      <c r="D22" s="75"/>
      <c r="E22" s="75"/>
      <c r="F22" s="75"/>
      <c r="G22" s="75"/>
      <c r="H22" s="75"/>
      <c r="I22" s="76"/>
      <c r="J22" s="131">
        <v>43313.0</v>
      </c>
      <c r="K22" s="130">
        <v>189.860001</v>
      </c>
      <c r="L22" s="22">
        <f t="shared" si="2"/>
        <v>0.0476768566</v>
      </c>
      <c r="M22" s="75"/>
      <c r="N22" s="75"/>
      <c r="O22" s="75"/>
      <c r="P22" s="75"/>
      <c r="Q22" s="75"/>
      <c r="R22" s="76"/>
    </row>
    <row r="23">
      <c r="A23" s="129">
        <v>43344.0</v>
      </c>
      <c r="B23" s="130">
        <v>14.62</v>
      </c>
      <c r="C23" s="22">
        <f t="shared" si="1"/>
        <v>0.05255579554</v>
      </c>
      <c r="D23" s="75"/>
      <c r="E23" s="75"/>
      <c r="F23" s="75"/>
      <c r="G23" s="75"/>
      <c r="H23" s="75"/>
      <c r="I23" s="76"/>
      <c r="J23" s="131">
        <v>43344.0</v>
      </c>
      <c r="K23" s="130">
        <v>212.300003</v>
      </c>
      <c r="L23" s="22">
        <f t="shared" si="2"/>
        <v>0.1181923622</v>
      </c>
      <c r="M23" s="75"/>
      <c r="N23" s="75"/>
      <c r="O23" s="75"/>
      <c r="P23" s="75"/>
      <c r="Q23" s="75"/>
      <c r="R23" s="76"/>
    </row>
    <row r="24">
      <c r="A24" s="129">
        <v>43374.0</v>
      </c>
      <c r="B24" s="130">
        <v>12.15</v>
      </c>
      <c r="C24" s="22">
        <f t="shared" si="1"/>
        <v>-0.1689466484</v>
      </c>
      <c r="D24" s="75"/>
      <c r="E24" s="75"/>
      <c r="F24" s="75"/>
      <c r="G24" s="75"/>
      <c r="H24" s="75"/>
      <c r="I24" s="76"/>
      <c r="J24" s="131">
        <v>43374.0</v>
      </c>
      <c r="K24" s="130">
        <v>181.869995</v>
      </c>
      <c r="L24" s="22">
        <f t="shared" si="2"/>
        <v>-0.1433349391</v>
      </c>
      <c r="M24" s="75"/>
      <c r="N24" s="75"/>
      <c r="O24" s="75"/>
      <c r="P24" s="75"/>
      <c r="Q24" s="75"/>
      <c r="R24" s="76"/>
    </row>
    <row r="25">
      <c r="A25" s="129">
        <v>43405.0</v>
      </c>
      <c r="B25" s="130">
        <v>11.68</v>
      </c>
      <c r="C25" s="22">
        <f t="shared" si="1"/>
        <v>-0.03868312757</v>
      </c>
      <c r="D25" s="75"/>
      <c r="E25" s="75"/>
      <c r="F25" s="75"/>
      <c r="G25" s="75"/>
      <c r="H25" s="75"/>
      <c r="I25" s="76"/>
      <c r="J25" s="131">
        <v>43405.0</v>
      </c>
      <c r="K25" s="130">
        <v>202.240005</v>
      </c>
      <c r="L25" s="22">
        <f t="shared" si="2"/>
        <v>0.1120031372</v>
      </c>
      <c r="M25" s="75"/>
      <c r="N25" s="75"/>
      <c r="O25" s="75"/>
      <c r="P25" s="75"/>
      <c r="Q25" s="75"/>
      <c r="R25" s="76"/>
    </row>
    <row r="26">
      <c r="A26" s="129">
        <v>43435.0</v>
      </c>
      <c r="B26" s="130">
        <v>9.71</v>
      </c>
      <c r="C26" s="22">
        <f t="shared" si="1"/>
        <v>-0.1686643836</v>
      </c>
      <c r="D26" s="75"/>
      <c r="E26" s="75"/>
      <c r="F26" s="75"/>
      <c r="G26" s="75"/>
      <c r="H26" s="75"/>
      <c r="I26" s="76"/>
      <c r="J26" s="131">
        <v>43435.0</v>
      </c>
      <c r="K26" s="130">
        <v>188.789993</v>
      </c>
      <c r="L26" s="22">
        <f t="shared" si="2"/>
        <v>-0.0665052001</v>
      </c>
      <c r="M26" s="75"/>
      <c r="N26" s="75"/>
      <c r="O26" s="75"/>
      <c r="P26" s="75"/>
      <c r="Q26" s="75"/>
      <c r="R26" s="76"/>
    </row>
    <row r="27">
      <c r="A27" s="129">
        <v>43466.0</v>
      </c>
      <c r="B27" s="130">
        <v>10.58</v>
      </c>
      <c r="C27" s="22">
        <f t="shared" si="1"/>
        <v>0.08959835221</v>
      </c>
      <c r="D27" s="75"/>
      <c r="E27" s="75"/>
      <c r="F27" s="75"/>
      <c r="G27" s="75"/>
      <c r="H27" s="75"/>
      <c r="I27" s="76"/>
      <c r="J27" s="131">
        <v>43466.0</v>
      </c>
      <c r="K27" s="130">
        <v>221.179993</v>
      </c>
      <c r="L27" s="22">
        <f t="shared" si="2"/>
        <v>0.1715662969</v>
      </c>
      <c r="M27" s="75"/>
      <c r="N27" s="75"/>
      <c r="O27" s="75"/>
      <c r="P27" s="75"/>
      <c r="Q27" s="75"/>
      <c r="R27" s="76"/>
    </row>
    <row r="28">
      <c r="A28" s="129">
        <v>43497.0</v>
      </c>
      <c r="B28" s="130">
        <v>11.44</v>
      </c>
      <c r="C28" s="22">
        <f t="shared" si="1"/>
        <v>0.08128544423</v>
      </c>
      <c r="D28" s="75"/>
      <c r="E28" s="75"/>
      <c r="F28" s="75"/>
      <c r="G28" s="75"/>
      <c r="H28" s="75"/>
      <c r="I28" s="76"/>
      <c r="J28" s="131">
        <v>43497.0</v>
      </c>
      <c r="K28" s="130">
        <v>249.279999</v>
      </c>
      <c r="L28" s="22">
        <f t="shared" si="2"/>
        <v>0.1270458762</v>
      </c>
      <c r="M28" s="75"/>
      <c r="N28" s="75"/>
      <c r="O28" s="75"/>
      <c r="P28" s="75"/>
      <c r="Q28" s="75"/>
      <c r="R28" s="76"/>
    </row>
    <row r="29">
      <c r="A29" s="129">
        <v>43525.0</v>
      </c>
      <c r="B29" s="130">
        <v>13.47</v>
      </c>
      <c r="C29" s="22">
        <f t="shared" si="1"/>
        <v>0.1774475524</v>
      </c>
      <c r="D29" s="75"/>
      <c r="E29" s="75"/>
      <c r="F29" s="75"/>
      <c r="G29" s="75"/>
      <c r="H29" s="75"/>
      <c r="I29" s="76"/>
      <c r="J29" s="131">
        <v>43525.0</v>
      </c>
      <c r="K29" s="130">
        <v>275.859985</v>
      </c>
      <c r="L29" s="22">
        <f t="shared" si="2"/>
        <v>0.1066270303</v>
      </c>
      <c r="M29" s="75"/>
      <c r="N29" s="75"/>
      <c r="O29" s="75"/>
      <c r="P29" s="75"/>
      <c r="Q29" s="75"/>
      <c r="R29" s="76"/>
    </row>
    <row r="30">
      <c r="A30" s="129">
        <v>43556.0</v>
      </c>
      <c r="B30" s="130">
        <v>12.29</v>
      </c>
      <c r="C30" s="22">
        <f t="shared" si="1"/>
        <v>-0.08760207869</v>
      </c>
      <c r="D30" s="75"/>
      <c r="E30" s="75"/>
      <c r="F30" s="75"/>
      <c r="G30" s="75"/>
      <c r="H30" s="75"/>
      <c r="I30" s="76"/>
      <c r="J30" s="131">
        <v>43556.0</v>
      </c>
      <c r="K30" s="130">
        <v>325.75</v>
      </c>
      <c r="L30" s="22">
        <f t="shared" si="2"/>
        <v>0.1808526706</v>
      </c>
      <c r="M30" s="75"/>
      <c r="N30" s="75"/>
      <c r="O30" s="75"/>
      <c r="P30" s="75"/>
      <c r="Q30" s="75"/>
      <c r="R30" s="76"/>
    </row>
    <row r="31">
      <c r="A31" s="129">
        <v>43586.0</v>
      </c>
      <c r="B31" s="130">
        <v>10.61</v>
      </c>
      <c r="C31" s="22">
        <f t="shared" si="1"/>
        <v>-0.1366965012</v>
      </c>
      <c r="D31" s="75"/>
      <c r="E31" s="75"/>
      <c r="F31" s="75"/>
      <c r="G31" s="75"/>
      <c r="H31" s="75"/>
      <c r="I31" s="76"/>
      <c r="J31" s="131">
        <v>43586.0</v>
      </c>
      <c r="K31" s="130">
        <v>371.839996</v>
      </c>
      <c r="L31" s="22">
        <f t="shared" si="2"/>
        <v>0.1414888596</v>
      </c>
      <c r="M31" s="75"/>
      <c r="N31" s="75"/>
      <c r="O31" s="75"/>
      <c r="P31" s="75"/>
      <c r="Q31" s="75"/>
      <c r="R31" s="76"/>
    </row>
    <row r="32">
      <c r="A32" s="129">
        <v>43617.0</v>
      </c>
      <c r="B32" s="130">
        <v>9.76</v>
      </c>
      <c r="C32" s="22">
        <f t="shared" si="1"/>
        <v>-0.08011310085</v>
      </c>
      <c r="D32" s="75"/>
      <c r="E32" s="75"/>
      <c r="F32" s="75"/>
      <c r="G32" s="75"/>
      <c r="H32" s="75"/>
      <c r="I32" s="76"/>
      <c r="J32" s="131">
        <v>43617.0</v>
      </c>
      <c r="K32" s="130">
        <v>393.579987</v>
      </c>
      <c r="L32" s="22">
        <f t="shared" si="2"/>
        <v>0.05846598331</v>
      </c>
      <c r="M32" s="75"/>
      <c r="N32" s="75"/>
      <c r="O32" s="75"/>
      <c r="P32" s="75"/>
      <c r="Q32" s="75"/>
      <c r="R32" s="76"/>
    </row>
    <row r="33">
      <c r="A33" s="129">
        <v>43647.0</v>
      </c>
      <c r="B33" s="130">
        <v>9.63</v>
      </c>
      <c r="C33" s="22">
        <f t="shared" si="1"/>
        <v>-0.01331967213</v>
      </c>
      <c r="D33" s="75"/>
      <c r="E33" s="75"/>
      <c r="F33" s="75"/>
      <c r="G33" s="75"/>
      <c r="H33" s="75"/>
      <c r="I33" s="76"/>
      <c r="J33" s="131">
        <v>43647.0</v>
      </c>
      <c r="K33" s="130">
        <v>419.410004</v>
      </c>
      <c r="L33" s="22">
        <f t="shared" si="2"/>
        <v>0.06562838013</v>
      </c>
      <c r="M33" s="75"/>
      <c r="N33" s="75"/>
      <c r="O33" s="75"/>
      <c r="P33" s="75"/>
      <c r="Q33" s="75"/>
      <c r="R33" s="76"/>
    </row>
    <row r="34">
      <c r="A34" s="129">
        <v>43678.0</v>
      </c>
      <c r="B34" s="130">
        <v>9.14</v>
      </c>
      <c r="C34" s="22">
        <f t="shared" si="1"/>
        <v>-0.05088265836</v>
      </c>
      <c r="D34" s="75"/>
      <c r="E34" s="75"/>
      <c r="F34" s="75"/>
      <c r="G34" s="75"/>
      <c r="H34" s="75"/>
      <c r="I34" s="76"/>
      <c r="J34" s="131">
        <v>43678.0</v>
      </c>
      <c r="K34" s="130">
        <v>512.820007</v>
      </c>
      <c r="L34" s="22">
        <f t="shared" si="2"/>
        <v>0.2227176322</v>
      </c>
      <c r="M34" s="75"/>
      <c r="N34" s="75"/>
      <c r="O34" s="75"/>
      <c r="P34" s="75"/>
      <c r="Q34" s="75"/>
      <c r="R34" s="76"/>
    </row>
    <row r="35">
      <c r="A35" s="129">
        <v>43709.0</v>
      </c>
      <c r="B35" s="130">
        <v>6.94</v>
      </c>
      <c r="C35" s="22">
        <f t="shared" si="1"/>
        <v>-0.2407002188</v>
      </c>
      <c r="D35" s="75"/>
      <c r="E35" s="75"/>
      <c r="F35" s="75"/>
      <c r="G35" s="75"/>
      <c r="H35" s="75"/>
      <c r="I35" s="76"/>
      <c r="J35" s="131">
        <v>43709.0</v>
      </c>
      <c r="K35" s="130">
        <v>412.299988</v>
      </c>
      <c r="L35" s="22">
        <f t="shared" si="2"/>
        <v>-0.1960142304</v>
      </c>
      <c r="M35" s="75"/>
      <c r="N35" s="75"/>
      <c r="O35" s="75"/>
      <c r="P35" s="75"/>
      <c r="Q35" s="75"/>
      <c r="R35" s="76"/>
    </row>
    <row r="36">
      <c r="A36" s="129">
        <v>43739.0</v>
      </c>
      <c r="B36" s="130">
        <v>6.92</v>
      </c>
      <c r="C36" s="22">
        <f t="shared" si="1"/>
        <v>-0.00288184438</v>
      </c>
      <c r="D36" s="75"/>
      <c r="E36" s="75"/>
      <c r="F36" s="75"/>
      <c r="G36" s="75"/>
      <c r="H36" s="75"/>
      <c r="I36" s="76"/>
      <c r="J36" s="131">
        <v>43739.0</v>
      </c>
      <c r="K36" s="130">
        <v>413.0</v>
      </c>
      <c r="L36" s="22">
        <f t="shared" si="2"/>
        <v>0.001697822024</v>
      </c>
      <c r="M36" s="75"/>
      <c r="N36" s="75"/>
      <c r="O36" s="75"/>
      <c r="P36" s="75"/>
      <c r="Q36" s="75"/>
      <c r="R36" s="76"/>
    </row>
    <row r="37">
      <c r="A37" s="129">
        <v>43770.0</v>
      </c>
      <c r="B37" s="130">
        <v>7.33</v>
      </c>
      <c r="C37" s="22">
        <f t="shared" si="1"/>
        <v>0.05924855491</v>
      </c>
      <c r="D37" s="75"/>
      <c r="E37" s="75"/>
      <c r="F37" s="75"/>
      <c r="G37" s="75"/>
      <c r="H37" s="75"/>
      <c r="I37" s="76"/>
      <c r="J37" s="131">
        <v>43770.0</v>
      </c>
      <c r="K37" s="130">
        <v>445.450012</v>
      </c>
      <c r="L37" s="22">
        <f t="shared" si="2"/>
        <v>0.07857145763</v>
      </c>
      <c r="M37" s="75"/>
      <c r="N37" s="75"/>
      <c r="O37" s="75"/>
      <c r="P37" s="75"/>
      <c r="Q37" s="75"/>
      <c r="R37" s="76"/>
    </row>
    <row r="38">
      <c r="A38" s="132">
        <v>43800.0</v>
      </c>
      <c r="B38" s="133">
        <v>8.35</v>
      </c>
      <c r="C38" s="77">
        <f t="shared" si="1"/>
        <v>0.139154161</v>
      </c>
      <c r="D38" s="78"/>
      <c r="E38" s="78"/>
      <c r="F38" s="78"/>
      <c r="G38" s="78"/>
      <c r="H38" s="78"/>
      <c r="I38" s="79"/>
      <c r="J38" s="134">
        <v>43800.0</v>
      </c>
      <c r="K38" s="133">
        <v>516.299988</v>
      </c>
      <c r="L38" s="77">
        <f t="shared" si="2"/>
        <v>0.1590525852</v>
      </c>
      <c r="M38" s="78"/>
      <c r="N38" s="78"/>
      <c r="O38" s="78"/>
      <c r="P38" s="78"/>
      <c r="Q38" s="78"/>
      <c r="R38" s="79"/>
    </row>
    <row r="39">
      <c r="B39" s="80" t="s">
        <v>75</v>
      </c>
      <c r="C39" s="81">
        <f>sum(C4:C38)</f>
        <v>0.1325340713</v>
      </c>
      <c r="D39" s="82"/>
      <c r="E39" s="82"/>
      <c r="F39" s="82"/>
      <c r="G39" s="82"/>
      <c r="H39" s="82"/>
      <c r="I39" s="83"/>
      <c r="J39" s="84"/>
      <c r="K39" s="80" t="s">
        <v>75</v>
      </c>
      <c r="L39" s="81">
        <f>sum(L4:L38)</f>
        <v>2.332052181</v>
      </c>
      <c r="M39" s="82"/>
      <c r="N39" s="82"/>
      <c r="O39" s="82"/>
      <c r="P39" s="82"/>
      <c r="Q39" s="82"/>
      <c r="R39" s="83"/>
    </row>
    <row r="40">
      <c r="A40" s="85" t="s">
        <v>46</v>
      </c>
      <c r="B40" s="86"/>
      <c r="C40" s="87" t="s">
        <v>44</v>
      </c>
      <c r="D40" s="88" t="s">
        <v>70</v>
      </c>
      <c r="E40" s="64"/>
      <c r="F40" s="64" t="s">
        <v>76</v>
      </c>
      <c r="G40" s="89" t="s">
        <v>72</v>
      </c>
      <c r="H40" s="89" t="s">
        <v>73</v>
      </c>
      <c r="I40" s="90" t="s">
        <v>74</v>
      </c>
      <c r="J40" s="85" t="s">
        <v>46</v>
      </c>
      <c r="K40" s="86"/>
      <c r="L40" s="87" t="s">
        <v>44</v>
      </c>
      <c r="M40" s="88" t="s">
        <v>70</v>
      </c>
      <c r="N40" s="64"/>
      <c r="O40" s="64" t="s">
        <v>76</v>
      </c>
      <c r="P40" s="89" t="s">
        <v>72</v>
      </c>
      <c r="Q40" s="89" t="s">
        <v>73</v>
      </c>
      <c r="R40" s="90" t="s">
        <v>74</v>
      </c>
    </row>
    <row r="41">
      <c r="A41" s="91" t="s">
        <v>48</v>
      </c>
      <c r="B41" s="92"/>
      <c r="C41" s="93">
        <v>1.0</v>
      </c>
      <c r="I41" s="94"/>
      <c r="J41" s="95" t="s">
        <v>48</v>
      </c>
      <c r="K41" s="92"/>
      <c r="L41" s="93">
        <v>0.0</v>
      </c>
      <c r="R41" s="94"/>
    </row>
    <row r="42">
      <c r="A42" s="96" t="s">
        <v>49</v>
      </c>
      <c r="B42" s="97"/>
      <c r="C42" s="98">
        <v>3.0</v>
      </c>
      <c r="I42" s="94"/>
      <c r="J42" s="99" t="s">
        <v>49</v>
      </c>
      <c r="K42" s="97"/>
      <c r="L42" s="98">
        <v>1.0</v>
      </c>
      <c r="R42" s="94"/>
    </row>
    <row r="43">
      <c r="A43" s="96" t="s">
        <v>50</v>
      </c>
      <c r="B43" s="97"/>
      <c r="C43" s="98">
        <v>1.0</v>
      </c>
      <c r="I43" s="94"/>
      <c r="J43" s="99" t="s">
        <v>50</v>
      </c>
      <c r="K43" s="97"/>
      <c r="L43" s="98">
        <v>2.0</v>
      </c>
      <c r="R43" s="94"/>
    </row>
    <row r="44">
      <c r="A44" s="96" t="s">
        <v>51</v>
      </c>
      <c r="B44" s="97"/>
      <c r="C44" s="98">
        <v>6.0</v>
      </c>
      <c r="I44" s="94"/>
      <c r="J44" s="99" t="s">
        <v>51</v>
      </c>
      <c r="K44" s="97"/>
      <c r="L44" s="98">
        <v>5.0</v>
      </c>
      <c r="R44" s="94"/>
    </row>
    <row r="45">
      <c r="A45" s="96" t="s">
        <v>52</v>
      </c>
      <c r="B45" s="97"/>
      <c r="C45" s="98">
        <v>7.0</v>
      </c>
      <c r="I45" s="94"/>
      <c r="J45" s="99" t="s">
        <v>52</v>
      </c>
      <c r="K45" s="97"/>
      <c r="L45" s="98">
        <v>1.0</v>
      </c>
      <c r="R45" s="94"/>
    </row>
    <row r="46">
      <c r="A46" s="96" t="s">
        <v>53</v>
      </c>
      <c r="B46" s="97"/>
      <c r="C46" s="98">
        <v>4.0</v>
      </c>
      <c r="I46" s="94"/>
      <c r="J46" s="99" t="s">
        <v>53</v>
      </c>
      <c r="K46" s="97"/>
      <c r="L46" s="98">
        <v>3.0</v>
      </c>
      <c r="R46" s="94"/>
    </row>
    <row r="47">
      <c r="A47" s="96" t="s">
        <v>54</v>
      </c>
      <c r="B47" s="97"/>
      <c r="C47" s="98">
        <v>5.0</v>
      </c>
      <c r="I47" s="94"/>
      <c r="J47" s="99" t="s">
        <v>54</v>
      </c>
      <c r="K47" s="97"/>
      <c r="L47" s="98">
        <v>6.0</v>
      </c>
      <c r="R47" s="94"/>
    </row>
    <row r="48">
      <c r="A48" s="96" t="s">
        <v>55</v>
      </c>
      <c r="B48" s="97"/>
      <c r="C48" s="98">
        <v>5.0</v>
      </c>
      <c r="I48" s="94"/>
      <c r="J48" s="99" t="s">
        <v>55</v>
      </c>
      <c r="K48" s="97"/>
      <c r="L48" s="98">
        <v>8.0</v>
      </c>
      <c r="R48" s="94"/>
    </row>
    <row r="49">
      <c r="A49" s="96" t="s">
        <v>56</v>
      </c>
      <c r="B49" s="97"/>
      <c r="C49" s="98">
        <v>1.0</v>
      </c>
      <c r="I49" s="94"/>
      <c r="J49" s="99" t="s">
        <v>56</v>
      </c>
      <c r="K49" s="97"/>
      <c r="L49" s="98">
        <v>5.0</v>
      </c>
      <c r="R49" s="94"/>
    </row>
    <row r="50">
      <c r="A50" s="96" t="s">
        <v>57</v>
      </c>
      <c r="B50" s="97"/>
      <c r="C50" s="98">
        <v>2.0</v>
      </c>
      <c r="I50" s="94"/>
      <c r="J50" s="99" t="s">
        <v>57</v>
      </c>
      <c r="K50" s="97"/>
      <c r="L50" s="98">
        <v>4.0</v>
      </c>
      <c r="R50" s="94"/>
    </row>
    <row r="51">
      <c r="A51" s="102" t="s">
        <v>77</v>
      </c>
      <c r="B51" s="103"/>
      <c r="C51" s="108">
        <v>0.0</v>
      </c>
      <c r="D51" s="105"/>
      <c r="E51" s="105"/>
      <c r="F51" s="105"/>
      <c r="G51" s="105"/>
      <c r="H51" s="105"/>
      <c r="I51" s="106"/>
      <c r="J51" s="107" t="s">
        <v>77</v>
      </c>
      <c r="K51" s="103"/>
      <c r="L51" s="108">
        <v>0.0</v>
      </c>
      <c r="M51" s="105"/>
      <c r="N51" s="105"/>
      <c r="O51" s="105"/>
      <c r="P51" s="105"/>
      <c r="Q51" s="105"/>
      <c r="R51" s="106"/>
    </row>
  </sheetData>
  <drawing r:id="rId1"/>
</worksheet>
</file>