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8676" activeTab="4"/>
  </bookViews>
  <sheets>
    <sheet name="1.Data " sheetId="2" r:id="rId1"/>
    <sheet name="2.Data version2" sheetId="3" r:id="rId2"/>
    <sheet name="3.Monthly Salary by Countries" sheetId="8" r:id="rId3"/>
    <sheet name="4.Regions" sheetId="5" r:id="rId4"/>
    <sheet name="5.Report" sheetId="6" r:id="rId5"/>
  </sheets>
  <definedNames>
    <definedName name="_xlcn.LinkedTable_NetflixFees1" hidden="1">NetflixFees[]</definedName>
    <definedName name="ExternalData_1" localSheetId="1" hidden="1">'2.Data version2'!$A$1:$J$66</definedName>
    <definedName name="_xlnm.Print_Area" localSheetId="4">'5.Report'!$A$1:$J$38</definedName>
  </definedNames>
  <calcPr calcId="162913" calcMode="manual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untries By Regions_5f1f89a4-bb43-4a59-9c96-0a3104a874f7" name="Countries By Regions" connection="Excel Regions"/>
          <x15:modelTable id="NetflixFees" name="NetflixFees" connection="LinkedTable_NetflixFees"/>
        </x15:modelTables>
        <x15:modelRelationships>
          <x15:modelRelationship fromTable="NetflixFees" fromColumn="Country" toTable="Countries By Regions" toColumn="Country"/>
        </x15:modelRelationships>
      </x15:dataModel>
    </ext>
  </extLst>
</workbook>
</file>

<file path=xl/calcChain.xml><?xml version="1.0" encoding="utf-8"?>
<calcChain xmlns="http://schemas.openxmlformats.org/spreadsheetml/2006/main">
  <c r="F6" i="6" l="1"/>
  <c r="G6" i="6"/>
  <c r="E6" i="6"/>
  <c r="F5" i="6"/>
  <c r="G5" i="6"/>
  <c r="E5" i="6"/>
  <c r="P29" i="3"/>
  <c r="P11" i="3"/>
  <c r="P19" i="3"/>
  <c r="P32" i="3"/>
  <c r="P26" i="3"/>
  <c r="P64" i="3"/>
  <c r="P58" i="3"/>
  <c r="P9" i="3"/>
  <c r="P59" i="3"/>
  <c r="P24" i="3"/>
  <c r="P13" i="3"/>
  <c r="P51" i="3"/>
  <c r="P53" i="3"/>
  <c r="P33" i="3"/>
  <c r="P43" i="3"/>
  <c r="P49" i="3"/>
  <c r="P63" i="3"/>
  <c r="P57" i="3"/>
  <c r="P38" i="3"/>
  <c r="P27" i="3"/>
  <c r="P31" i="3"/>
  <c r="P28" i="3"/>
  <c r="P36" i="3"/>
  <c r="P35" i="3"/>
  <c r="P41" i="3"/>
  <c r="P45" i="3"/>
  <c r="P44" i="3"/>
  <c r="P48" i="3"/>
  <c r="O29" i="3"/>
  <c r="O11" i="3"/>
  <c r="O19" i="3"/>
  <c r="O32" i="3"/>
  <c r="O26" i="3"/>
  <c r="O64" i="3"/>
  <c r="O58" i="3"/>
  <c r="O9" i="3"/>
  <c r="O59" i="3"/>
  <c r="O24" i="3"/>
  <c r="O13" i="3"/>
  <c r="O51" i="3"/>
  <c r="O53" i="3"/>
  <c r="O33" i="3"/>
  <c r="O43" i="3"/>
  <c r="O49" i="3"/>
  <c r="O63" i="3"/>
  <c r="O57" i="3"/>
  <c r="O38" i="3"/>
  <c r="O27" i="3"/>
  <c r="O31" i="3"/>
  <c r="O28" i="3"/>
  <c r="O36" i="3"/>
  <c r="O35" i="3"/>
  <c r="O41" i="3"/>
  <c r="O45" i="3"/>
  <c r="O44" i="3"/>
  <c r="O48" i="3"/>
  <c r="N5" i="3"/>
  <c r="N3" i="3"/>
  <c r="M39" i="3"/>
  <c r="N39" i="3" s="1"/>
  <c r="M37" i="3"/>
  <c r="P37" i="3" s="1"/>
  <c r="M29" i="3"/>
  <c r="M17" i="3"/>
  <c r="M21" i="3"/>
  <c r="P21" i="3" s="1"/>
  <c r="M18" i="3"/>
  <c r="P18" i="3" s="1"/>
  <c r="M11" i="3"/>
  <c r="M40" i="3"/>
  <c r="M19" i="3"/>
  <c r="M20" i="3"/>
  <c r="P20" i="3" s="1"/>
  <c r="M32" i="3"/>
  <c r="M5" i="3"/>
  <c r="M26" i="3"/>
  <c r="M64" i="3"/>
  <c r="M58" i="3"/>
  <c r="M55" i="3"/>
  <c r="M10" i="3"/>
  <c r="P10" i="3" s="1"/>
  <c r="M8" i="3"/>
  <c r="P8" i="3" s="1"/>
  <c r="M9" i="3"/>
  <c r="M12" i="3"/>
  <c r="M2" i="3"/>
  <c r="P2" i="3" s="1"/>
  <c r="M46" i="3"/>
  <c r="P46" i="3" s="1"/>
  <c r="M59" i="3"/>
  <c r="M4" i="3"/>
  <c r="M24" i="3"/>
  <c r="M6" i="3"/>
  <c r="P6" i="3" s="1"/>
  <c r="M13" i="3"/>
  <c r="M3" i="3"/>
  <c r="M51" i="3"/>
  <c r="M53" i="3"/>
  <c r="M33" i="3"/>
  <c r="M22" i="3"/>
  <c r="M60" i="3"/>
  <c r="P60" i="3" s="1"/>
  <c r="M14" i="3"/>
  <c r="P14" i="3" s="1"/>
  <c r="M43" i="3"/>
  <c r="M16" i="3"/>
  <c r="M25" i="3"/>
  <c r="P25" i="3" s="1"/>
  <c r="M34" i="3"/>
  <c r="P34" i="3" s="1"/>
  <c r="M49" i="3"/>
  <c r="M50" i="3"/>
  <c r="M63" i="3"/>
  <c r="M23" i="3"/>
  <c r="P23" i="3" s="1"/>
  <c r="M57" i="3"/>
  <c r="M52" i="3"/>
  <c r="M38" i="3"/>
  <c r="M27" i="3"/>
  <c r="M31" i="3"/>
  <c r="M7" i="3"/>
  <c r="M66" i="3"/>
  <c r="P66" i="3" s="1"/>
  <c r="M54" i="3"/>
  <c r="P54" i="3" s="1"/>
  <c r="M28" i="3"/>
  <c r="M15" i="3"/>
  <c r="M47" i="3"/>
  <c r="P47" i="3" s="1"/>
  <c r="M30" i="3"/>
  <c r="P30" i="3" s="1"/>
  <c r="M36" i="3"/>
  <c r="M61" i="3"/>
  <c r="M35" i="3"/>
  <c r="M56" i="3"/>
  <c r="P56" i="3" s="1"/>
  <c r="M41" i="3"/>
  <c r="M42" i="3"/>
  <c r="M45" i="3"/>
  <c r="M44" i="3"/>
  <c r="M48" i="3"/>
  <c r="M62" i="3"/>
  <c r="M65" i="3"/>
  <c r="P65" i="3" s="1"/>
  <c r="O54" i="3" l="1"/>
  <c r="O14" i="3"/>
  <c r="O8" i="3"/>
  <c r="O37" i="3"/>
  <c r="O65" i="3"/>
  <c r="O30" i="3"/>
  <c r="O66" i="3"/>
  <c r="O34" i="3"/>
  <c r="O60" i="3"/>
  <c r="O46" i="3"/>
  <c r="O10" i="3"/>
  <c r="O18" i="3"/>
  <c r="P62" i="3"/>
  <c r="O62" i="3"/>
  <c r="P42" i="3"/>
  <c r="O42" i="3"/>
  <c r="P61" i="3"/>
  <c r="O61" i="3"/>
  <c r="P15" i="3"/>
  <c r="O15" i="3"/>
  <c r="P7" i="3"/>
  <c r="O7" i="3"/>
  <c r="P52" i="3"/>
  <c r="O52" i="3"/>
  <c r="N52" i="3"/>
  <c r="P50" i="3"/>
  <c r="O50" i="3"/>
  <c r="P16" i="3"/>
  <c r="O16" i="3"/>
  <c r="P22" i="3"/>
  <c r="O22" i="3"/>
  <c r="P3" i="3"/>
  <c r="E43" i="6" s="1"/>
  <c r="O3" i="3"/>
  <c r="P4" i="3"/>
  <c r="O4" i="3"/>
  <c r="P12" i="3"/>
  <c r="O12" i="3"/>
  <c r="P55" i="3"/>
  <c r="O55" i="3"/>
  <c r="P5" i="3"/>
  <c r="O5" i="3"/>
  <c r="P40" i="3"/>
  <c r="O40" i="3"/>
  <c r="P17" i="3"/>
  <c r="O17" i="3"/>
  <c r="N42" i="3"/>
  <c r="O56" i="3"/>
  <c r="O47" i="3"/>
  <c r="O23" i="3"/>
  <c r="O25" i="3"/>
  <c r="O6" i="3"/>
  <c r="O2" i="3"/>
  <c r="O20" i="3"/>
  <c r="O21" i="3"/>
  <c r="N61" i="3"/>
  <c r="N50" i="3"/>
  <c r="N4" i="3"/>
  <c r="N40" i="3"/>
  <c r="N15" i="3"/>
  <c r="N16" i="3"/>
  <c r="N12" i="3"/>
  <c r="N17" i="3"/>
  <c r="N62" i="3"/>
  <c r="N7" i="3"/>
  <c r="N22" i="3"/>
  <c r="N55" i="3"/>
  <c r="P39" i="3"/>
  <c r="N48" i="3"/>
  <c r="N41" i="3"/>
  <c r="N36" i="3"/>
  <c r="N28" i="3"/>
  <c r="N31" i="3"/>
  <c r="N57" i="3"/>
  <c r="N49" i="3"/>
  <c r="N43" i="3"/>
  <c r="N33" i="3"/>
  <c r="N13" i="3"/>
  <c r="N59" i="3"/>
  <c r="N9" i="3"/>
  <c r="N58" i="3"/>
  <c r="N32" i="3"/>
  <c r="N11" i="3"/>
  <c r="N29" i="3"/>
  <c r="N44" i="3"/>
  <c r="N56" i="3"/>
  <c r="N30" i="3"/>
  <c r="N54" i="3"/>
  <c r="N27" i="3"/>
  <c r="N23" i="3"/>
  <c r="N34" i="3"/>
  <c r="N14" i="3"/>
  <c r="N53" i="3"/>
  <c r="N6" i="3"/>
  <c r="N46" i="3"/>
  <c r="N8" i="3"/>
  <c r="N64" i="3"/>
  <c r="N20" i="3"/>
  <c r="N18" i="3"/>
  <c r="N37" i="3"/>
  <c r="N65" i="3"/>
  <c r="N45" i="3"/>
  <c r="N35" i="3"/>
  <c r="N47" i="3"/>
  <c r="N66" i="3"/>
  <c r="N38" i="3"/>
  <c r="N63" i="3"/>
  <c r="N25" i="3"/>
  <c r="N60" i="3"/>
  <c r="N51" i="3"/>
  <c r="N24" i="3"/>
  <c r="N2" i="3"/>
  <c r="N10" i="3"/>
  <c r="N26" i="3"/>
  <c r="N19" i="3"/>
  <c r="N21" i="3"/>
  <c r="O39" i="3"/>
  <c r="L37" i="3"/>
  <c r="L29" i="3"/>
  <c r="L17" i="3"/>
  <c r="L21" i="3"/>
  <c r="L18" i="3"/>
  <c r="L11" i="3"/>
  <c r="L40" i="3"/>
  <c r="L19" i="3"/>
  <c r="L20" i="3"/>
  <c r="L32" i="3"/>
  <c r="L5" i="3"/>
  <c r="L26" i="3"/>
  <c r="L64" i="3"/>
  <c r="L58" i="3"/>
  <c r="L55" i="3"/>
  <c r="L10" i="3"/>
  <c r="L8" i="3"/>
  <c r="L9" i="3"/>
  <c r="L12" i="3"/>
  <c r="L2" i="3"/>
  <c r="L46" i="3"/>
  <c r="L59" i="3"/>
  <c r="L4" i="3"/>
  <c r="L24" i="3"/>
  <c r="L6" i="3"/>
  <c r="L13" i="3"/>
  <c r="L3" i="3"/>
  <c r="L51" i="3"/>
  <c r="L53" i="3"/>
  <c r="L33" i="3"/>
  <c r="L22" i="3"/>
  <c r="L60" i="3"/>
  <c r="L14" i="3"/>
  <c r="L43" i="3"/>
  <c r="L16" i="3"/>
  <c r="L25" i="3"/>
  <c r="L34" i="3"/>
  <c r="L49" i="3"/>
  <c r="L50" i="3"/>
  <c r="L63" i="3"/>
  <c r="L23" i="3"/>
  <c r="L57" i="3"/>
  <c r="L52" i="3"/>
  <c r="L38" i="3"/>
  <c r="L27" i="3"/>
  <c r="L31" i="3"/>
  <c r="L7" i="3"/>
  <c r="L66" i="3"/>
  <c r="L54" i="3"/>
  <c r="L28" i="3"/>
  <c r="L15" i="3"/>
  <c r="L47" i="3"/>
  <c r="L30" i="3"/>
  <c r="L36" i="3"/>
  <c r="L61" i="3"/>
  <c r="L35" i="3"/>
  <c r="L56" i="3"/>
  <c r="L41" i="3"/>
  <c r="L42" i="3"/>
  <c r="L45" i="3"/>
  <c r="L44" i="3"/>
  <c r="L48" i="3"/>
  <c r="L62" i="3"/>
  <c r="L65" i="3"/>
  <c r="L39" i="3"/>
  <c r="K39" i="3"/>
  <c r="K37" i="3"/>
  <c r="K29" i="3"/>
  <c r="K17" i="3"/>
  <c r="K21" i="3"/>
  <c r="K18" i="3"/>
  <c r="K11" i="3"/>
  <c r="K40" i="3"/>
  <c r="K19" i="3"/>
  <c r="K20" i="3"/>
  <c r="K32" i="3"/>
  <c r="K5" i="3"/>
  <c r="K26" i="3"/>
  <c r="K64" i="3"/>
  <c r="K58" i="3"/>
  <c r="K55" i="3"/>
  <c r="K10" i="3"/>
  <c r="K8" i="3"/>
  <c r="K9" i="3"/>
  <c r="K12" i="3"/>
  <c r="K2" i="3"/>
  <c r="K46" i="3"/>
  <c r="K59" i="3"/>
  <c r="K4" i="3"/>
  <c r="K24" i="3"/>
  <c r="K6" i="3"/>
  <c r="K13" i="3"/>
  <c r="K3" i="3"/>
  <c r="K51" i="3"/>
  <c r="K53" i="3"/>
  <c r="K33" i="3"/>
  <c r="K22" i="3"/>
  <c r="K60" i="3"/>
  <c r="K14" i="3"/>
  <c r="K43" i="3"/>
  <c r="K16" i="3"/>
  <c r="K25" i="3"/>
  <c r="K34" i="3"/>
  <c r="K49" i="3"/>
  <c r="K50" i="3"/>
  <c r="K63" i="3"/>
  <c r="K23" i="3"/>
  <c r="K57" i="3"/>
  <c r="K52" i="3"/>
  <c r="K38" i="3"/>
  <c r="K27" i="3"/>
  <c r="K31" i="3"/>
  <c r="K7" i="3"/>
  <c r="K66" i="3"/>
  <c r="K54" i="3"/>
  <c r="K28" i="3"/>
  <c r="K15" i="3"/>
  <c r="K47" i="3"/>
  <c r="K30" i="3"/>
  <c r="K36" i="3"/>
  <c r="K61" i="3"/>
  <c r="K35" i="3"/>
  <c r="K56" i="3"/>
  <c r="K41" i="3"/>
  <c r="K42" i="3"/>
  <c r="K45" i="3"/>
  <c r="K44" i="3"/>
  <c r="K48" i="3"/>
  <c r="K62" i="3"/>
  <c r="K65" i="3"/>
  <c r="F29" i="6" l="1"/>
  <c r="E29" i="6" s="1"/>
  <c r="F33" i="6"/>
  <c r="E33" i="6" s="1"/>
  <c r="F14" i="6"/>
  <c r="E14" i="6" s="1"/>
  <c r="F18" i="6"/>
  <c r="E18" i="6" s="1"/>
  <c r="F26" i="6"/>
  <c r="E26" i="6" s="1"/>
  <c r="F30" i="6"/>
  <c r="E30" i="6" s="1"/>
  <c r="F34" i="6"/>
  <c r="E34" i="6" s="1"/>
  <c r="F15" i="6"/>
  <c r="E15" i="6" s="1"/>
  <c r="F19" i="6"/>
  <c r="E19" i="6" s="1"/>
  <c r="F31" i="6"/>
  <c r="E31" i="6" s="1"/>
  <c r="F12" i="6"/>
  <c r="E12" i="6" s="1"/>
  <c r="F20" i="6"/>
  <c r="E20" i="6" s="1"/>
  <c r="F32" i="6"/>
  <c r="E32" i="6" s="1"/>
  <c r="F13" i="6"/>
  <c r="E13" i="6" s="1"/>
  <c r="F21" i="6"/>
  <c r="E21" i="6" s="1"/>
  <c r="F11" i="6"/>
  <c r="E11" i="6" s="1"/>
  <c r="F27" i="6"/>
  <c r="E27" i="6" s="1"/>
  <c r="F35" i="6"/>
  <c r="E35" i="6" s="1"/>
  <c r="F16" i="6"/>
  <c r="E16" i="6" s="1"/>
  <c r="F28" i="6"/>
  <c r="E28" i="6" s="1"/>
  <c r="F25" i="6"/>
  <c r="E25" i="6" s="1"/>
  <c r="F17" i="6"/>
  <c r="E17" i="6" s="1"/>
  <c r="I29" i="6"/>
  <c r="H29" i="6" s="1"/>
  <c r="I33" i="6"/>
  <c r="H33" i="6" s="1"/>
  <c r="I12" i="6"/>
  <c r="H12" i="6" s="1"/>
  <c r="I16" i="6"/>
  <c r="H16" i="6" s="1"/>
  <c r="I20" i="6"/>
  <c r="H20" i="6" s="1"/>
  <c r="I26" i="6"/>
  <c r="H26" i="6" s="1"/>
  <c r="I30" i="6"/>
  <c r="H30" i="6" s="1"/>
  <c r="I34" i="6"/>
  <c r="H34" i="6" s="1"/>
  <c r="I13" i="6"/>
  <c r="H13" i="6" s="1"/>
  <c r="I17" i="6"/>
  <c r="H17" i="6" s="1"/>
  <c r="I21" i="6"/>
  <c r="H21" i="6" s="1"/>
  <c r="I11" i="6"/>
  <c r="H11" i="6" s="1"/>
  <c r="I27" i="6"/>
  <c r="H27" i="6" s="1"/>
  <c r="I35" i="6"/>
  <c r="H35" i="6" s="1"/>
  <c r="I14" i="6"/>
  <c r="H14" i="6" s="1"/>
  <c r="I28" i="6"/>
  <c r="H28" i="6" s="1"/>
  <c r="I25" i="6"/>
  <c r="H25" i="6" s="1"/>
  <c r="I15" i="6"/>
  <c r="H15" i="6" s="1"/>
  <c r="I31" i="6"/>
  <c r="H31" i="6" s="1"/>
  <c r="I18" i="6"/>
  <c r="H18" i="6" s="1"/>
  <c r="I32" i="6"/>
  <c r="H32" i="6" s="1"/>
  <c r="I19" i="6"/>
  <c r="H19" i="6" s="1"/>
  <c r="D43" i="6"/>
  <c r="D42" i="6"/>
  <c r="E42" i="6"/>
  <c r="C42" i="6"/>
  <c r="C43" i="6"/>
  <c r="I37" i="3"/>
  <c r="I29" i="3"/>
  <c r="I17" i="3"/>
  <c r="I21" i="3"/>
  <c r="I18" i="3"/>
  <c r="I11" i="3"/>
  <c r="I40" i="3"/>
  <c r="I19" i="3"/>
  <c r="I20" i="3"/>
  <c r="I32" i="3"/>
  <c r="I5" i="3"/>
  <c r="I26" i="3"/>
  <c r="I64" i="3"/>
  <c r="I58" i="3"/>
  <c r="I55" i="3"/>
  <c r="I10" i="3"/>
  <c r="I8" i="3"/>
  <c r="I9" i="3"/>
  <c r="I12" i="3"/>
  <c r="I2" i="3"/>
  <c r="I46" i="3"/>
  <c r="I59" i="3"/>
  <c r="I4" i="3"/>
  <c r="I24" i="3"/>
  <c r="I6" i="3"/>
  <c r="I13" i="3"/>
  <c r="I3" i="3"/>
  <c r="I51" i="3"/>
  <c r="I53" i="3"/>
  <c r="I33" i="3"/>
  <c r="I22" i="3"/>
  <c r="I60" i="3"/>
  <c r="I14" i="3"/>
  <c r="I43" i="3"/>
  <c r="I16" i="3"/>
  <c r="I25" i="3"/>
  <c r="I34" i="3"/>
  <c r="I49" i="3"/>
  <c r="I50" i="3"/>
  <c r="I63" i="3"/>
  <c r="I23" i="3"/>
  <c r="I57" i="3"/>
  <c r="I52" i="3"/>
  <c r="I38" i="3"/>
  <c r="I27" i="3"/>
  <c r="I31" i="3"/>
  <c r="I7" i="3"/>
  <c r="I66" i="3"/>
  <c r="I54" i="3"/>
  <c r="I28" i="3"/>
  <c r="I15" i="3"/>
  <c r="I47" i="3"/>
  <c r="I30" i="3"/>
  <c r="I36" i="3"/>
  <c r="I61" i="3"/>
  <c r="I35" i="3"/>
  <c r="I56" i="3"/>
  <c r="I41" i="3"/>
  <c r="I42" i="3"/>
  <c r="I45" i="3"/>
  <c r="I44" i="3"/>
  <c r="I48" i="3"/>
  <c r="I62" i="3"/>
  <c r="I65" i="3"/>
  <c r="I39" i="3"/>
  <c r="H37" i="3"/>
  <c r="H29" i="3"/>
  <c r="H17" i="3"/>
  <c r="H21" i="3"/>
  <c r="H18" i="3"/>
  <c r="H11" i="3"/>
  <c r="H40" i="3"/>
  <c r="H19" i="3"/>
  <c r="H20" i="3"/>
  <c r="H32" i="3"/>
  <c r="H5" i="3"/>
  <c r="H26" i="3"/>
  <c r="H64" i="3"/>
  <c r="H58" i="3"/>
  <c r="H55" i="3"/>
  <c r="H10" i="3"/>
  <c r="H8" i="3"/>
  <c r="H9" i="3"/>
  <c r="H12" i="3"/>
  <c r="H2" i="3"/>
  <c r="H46" i="3"/>
  <c r="H59" i="3"/>
  <c r="H4" i="3"/>
  <c r="H24" i="3"/>
  <c r="H6" i="3"/>
  <c r="H13" i="3"/>
  <c r="H3" i="3"/>
  <c r="H51" i="3"/>
  <c r="H53" i="3"/>
  <c r="H33" i="3"/>
  <c r="H22" i="3"/>
  <c r="H60" i="3"/>
  <c r="H14" i="3"/>
  <c r="H43" i="3"/>
  <c r="H16" i="3"/>
  <c r="H25" i="3"/>
  <c r="H34" i="3"/>
  <c r="H49" i="3"/>
  <c r="H50" i="3"/>
  <c r="H63" i="3"/>
  <c r="H23" i="3"/>
  <c r="H57" i="3"/>
  <c r="H52" i="3"/>
  <c r="H38" i="3"/>
  <c r="H27" i="3"/>
  <c r="H31" i="3"/>
  <c r="H7" i="3"/>
  <c r="H66" i="3"/>
  <c r="H54" i="3"/>
  <c r="H28" i="3"/>
  <c r="H15" i="3"/>
  <c r="H47" i="3"/>
  <c r="H30" i="3"/>
  <c r="H36" i="3"/>
  <c r="H61" i="3"/>
  <c r="H35" i="3"/>
  <c r="H56" i="3"/>
  <c r="H41" i="3"/>
  <c r="H42" i="3"/>
  <c r="H45" i="3"/>
  <c r="H44" i="3"/>
  <c r="H48" i="3"/>
  <c r="H62" i="3"/>
  <c r="H65" i="3"/>
  <c r="H39" i="3"/>
  <c r="C12" i="6" l="1"/>
  <c r="C16" i="6"/>
  <c r="C20" i="6"/>
  <c r="C28" i="6"/>
  <c r="B28" i="6" s="1"/>
  <c r="C32" i="6"/>
  <c r="B32" i="6" s="1"/>
  <c r="C25" i="6"/>
  <c r="B25" i="6" s="1"/>
  <c r="C13" i="6"/>
  <c r="B13" i="6" s="1"/>
  <c r="C17" i="6"/>
  <c r="B17" i="6" s="1"/>
  <c r="C21" i="6"/>
  <c r="C29" i="6"/>
  <c r="B29" i="6" s="1"/>
  <c r="C33" i="6"/>
  <c r="B33" i="6" s="1"/>
  <c r="C18" i="6"/>
  <c r="B18" i="6" s="1"/>
  <c r="C30" i="6"/>
  <c r="B30" i="6" s="1"/>
  <c r="C19" i="6"/>
  <c r="C31" i="6"/>
  <c r="B31" i="6" s="1"/>
  <c r="C14" i="6"/>
  <c r="B14" i="6" s="1"/>
  <c r="C26" i="6"/>
  <c r="B26" i="6" s="1"/>
  <c r="C34" i="6"/>
  <c r="B34" i="6" s="1"/>
  <c r="C15" i="6"/>
  <c r="C27" i="6"/>
  <c r="B27" i="6" s="1"/>
  <c r="C35" i="6"/>
  <c r="B35" i="6" s="1"/>
  <c r="B12" i="6"/>
  <c r="B16" i="6"/>
  <c r="B20" i="6"/>
  <c r="B21" i="6"/>
  <c r="B15" i="6"/>
  <c r="B19" i="6"/>
  <c r="C11" i="6"/>
  <c r="B11" i="6" s="1"/>
</calcChain>
</file>

<file path=xl/connections.xml><?xml version="1.0" encoding="utf-8"?>
<connections xmlns="http://schemas.openxmlformats.org/spreadsheetml/2006/main">
  <connection id="1" name="Excel Regions" type="100" refreshedVersion="6">
    <extLst>
      <ext xmlns:x15="http://schemas.microsoft.com/office/spreadsheetml/2010/11/main" uri="{DE250136-89BD-433C-8126-D09CA5730AF9}">
        <x15:connection id="1a16e5be-85d7-434a-a262-7f5e1da217f5"/>
      </ext>
    </extLst>
  </connection>
  <connection id="2" name="LinkedTable_NetflixFees" type="102" refreshedVersion="6" minRefreshableVersion="5">
    <extLst>
      <ext xmlns:x15="http://schemas.microsoft.com/office/spreadsheetml/2010/11/main" uri="{DE250136-89BD-433C-8126-D09CA5730AF9}">
        <x15:connection id="NetflixFees">
          <x15:rangePr sourceName="_xlcn.LinkedTable_NetflixFees1"/>
        </x15:connection>
      </ext>
    </extLst>
  </connection>
  <connection id="3" keepAlive="1" name="Query - NetflixFees" description="Connection to the 'NetflixFees' query in the workbook." type="5" refreshedVersion="6" background="1" saveData="1">
    <dbPr connection="Provider=Microsoft.Mashup.OleDb.1;Data Source=$Workbook$;Location=NetflixFees;Extended Properties=&quot;&quot;" command="SELECT * FROM [NetflixFees]"/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<sst xmlns="http://schemas.openxmlformats.org/spreadsheetml/2006/main" count="433" uniqueCount="225">
  <si>
    <t>Country_code</t>
  </si>
  <si>
    <t>Country</t>
  </si>
  <si>
    <t>Total Library Size</t>
  </si>
  <si>
    <t>No. of TV Shows</t>
  </si>
  <si>
    <t>No. of Movies</t>
  </si>
  <si>
    <t>Cost Per Month - Basic ($)</t>
  </si>
  <si>
    <t>Cost Per Month - Standard ($)</t>
  </si>
  <si>
    <t>Cost Per Month - Premium ($)</t>
  </si>
  <si>
    <t>ar</t>
  </si>
  <si>
    <t>Argentina</t>
  </si>
  <si>
    <t>au</t>
  </si>
  <si>
    <t>Australia</t>
  </si>
  <si>
    <t>at</t>
  </si>
  <si>
    <t>Austria</t>
  </si>
  <si>
    <t>be</t>
  </si>
  <si>
    <t>Belgium</t>
  </si>
  <si>
    <t>bo</t>
  </si>
  <si>
    <t>Bolivia</t>
  </si>
  <si>
    <t>br</t>
  </si>
  <si>
    <t>Brazil</t>
  </si>
  <si>
    <t>bg</t>
  </si>
  <si>
    <t>Bulgaria</t>
  </si>
  <si>
    <t>ca</t>
  </si>
  <si>
    <t>Canada</t>
  </si>
  <si>
    <t>cl</t>
  </si>
  <si>
    <t>Chile</t>
  </si>
  <si>
    <t>co</t>
  </si>
  <si>
    <t>Colombia</t>
  </si>
  <si>
    <t>cr</t>
  </si>
  <si>
    <t>Costa Rica</t>
  </si>
  <si>
    <t>hr</t>
  </si>
  <si>
    <t>Croatia</t>
  </si>
  <si>
    <t>cz</t>
  </si>
  <si>
    <t>Czechia</t>
  </si>
  <si>
    <t>dk</t>
  </si>
  <si>
    <t>Denmark</t>
  </si>
  <si>
    <t>ec</t>
  </si>
  <si>
    <t>Ecuador</t>
  </si>
  <si>
    <t>ee</t>
  </si>
  <si>
    <t>Estonia</t>
  </si>
  <si>
    <t>fi</t>
  </si>
  <si>
    <t>Finland</t>
  </si>
  <si>
    <t>fr</t>
  </si>
  <si>
    <t>France</t>
  </si>
  <si>
    <t>de</t>
  </si>
  <si>
    <t>Germany</t>
  </si>
  <si>
    <t>gi</t>
  </si>
  <si>
    <t>Gibraltar</t>
  </si>
  <si>
    <t>gr</t>
  </si>
  <si>
    <t>Greece</t>
  </si>
  <si>
    <t>gt</t>
  </si>
  <si>
    <t>Guatemala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</si>
  <si>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</si>
  <si>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</si>
  <si>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</si>
  <si>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</si>
  <si>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</si>
  <si>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</si>
  <si>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</si>
  <si>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</si>
  <si>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</si>
  <si>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</si>
  <si>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</si>
  <si>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</si>
  <si>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ie</t>
  </si>
  <si>
    <t>Ireland</t>
  </si>
  <si>
    <t>il</t>
  </si>
  <si>
    <t>Israel</t>
  </si>
  <si>
    <t>it</t>
  </si>
  <si>
    <t>Italy</t>
  </si>
  <si>
    <t>jp</t>
  </si>
  <si>
    <t>Japan</t>
  </si>
  <si>
    <t>lv</t>
  </si>
  <si>
    <t>Latvia</t>
  </si>
  <si>
    <t>li</t>
  </si>
  <si>
    <t>Liechtenstein</t>
  </si>
  <si>
    <t>lt</t>
  </si>
  <si>
    <t>Lithuania</t>
  </si>
  <si>
    <t>my</t>
  </si>
  <si>
    <t>Malaysia</t>
  </si>
  <si>
    <t>mx</t>
  </si>
  <si>
    <t>Mexico</t>
  </si>
  <si>
    <t>md</t>
  </si>
  <si>
    <t>Moldova</t>
  </si>
  <si>
    <t>mc</t>
  </si>
  <si>
    <t>Monaco</t>
  </si>
  <si>
    <t>nl</t>
  </si>
  <si>
    <t>Netherlands</t>
  </si>
  <si>
    <t>nz</t>
  </si>
  <si>
    <t>New Zealand</t>
  </si>
  <si>
    <t>no</t>
  </si>
  <si>
    <t>Norway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</si>
  <si>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</si>
  <si>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</si>
  <si>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</si>
  <si>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</si>
  <si>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</si>
  <si>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</si>
  <si>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</si>
  <si>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</si>
  <si>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</si>
  <si>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</si>
  <si>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ro</t>
  </si>
  <si>
    <t>Romania</t>
  </si>
  <si>
    <t>ru</t>
  </si>
  <si>
    <t>Russia</t>
  </si>
  <si>
    <t>sm</t>
  </si>
  <si>
    <t>San Marino</t>
  </si>
  <si>
    <t>sg</t>
  </si>
  <si>
    <t>Singapore</t>
  </si>
  <si>
    <t>sk</t>
  </si>
  <si>
    <t>Slovakia</t>
  </si>
  <si>
    <t>za</t>
  </si>
  <si>
    <t>South Africa</t>
  </si>
  <si>
    <t>kr</t>
  </si>
  <si>
    <t>South Korea</t>
  </si>
  <si>
    <t>es</t>
  </si>
  <si>
    <t>Spain</t>
  </si>
  <si>
    <t>se</t>
  </si>
  <si>
    <t>Sweden</t>
  </si>
  <si>
    <t>ch</t>
  </si>
  <si>
    <t>Switzerland</t>
  </si>
  <si>
    <t>tw</t>
  </si>
  <si>
    <t>Taiwan</t>
  </si>
  <si>
    <t>th</t>
  </si>
  <si>
    <t>Thailand</t>
  </si>
  <si>
    <t>tr</t>
  </si>
  <si>
    <t>Turkey</t>
  </si>
  <si>
    <t>ua</t>
  </si>
  <si>
    <t>Ukraine</t>
  </si>
  <si>
    <t>gb</t>
  </si>
  <si>
    <t>United Kingdom</t>
  </si>
  <si>
    <t>us</t>
  </si>
  <si>
    <t>United States</t>
  </si>
  <si>
    <t>uy</t>
  </si>
  <si>
    <t>Uruguay</t>
  </si>
  <si>
    <t>ve</t>
  </si>
  <si>
    <t>Venezuela</t>
  </si>
  <si>
    <t>Grand Total</t>
  </si>
  <si>
    <t>Count of Country</t>
  </si>
  <si>
    <t>Average of Total Library Size</t>
  </si>
  <si>
    <t>Average of Cost Per Month - Basic ($)</t>
  </si>
  <si>
    <t>Average of Cost Per Month - Standard ($)</t>
  </si>
  <si>
    <t>Average of Cost Per Month - Premium ($)</t>
  </si>
  <si>
    <t>Average Cost</t>
  </si>
  <si>
    <t>Cost Per Program - Standard</t>
  </si>
  <si>
    <t>Cost Per Program - Premium</t>
  </si>
  <si>
    <t>Most expensive</t>
  </si>
  <si>
    <t>Region</t>
  </si>
  <si>
    <t>Basic</t>
  </si>
  <si>
    <t>Standard</t>
  </si>
  <si>
    <t>Premium</t>
  </si>
  <si>
    <t>Top 10 most expensive basic plan</t>
  </si>
  <si>
    <t>United Arab Emirates</t>
  </si>
  <si>
    <t>Malta</t>
  </si>
  <si>
    <t>Cyprus</t>
  </si>
  <si>
    <t>Slovenia</t>
  </si>
  <si>
    <t>Lebanon</t>
  </si>
  <si>
    <t>Belarus</t>
  </si>
  <si>
    <t>Panama</t>
  </si>
  <si>
    <t>Serbia</t>
  </si>
  <si>
    <t>Iran</t>
  </si>
  <si>
    <t>Montenegro</t>
  </si>
  <si>
    <t>Dominican Republic</t>
  </si>
  <si>
    <t>North Macedonia</t>
  </si>
  <si>
    <t>Mauritius</t>
  </si>
  <si>
    <t>Kazakhstan</t>
  </si>
  <si>
    <t>Tunisia</t>
  </si>
  <si>
    <t>Azerbaijan</t>
  </si>
  <si>
    <t>Jordan</t>
  </si>
  <si>
    <t>Vietnam</t>
  </si>
  <si>
    <t>El Salvador</t>
  </si>
  <si>
    <t>Jamaica</t>
  </si>
  <si>
    <t>Morocco</t>
  </si>
  <si>
    <t>Algeria</t>
  </si>
  <si>
    <t>Albania</t>
  </si>
  <si>
    <t>Sri Lanka</t>
  </si>
  <si>
    <t>Armenia</t>
  </si>
  <si>
    <t>Syria</t>
  </si>
  <si>
    <t>Iraq</t>
  </si>
  <si>
    <t>Ghana</t>
  </si>
  <si>
    <t>Botswana</t>
  </si>
  <si>
    <t>Egypt</t>
  </si>
  <si>
    <t>Pakistan</t>
  </si>
  <si>
    <t>Nepal</t>
  </si>
  <si>
    <t>Bangladesh</t>
  </si>
  <si>
    <t>Ethiopia</t>
  </si>
  <si>
    <t>Kenya</t>
  </si>
  <si>
    <t>Nigeria</t>
  </si>
  <si>
    <t>Uzbekistan</t>
  </si>
  <si>
    <t>China</t>
  </si>
  <si>
    <t>Rank</t>
  </si>
  <si>
    <t>Average Monthly Net Salary</t>
  </si>
  <si>
    <t>Qatar</t>
  </si>
  <si>
    <t>Puerto Rico</t>
  </si>
  <si>
    <t>Kuwait</t>
  </si>
  <si>
    <t>Saudi Arabia</t>
  </si>
  <si>
    <t>Oman</t>
  </si>
  <si>
    <t>Bahrain</t>
  </si>
  <si>
    <t>Trinidad And Tobago</t>
  </si>
  <si>
    <t>Palestine</t>
  </si>
  <si>
    <t>Bosnia And Herzegovina</t>
  </si>
  <si>
    <t>Kosovo (Disputed Territory)</t>
  </si>
  <si>
    <t>Mean Earning</t>
  </si>
  <si>
    <t>Percent of Earning - Basic</t>
  </si>
  <si>
    <t>Percent of Earning - Standard</t>
  </si>
  <si>
    <t>Percent of Earning -Premium</t>
  </si>
  <si>
    <t>Most cost-effective</t>
  </si>
  <si>
    <t>Top 10 most expensive standard plan</t>
  </si>
  <si>
    <t>LATAM</t>
  </si>
  <si>
    <t>APAC</t>
  </si>
  <si>
    <t>EMEA</t>
  </si>
  <si>
    <t>NA</t>
  </si>
  <si>
    <t>Average of Percent of Earning - Basic</t>
  </si>
  <si>
    <t>Average of Percent of Earning - Standard</t>
  </si>
  <si>
    <t>Average of Percent of Earning -Premium</t>
  </si>
  <si>
    <t xml:space="preserve">   </t>
  </si>
  <si>
    <t>Feeling expensive</t>
  </si>
  <si>
    <t>Feeling cheap</t>
  </si>
  <si>
    <t>Top 10 most expensive premium plan</t>
  </si>
  <si>
    <t>Top 10 most cost-effective basic plan</t>
  </si>
  <si>
    <t>Top 10 most cost-effective premium plan</t>
  </si>
  <si>
    <t>Top 10 most cost-effective standard plan</t>
  </si>
  <si>
    <t>Cost Per Program - Basic</t>
  </si>
  <si>
    <t>Netflix Fee by Regions and Countries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</si>
</sst>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%"/>
    <numFmt numFmtId="166" formatCode="&quot;$&quot;#,##0.00000"/>
    <numFmt numFmtId="177" formatCode="0.000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65" fontId="0" fillId="0" borderId="0" xfId="1" applyNumberFormat="1" applyFont="1"/>
    <xf numFmtId="0" fontId="4" fillId="4" borderId="2" xfId="0" applyFont="1" applyFill="1" applyBorder="1"/>
    <xf numFmtId="0" fontId="4" fillId="4" borderId="4" xfId="0" applyFont="1" applyFill="1" applyBorder="1"/>
    <xf numFmtId="0" fontId="5" fillId="3" borderId="2" xfId="0" applyFont="1" applyFill="1" applyBorder="1"/>
    <xf numFmtId="9" fontId="5" fillId="3" borderId="2" xfId="1" applyNumberFormat="1" applyFont="1" applyFill="1" applyBorder="1"/>
    <xf numFmtId="9" fontId="5" fillId="3" borderId="4" xfId="1" applyNumberFormat="1" applyFont="1" applyFill="1" applyBorder="1"/>
    <xf numFmtId="0" fontId="5" fillId="2" borderId="2" xfId="0" applyFont="1" applyFill="1" applyBorder="1"/>
    <xf numFmtId="9" fontId="5" fillId="2" borderId="2" xfId="1" applyNumberFormat="1" applyFont="1" applyFill="1" applyBorder="1"/>
    <xf numFmtId="0" fontId="5" fillId="3" borderId="1" xfId="0" applyFont="1" applyFill="1" applyBorder="1"/>
    <xf numFmtId="9" fontId="5" fillId="3" borderId="1" xfId="1" applyNumberFormat="1" applyFont="1" applyFill="1" applyBorder="1"/>
    <xf numFmtId="9" fontId="5" fillId="3" borderId="3" xfId="1" applyNumberFormat="1" applyFont="1" applyFill="1" applyBorder="1"/>
    <xf numFmtId="0" fontId="4" fillId="4" borderId="5" xfId="0" applyFont="1" applyFill="1" applyBorder="1"/>
    <xf numFmtId="0" fontId="5" fillId="3" borderId="5" xfId="0" applyFont="1" applyFill="1" applyBorder="1"/>
    <xf numFmtId="0" fontId="5" fillId="2" borderId="5" xfId="0" applyFont="1" applyFill="1" applyBorder="1"/>
    <xf numFmtId="0" fontId="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177" fontId="0" fillId="0" borderId="0" xfId="0" applyNumberFormat="1"/>
    <xf numFmtId="0" fontId="0" fillId="0" borderId="14" xfId="0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9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48">
    <dxf>
      <numFmt numFmtId="0" formatCode="General"/>
    </dxf>
    <dxf>
      <numFmt numFmtId="13" formatCode="0%"/>
    </dxf>
    <dxf>
      <numFmt numFmtId="164" formatCode="0.000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0%"/>
    </dxf>
    <dxf>
      <numFmt numFmtId="165" formatCode="0.000%"/>
    </dxf>
    <dxf>
      <numFmt numFmtId="14" formatCode="0.00%"/>
    </dxf>
    <dxf>
      <numFmt numFmtId="174" formatCode="0.0%"/>
    </dxf>
    <dxf>
      <numFmt numFmtId="13" formatCode="0%"/>
    </dxf>
    <dxf>
      <numFmt numFmtId="173" formatCode="&quot;$&quot;#,##0.00"/>
    </dxf>
    <dxf>
      <numFmt numFmtId="2" formatCode="0.00"/>
    </dxf>
    <dxf>
      <numFmt numFmtId="167" formatCode="0.000"/>
    </dxf>
    <dxf>
      <numFmt numFmtId="168" formatCode="0.0000"/>
    </dxf>
    <dxf>
      <numFmt numFmtId="164" formatCode="0.00000"/>
    </dxf>
    <dxf>
      <numFmt numFmtId="169" formatCode="0.000000"/>
    </dxf>
    <dxf>
      <numFmt numFmtId="170" formatCode="0.0000000"/>
    </dxf>
    <dxf>
      <numFmt numFmtId="171" formatCode="0.00000000"/>
    </dxf>
    <dxf>
      <numFmt numFmtId="1" formatCode="0"/>
    </dxf>
    <dxf>
      <numFmt numFmtId="172" formatCode="0.0"/>
    </dxf>
    <dxf>
      <numFmt numFmtId="2" formatCode="0.00"/>
    </dxf>
    <dxf>
      <numFmt numFmtId="167" formatCode="0.000"/>
    </dxf>
    <dxf>
      <numFmt numFmtId="168" formatCode="0.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64" formatCode="0.000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30.687957407405" createdVersion="5" refreshedVersion="6" minRefreshableVersion="3" recordCount="0" supportSubquery="1" supportAdvancedDrill="1">
  <cacheSource type="external" connectionId="4"/>
  <cacheFields count="9">
    <cacheField name="[Countries By Regions].[Region].[Region]" caption="Region" numFmtId="0" hierarchy="1" level="1">
      <sharedItems count="4">
        <s v="APAC"/>
        <s v="EMEA"/>
        <s v="LATAM"/>
        <s v="NA"/>
      </sharedItems>
    </cacheField>
    <cacheField name="[Measures].[Count of Country]" caption="Count of Country" numFmtId="0" hierarchy="21" level="32767"/>
    <cacheField name="[Measures].[Average of Cost Per Month - Basic ($)]" caption="Average of Cost Per Month - Basic ($)" numFmtId="0" hierarchy="23" level="32767"/>
    <cacheField name="[Measures].[Average of Cost Per Month - Standard ($)]" caption="Average of Cost Per Month - Standard ($)" numFmtId="0" hierarchy="25" level="32767"/>
    <cacheField name="[Measures].[Average of Cost Per Month - Premium ($)]" caption="Average of Cost Per Month - Premium ($)" numFmtId="0" hierarchy="27" level="32767"/>
    <cacheField name="[Measures].[Average of Total Library Size]" caption="Average of Total Library Size" numFmtId="0" hierarchy="29" level="32767"/>
    <cacheField name="[Measures].[Average of Percent of Earning - Basic]" caption="Average of Percent of Earning - Basic" numFmtId="0" hierarchy="32" level="32767"/>
    <cacheField name="[Measures].[Average of Percent of Earning - Standard]" caption="Average of Percent of Earning - Standard" numFmtId="0" hierarchy="34" level="32767"/>
    <cacheField name="[Measures].[Average of Percent of Earning -Premium]" caption="Average of Percent of Earning -Premium" numFmtId="0" hierarchy="36" level="32767"/>
  </cacheFields>
  <cacheHierarchies count="37">
    <cacheHierarchy uniqueName="[Countries By Regions].[Country]" caption="Country" attribute="1" defaultMemberUniqueName="[Countries By Regions].[Country].[All]" allUniqueName="[Countries By Regions].[Country].[All]" dimensionUniqueName="[Countries By Regions]" displayFolder="" count="0" memberValueDatatype="130" unbalanced="0"/>
    <cacheHierarchy uniqueName="[Countries By Regions].[Region]" caption="Region" attribute="1" defaultMemberUniqueName="[Countries By Regions].[Region].[All]" allUniqueName="[Countries By Regions].[Region].[All]" dimensionUniqueName="[Countries By Regions]" displayFolder="" count="2" memberValueDatatype="130" unbalanced="0">
      <fieldsUsage count="2">
        <fieldUsage x="-1"/>
        <fieldUsage x="0"/>
      </fieldsUsage>
    </cacheHierarchy>
    <cacheHierarchy uniqueName="[NetflixFees].[Country_code]" caption="Country_code" attribute="1" defaultMemberUniqueName="[NetflixFees].[Country_code].[All]" allUniqueName="[NetflixFees].[Country_code].[All]" dimensionUniqueName="[NetflixFees]" displayFolder="" count="0" memberValueDatatype="130" unbalanced="0"/>
    <cacheHierarchy uniqueName="[NetflixFees].[Total Library Size]" caption="Total Library Size" attribute="1" defaultMemberUniqueName="[NetflixFees].[Total Library Size].[All]" allUniqueName="[NetflixFees].[Total Library Size].[All]" dimensionUniqueName="[NetflixFees]" displayFolder="" count="0" memberValueDatatype="20" unbalanced="0"/>
    <cacheHierarchy uniqueName="[NetflixFees].[No. of TV Shows]" caption="No. of TV Shows" attribute="1" defaultMemberUniqueName="[NetflixFees].[No. of TV Shows].[All]" allUniqueName="[NetflixFees].[No. of TV Shows].[All]" dimensionUniqueName="[NetflixFees]" displayFolder="" count="0" memberValueDatatype="20" unbalanced="0"/>
    <cacheHierarchy uniqueName="[NetflixFees].[No. of Movies]" caption="No. of Movies" attribute="1" defaultMemberUniqueName="[NetflixFees].[No. of Movies].[All]" allUniqueName="[NetflixFees].[No. of Movies].[All]" dimensionUniqueName="[NetflixFees]" displayFolder="" count="0" memberValueDatatype="20" unbalanced="0"/>
    <cacheHierarchy uniqueName="[NetflixFees].[Cost Per Month - Basic ($)]" caption="Cost Per Month - Basic ($)" attribute="1" defaultMemberUniqueName="[NetflixFees].[Cost Per Month - Basic ($)].[All]" allUniqueName="[NetflixFees].[Cost Per Month - Basic ($)].[All]" dimensionUniqueName="[NetflixFees]" displayFolder="" count="0" memberValueDatatype="5" unbalanced="0"/>
    <cacheHierarchy uniqueName="[NetflixFees].[Cost Per Month - Standard ($)]" caption="Cost Per Month - Standard ($)" attribute="1" defaultMemberUniqueName="[NetflixFees].[Cost Per Month - Standard ($)].[All]" allUniqueName="[NetflixFees].[Cost Per Month - Standard ($)].[All]" dimensionUniqueName="[NetflixFees]" displayFolder="" count="0" memberValueDatatype="5" unbalanced="0"/>
    <cacheHierarchy uniqueName="[NetflixFees].[Cost Per Month - Premium ($)]" caption="Cost Per Month - Premium ($)" attribute="1" defaultMemberUniqueName="[NetflixFees].[Cost Per Month - Premium ($)].[All]" allUniqueName="[NetflixFees].[Cost Per Month - Premium ($)].[All]" dimensionUniqueName="[NetflixFees]" displayFolder="" count="0" memberValueDatatype="5" unbalanced="0"/>
    <cacheHierarchy uniqueName="[NetflixFees].[Average Cost]" caption="Average Cost" attribute="1" defaultMemberUniqueName="[NetflixFees].[Average Cost].[All]" allUniqueName="[NetflixFees].[Average Cost].[All]" dimensionUniqueName="[NetflixFees]" displayFolder="" count="0" memberValueDatatype="5" unbalanced="0"/>
    <cacheHierarchy uniqueName="[NetflixFees].[Cost Per Program]" caption="Cost Per Program" attribute="1" defaultMemberUniqueName="[NetflixFees].[Cost Per Program].[All]" allUniqueName="[NetflixFees].[Cost Per Program].[All]" dimensionUniqueName="[NetflixFees]" displayFolder="" count="0" memberValueDatatype="5" unbalanced="0"/>
    <cacheHierarchy uniqueName="[NetflixFees].[Country]" caption="Country" attribute="1" defaultMemberUniqueName="[NetflixFees].[Country].[All]" allUniqueName="[NetflixFees].[Country].[All]" dimensionUniqueName="[NetflixFees]" displayFolder="" count="0" memberValueDatatype="130" unbalanced="0"/>
    <cacheHierarchy uniqueName="[NetflixFees].[Cost Per Program - Standard]" caption="Cost Per Program - Standard" attribute="1" defaultMemberUniqueName="[NetflixFees].[Cost Per Program - Standard].[All]" allUniqueName="[NetflixFees].[Cost Per Program - Standard].[All]" dimensionUniqueName="[NetflixFees]" displayFolder="" count="0" memberValueDatatype="5" unbalanced="0"/>
    <cacheHierarchy uniqueName="[NetflixFees].[Cost Per Program - Premium]" caption="Cost Per Program - Premium" attribute="1" defaultMemberUniqueName="[NetflixFees].[Cost Per Program - Premium].[All]" allUniqueName="[NetflixFees].[Cost Per Program - Premium].[All]" dimensionUniqueName="[NetflixFees]" displayFolder="" count="0" memberValueDatatype="5" unbalanced="0"/>
    <cacheHierarchy uniqueName="[NetflixFees].[Mean Earning]" caption="Mean Earning" attribute="1" defaultMemberUniqueName="[NetflixFees].[Mean Earning].[All]" allUniqueName="[NetflixFees].[Mean Earning].[All]" dimensionUniqueName="[NetflixFees]" displayFolder="" count="0" memberValueDatatype="5" unbalanced="0"/>
    <cacheHierarchy uniqueName="[NetflixFees].[Percent of Earning - Basic]" caption="Percent of Earning - Basic" attribute="1" defaultMemberUniqueName="[NetflixFees].[Percent of Earning - Basic].[All]" allUniqueName="[NetflixFees].[Percent of Earning - Basic].[All]" dimensionUniqueName="[NetflixFees]" displayFolder="" count="0" memberValueDatatype="5" unbalanced="0"/>
    <cacheHierarchy uniqueName="[NetflixFees].[Percent of Earning - Standard]" caption="Percent of Earning - Standard" attribute="1" defaultMemberUniqueName="[NetflixFees].[Percent of Earning - Standard].[All]" allUniqueName="[NetflixFees].[Percent of Earning - Standard].[All]" dimensionUniqueName="[NetflixFees]" displayFolder="" count="0" memberValueDatatype="5" unbalanced="0"/>
    <cacheHierarchy uniqueName="[NetflixFees].[Percent of Earning -Premium]" caption="Percent of Earning -Premium" attribute="1" defaultMemberUniqueName="[NetflixFees].[Percent of Earning -Premium].[All]" allUniqueName="[NetflixFees].[Percent of Earning -Premium].[All]" dimensionUniqueName="[NetflixFees]" displayFolder="" count="0" memberValueDatatype="5" unbalanced="0"/>
    <cacheHierarchy uniqueName="[Measures].[__XL_Count NetflixFees]" caption="__XL_Count NetflixFees" measure="1" displayFolder="" measureGroup="NetflixFees" count="0" hidden="1"/>
    <cacheHierarchy uniqueName="[Measures].[__XL_Count Countries By Regions]" caption="__XL_Count Countries By Regions" measure="1" displayFolder="" measureGroup="Countries By Region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NetflixFe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st Per Month - Basic ($)]" caption="Sum of Cost Per Month - Basic ($)" measure="1" displayFolder="" measureGroup="NetflixFe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ost Per Month - Basic ($)]" caption="Average of Cost Per Month - Basic ($)" measure="1" displayFolder="" measureGroup="NetflixFe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st Per Month - Standard ($)]" caption="Sum of Cost Per Month - Standard ($)" measure="1" displayFolder="" measureGroup="NetflixFe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st Per Month - Standard ($)]" caption="Average of Cost Per Month - Standard ($)" measure="1" displayFolder="" measureGroup="NetflixFe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st Per Month - Premium ($)]" caption="Sum of Cost Per Month - Premium ($)" measure="1" displayFolder="" measureGroup="NetflixFe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ost Per Month - Premium ($)]" caption="Average of Cost Per Month - Premium ($)" measure="1" displayFolder="" measureGroup="NetflixFe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 Library Size]" caption="Sum of Total Library Size" measure="1" displayFolder="" measureGroup="NetflixFe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otal Library Size]" caption="Average of Total Library Size" measure="1" displayFolder="" measureGroup="NetflixFe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o. of TV Shows]" caption="Sum of No. of TV Shows" measure="1" displayFolder="" measureGroup="NetflixFe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 of Earning - Basic]" caption="Sum of Percent of Earning - Basic" measure="1" displayFolder="" measureGroup="NetflixFe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Percent of Earning - Basic]" caption="Average of Percent of Earning - Basic" measure="1" displayFolder="" measureGroup="NetflixFee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ercent of Earning - Standard]" caption="Sum of Percent of Earning - Standard" measure="1" displayFolder="" measureGroup="NetflixFe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ercent of Earning - Standard]" caption="Average of Percent of Earning - Standard" measure="1" displayFolder="" measureGroup="NetflixFee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ercent of Earning -Premium]" caption="Sum of Percent of Earning -Premium" measure="1" displayFolder="" measureGroup="NetflixF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Percent of Earning -Premium]" caption="Average of Percent of Earning -Premium" measure="1" displayFolder="" measureGroup="NetflixFees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3">
    <dimension name="Countries By Regions" uniqueName="[Countries By Regions]" caption="Countries By Regions"/>
    <dimension measure="1" name="Measures" uniqueName="[Measures]" caption="Measures"/>
    <dimension name="NetflixFees" uniqueName="[NetflixFees]" caption="NetflixFees"/>
  </dimensions>
  <measureGroups count="2">
    <measureGroup name="Countries By Regions" caption="Countries By Regions"/>
    <measureGroup name="NetflixFees" caption="NetflixFe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tag="fe27642a-4973-44bc-88c7-6b09b5ffcee0" updatedVersion="6" minRefreshableVersion="3" useAutoFormatting="1" subtotalHiddenItems="1" itemPrintTitles="1" createdVersion="5" indent="0" compact="0" compactData="0" multipleFieldFilters="0">
  <location ref="B3:J8" firstHeaderRow="0" firstDataRow="1" firstDataCol="1"/>
  <pivotFields count="9"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Country" fld="1" subtotal="count" baseField="0" baseItem="0"/>
    <dataField name="Average of Total Library Size" fld="5" subtotal="average" baseField="0" baseItem="0"/>
    <dataField name="Average of Cost Per Month - Basic ($)" fld="2" subtotal="average" baseField="0" baseItem="0"/>
    <dataField name="Average of Cost Per Month - Standard ($)" fld="3" subtotal="average" baseField="0" baseItem="0"/>
    <dataField name="Average of Cost Per Month - Premium ($)" fld="4" subtotal="average" baseField="0" baseItem="0"/>
    <dataField name="Average of Percent of Earning - Basic" fld="6" subtotal="average" baseField="0" baseItem="1"/>
    <dataField name="Average of Percent of Earning - Standard" fld="7" subtotal="average" baseField="0" baseItem="1"/>
    <dataField name="Average of Percent of Earning -Premium" fld="8" subtotal="average" baseField="0" baseItem="1"/>
  </dataFields>
  <formats count="19">
    <format dxfId="31">
      <pivotArea outline="0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30">
      <pivotArea outline="0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29">
      <pivotArea outline="0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28">
      <pivotArea outline="0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27">
      <pivotArea outline="0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26">
      <pivotArea outline="0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25">
      <pivotArea outline="0" fieldPosition="0">
        <references count="2">
          <reference field="4294967294" count="3" selected="0">
            <x v="2"/>
            <x v="3"/>
            <x v="4"/>
          </reference>
          <reference field="0" count="0" selected="0"/>
        </references>
      </pivotArea>
    </format>
    <format dxfId="24">
      <pivotArea outline="0" fieldPosition="0">
        <references count="2">
          <reference field="4294967294" count="3" selected="0">
            <x v="2"/>
            <x v="3"/>
            <x v="4"/>
          </reference>
          <reference field="0" count="0" selected="0"/>
        </references>
      </pivotArea>
    </format>
    <format dxfId="23">
      <pivotArea outline="0" fieldPosition="0">
        <references count="2">
          <reference field="4294967294" count="3" selected="0">
            <x v="2"/>
            <x v="3"/>
            <x v="4"/>
          </reference>
          <reference field="0" count="0" selected="0"/>
        </references>
      </pivotArea>
    </format>
    <format dxfId="22">
      <pivotArea outline="0" fieldPosition="0">
        <references count="2">
          <reference field="4294967294" count="3" selected="0">
            <x v="2"/>
            <x v="3"/>
            <x v="4"/>
          </reference>
          <reference field="0" count="0" selected="0"/>
        </references>
      </pivotArea>
    </format>
    <format dxfId="21">
      <pivotArea outline="0" fieldPosition="0">
        <references count="2">
          <reference field="4294967294" count="3" selected="0">
            <x v="2"/>
            <x v="3"/>
            <x v="4"/>
          </reference>
          <reference field="0" count="0" selected="0"/>
        </references>
      </pivotArea>
    </format>
    <format dxfId="20">
      <pivotArea outline="0" fieldPosition="0">
        <references count="2">
          <reference field="4294967294" count="3" selected="0">
            <x v="2"/>
            <x v="3"/>
            <x v="4"/>
          </reference>
          <reference field="0" count="0" selected="0"/>
        </references>
      </pivotArea>
    </format>
    <format dxfId="19">
      <pivotArea outline="0" fieldPosition="0">
        <references count="2">
          <reference field="4294967294" count="3" selected="0">
            <x v="2"/>
            <x v="3"/>
            <x v="4"/>
          </reference>
          <reference field="0" count="0" selected="0"/>
        </references>
      </pivotArea>
    </format>
    <format dxfId="18">
      <pivotArea outline="0" fieldPosition="0">
        <references count="2">
          <reference field="4294967294" count="3" selected="0">
            <x v="5"/>
            <x v="6"/>
            <x v="7"/>
          </reference>
          <reference field="0" count="0" selected="0"/>
        </references>
      </pivotArea>
    </format>
    <format dxfId="17">
      <pivotArea outline="0" fieldPosition="0">
        <references count="2">
          <reference field="4294967294" count="3" selected="0">
            <x v="5"/>
            <x v="6"/>
            <x v="7"/>
          </reference>
          <reference field="0" count="0" selected="0"/>
        </references>
      </pivotArea>
    </format>
    <format dxfId="16">
      <pivotArea outline="0" fieldPosition="0">
        <references count="2">
          <reference field="4294967294" count="3" selected="0">
            <x v="5"/>
            <x v="6"/>
            <x v="7"/>
          </reference>
          <reference field="0" count="0" selected="0"/>
        </references>
      </pivotArea>
    </format>
    <format dxfId="15">
      <pivotArea outline="0" fieldPosition="0">
        <references count="2">
          <reference field="4294967294" count="3" selected="0">
            <x v="5"/>
            <x v="6"/>
            <x v="7"/>
          </reference>
          <reference field="0" count="0" selected="0"/>
        </references>
      </pivotArea>
    </format>
    <format dxfId="14">
      <pivotArea outline="0" fieldPosition="0">
        <references count="2">
          <reference field="4294967294" count="3" selected="0">
            <x v="5"/>
            <x v="6"/>
            <x v="7"/>
          </reference>
          <reference field="0" count="0" selected="0"/>
        </references>
      </pivotArea>
    </format>
    <format dxfId="13">
      <pivotArea outline="0" fieldPosition="0">
        <references count="2">
          <reference field="4294967294" count="3" selected="0">
            <x v="5"/>
            <x v="6"/>
            <x v="7"/>
          </reference>
          <reference field="0" count="0" selected="0"/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Cost Per Month - Basic ($)"/>
    <pivotHierarchy dragToData="1"/>
    <pivotHierarchy dragToData="1" caption="Average of Cost Per Month - Standard ($)"/>
    <pivotHierarchy dragToData="1"/>
    <pivotHierarchy dragToData="1" caption="Average of Cost Per Month - Premium ($)"/>
    <pivotHierarchy dragToData="1"/>
    <pivotHierarchy dragToData="1" caption="Average of Total Library Size"/>
    <pivotHierarchy dragToData="1"/>
    <pivotHierarchy dragToData="1"/>
    <pivotHierarchy dragToData="1" caption="Average of Percent of Earning - Basic"/>
    <pivotHierarchy dragToData="1"/>
    <pivotHierarchy dragToData="1" caption="Average of Percent of Earning - Standard"/>
    <pivotHierarchy dragToData="1"/>
    <pivotHierarchy dragToData="1" caption="Average of Percent of Earning -Premium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ies By Regions]"/>
        <x15:activeTabTopLevelEntity name="[NetflixFees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8" unboundColumnsRight="6">
    <queryTableFields count="16">
      <queryTableField id="1" name="Country_code" tableColumnId="51"/>
      <queryTableField id="2" name="Total Library Size" tableColumnId="52"/>
      <queryTableField id="3" name="No. of TV Shows" tableColumnId="53"/>
      <queryTableField id="4" name="No. of Movies" tableColumnId="54"/>
      <queryTableField id="5" name="Cost Per Month - Basic ($)" tableColumnId="55"/>
      <queryTableField id="6" name="Cost Per Month - Standard ($)" tableColumnId="56"/>
      <queryTableField id="7" name="Cost Per Month - Premium ($)" tableColumnId="57"/>
      <queryTableField id="8" name="Total " tableColumnId="58"/>
      <queryTableField id="9" name="Column1" tableColumnId="59"/>
      <queryTableField id="10" name="Country" tableColumnId="60"/>
      <queryTableField id="11" dataBound="0" tableColumnId="1"/>
      <queryTableField id="12" dataBound="0" tableColumnId="2"/>
      <queryTableField id="14" dataBound="0" tableColumnId="4"/>
      <queryTableField id="15" dataBound="0" tableColumnId="3"/>
      <queryTableField id="16" dataBound="0" tableColumnId="5"/>
      <queryTableField id="17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NetflixFees" displayName="NetflixFees" ref="A1:P67" tableType="queryTable" totalsRowCount="1">
  <autoFilter ref="A1:P66"/>
  <sortState ref="A2:P66">
    <sortCondition descending="1" ref="N1:N66"/>
  </sortState>
  <tableColumns count="16">
    <tableColumn id="51" uniqueName="51" name="Country_code" queryTableFieldId="1" dataDxfId="47" totalsRowDxfId="12"/>
    <tableColumn id="52" uniqueName="52" name="Total Library Size" queryTableFieldId="2" dataDxfId="46" totalsRowDxfId="11"/>
    <tableColumn id="53" uniqueName="53" name="No. of TV Shows" queryTableFieldId="3" dataDxfId="45" totalsRowDxfId="10"/>
    <tableColumn id="54" uniqueName="54" name="No. of Movies" queryTableFieldId="4" dataDxfId="44" totalsRowDxfId="9"/>
    <tableColumn id="55" uniqueName="55" name="Cost Per Month - Basic ($)" queryTableFieldId="5" dataDxfId="43" totalsRowDxfId="8"/>
    <tableColumn id="56" uniqueName="56" name="Cost Per Month - Standard ($)" queryTableFieldId="6" dataDxfId="42" totalsRowDxfId="7"/>
    <tableColumn id="57" uniqueName="57" name="Cost Per Month - Premium ($)" queryTableFieldId="7" dataDxfId="41" totalsRowDxfId="6"/>
    <tableColumn id="58" uniqueName="58" name="Average Cost" queryTableFieldId="8" dataDxfId="40" totalsRowDxfId="5"/>
    <tableColumn id="59" uniqueName="59" name="Cost Per Program - Basic" queryTableFieldId="9" dataDxfId="39" totalsRowDxfId="4"/>
    <tableColumn id="60" uniqueName="60" name="Country" queryTableFieldId="10" dataDxfId="38" totalsRowDxfId="3"/>
    <tableColumn id="1" uniqueName="1" name="Cost Per Program - Standard" queryTableFieldId="11" dataDxfId="37" totalsRowDxfId="2">
      <calculatedColumnFormula>F2/B2</calculatedColumnFormula>
    </tableColumn>
    <tableColumn id="2" uniqueName="2" name="Cost Per Program - Premium" queryTableFieldId="12" dataDxfId="36" totalsRowDxfId="1">
      <calculatedColumnFormula>G2/B2</calculatedColumnFormula>
    </tableColumn>
    <tableColumn id="4" uniqueName="4" name="Mean Earning" queryTableFieldId="14" dataDxfId="35" totalsRowDxfId="0">
      <calculatedColumnFormula>VLOOKUP(J2,'3.Monthly Salary by Countries'!$B$1:$C$114, 2,FALSE)</calculatedColumnFormula>
    </tableColumn>
    <tableColumn id="3" uniqueName="3" name="Percent of Earning - Basic" queryTableFieldId="15" dataDxfId="34">
      <calculatedColumnFormula>NetflixFees[[#This Row],[Cost Per Month - Basic ($)]]/NetflixFees[[#This Row],[Mean Earning]]</calculatedColumnFormula>
    </tableColumn>
    <tableColumn id="5" uniqueName="5" name="Percent of Earning - Standard" queryTableFieldId="16" dataDxfId="33">
      <calculatedColumnFormula>NetflixFees[[#This Row],[Cost Per Month - Standard ($)]]/NetflixFees[[#This Row],[Mean Earning]]</calculatedColumnFormula>
    </tableColumn>
    <tableColumn id="6" uniqueName="6" name="Percent of Earning -Premium" queryTableFieldId="17" dataDxfId="32">
      <calculatedColumnFormula>NetflixFees[[#This Row],[Cost Per Month - Premium ($)]]/NetflixFees[[#This Row],[Mean Earning]]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C114" totalsRowShown="0">
  <autoFilter ref="A1:C114"/>
  <sortState ref="A2:C109">
    <sortCondition ref="B1:B109"/>
  </sortState>
  <tableColumns count="3">
    <tableColumn id="1" name="Rank"/>
    <tableColumn id="2" name="Country"/>
    <tableColumn id="3" name="Average Monthly Net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I8" sqref="I8"/>
    </sheetView>
  </sheetViews>
  <sheetFormatPr defaultRowHeight="14.4" x14ac:dyDescent="0.3"/>
  <cols>
    <col min="1" max="2" width="14.77734375" customWidth="1"/>
    <col min="3" max="3" width="14" bestFit="1" customWidth="1"/>
    <col min="4" max="4" width="17" customWidth="1"/>
    <col min="5" max="5" width="16.6640625" customWidth="1"/>
    <col min="6" max="6" width="14.6640625" customWidth="1"/>
    <col min="7" max="7" width="24.5546875" customWidth="1"/>
    <col min="8" max="9" width="28" customWidth="1"/>
    <col min="13" max="14" width="10.5546875" customWidth="1"/>
  </cols>
  <sheetData>
    <row r="1" spans="1:1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11"/>
      <c r="J1" s="11"/>
      <c r="K1" s="11"/>
      <c r="L1" s="12"/>
    </row>
    <row r="2" spans="1:12" x14ac:dyDescent="0.3">
      <c r="A2" s="22" t="s">
        <v>126</v>
      </c>
      <c r="B2" s="22" t="s">
        <v>127</v>
      </c>
      <c r="C2" s="22">
        <v>4639</v>
      </c>
      <c r="D2" s="22">
        <v>2930</v>
      </c>
      <c r="E2" s="22">
        <v>1709</v>
      </c>
      <c r="F2" s="22">
        <v>1.97</v>
      </c>
      <c r="G2" s="22">
        <v>3</v>
      </c>
      <c r="H2" s="22">
        <v>4.0199999999999996</v>
      </c>
      <c r="I2" s="13"/>
      <c r="J2" s="13"/>
      <c r="K2" s="14"/>
      <c r="L2" s="15"/>
    </row>
    <row r="3" spans="1:12" x14ac:dyDescent="0.3">
      <c r="A3" s="23" t="s">
        <v>60</v>
      </c>
      <c r="B3" s="22" t="s">
        <v>61</v>
      </c>
      <c r="C3" s="23">
        <v>5843</v>
      </c>
      <c r="D3" s="23">
        <v>3718</v>
      </c>
      <c r="E3" s="23">
        <v>2125</v>
      </c>
      <c r="F3" s="23">
        <v>2.64</v>
      </c>
      <c r="G3" s="23">
        <v>6.61</v>
      </c>
      <c r="H3" s="23">
        <v>8.6</v>
      </c>
      <c r="I3" s="16"/>
      <c r="J3" s="16"/>
      <c r="K3" s="17"/>
      <c r="L3" s="15"/>
    </row>
    <row r="4" spans="1:12" x14ac:dyDescent="0.3">
      <c r="A4" s="22" t="s">
        <v>8</v>
      </c>
      <c r="B4" s="22" t="s">
        <v>9</v>
      </c>
      <c r="C4" s="22">
        <v>4760</v>
      </c>
      <c r="D4" s="22">
        <v>3154</v>
      </c>
      <c r="E4" s="22">
        <v>1606</v>
      </c>
      <c r="F4" s="22">
        <v>3.74</v>
      </c>
      <c r="G4" s="22">
        <v>6.3</v>
      </c>
      <c r="H4" s="22">
        <v>9.26</v>
      </c>
      <c r="I4" s="13"/>
      <c r="J4" s="13"/>
      <c r="K4" s="14"/>
      <c r="L4" s="15"/>
    </row>
    <row r="5" spans="1:12" x14ac:dyDescent="0.3">
      <c r="A5" s="23" t="s">
        <v>26</v>
      </c>
      <c r="B5" s="23" t="s">
        <v>27</v>
      </c>
      <c r="C5" s="23">
        <v>4991</v>
      </c>
      <c r="D5" s="23">
        <v>3156</v>
      </c>
      <c r="E5" s="23">
        <v>1835</v>
      </c>
      <c r="F5" s="23">
        <v>4.3099999999999996</v>
      </c>
      <c r="G5" s="23">
        <v>6.86</v>
      </c>
      <c r="H5" s="23">
        <v>9.93</v>
      </c>
      <c r="I5" s="16"/>
      <c r="J5" s="16"/>
      <c r="K5" s="17"/>
      <c r="L5" s="15"/>
    </row>
    <row r="6" spans="1:12" x14ac:dyDescent="0.3">
      <c r="A6" s="22" t="s">
        <v>18</v>
      </c>
      <c r="B6" s="22" t="s">
        <v>19</v>
      </c>
      <c r="C6" s="22">
        <v>4972</v>
      </c>
      <c r="D6" s="22">
        <v>3162</v>
      </c>
      <c r="E6" s="22">
        <v>1810</v>
      </c>
      <c r="F6" s="22">
        <v>4.6100000000000003</v>
      </c>
      <c r="G6" s="22">
        <v>7.11</v>
      </c>
      <c r="H6" s="22">
        <v>9.9600000000000009</v>
      </c>
      <c r="I6" s="13"/>
      <c r="J6" s="13"/>
      <c r="K6" s="14"/>
      <c r="L6" s="15"/>
    </row>
    <row r="7" spans="1:12" x14ac:dyDescent="0.3">
      <c r="A7" s="23" t="s">
        <v>128</v>
      </c>
      <c r="B7" s="22" t="s">
        <v>129</v>
      </c>
      <c r="C7" s="23">
        <v>5336</v>
      </c>
      <c r="D7" s="23">
        <v>3261</v>
      </c>
      <c r="E7" s="23">
        <v>2075</v>
      </c>
      <c r="F7" s="23">
        <v>5.64</v>
      </c>
      <c r="G7" s="23">
        <v>8.4600000000000009</v>
      </c>
      <c r="H7" s="23">
        <v>11.29</v>
      </c>
      <c r="I7" s="16"/>
      <c r="J7" s="16"/>
      <c r="K7" s="17"/>
      <c r="L7" s="15"/>
    </row>
    <row r="8" spans="1:12" x14ac:dyDescent="0.3">
      <c r="A8" s="22" t="s">
        <v>94</v>
      </c>
      <c r="B8" s="22" t="s">
        <v>95</v>
      </c>
      <c r="C8" s="22">
        <v>4986</v>
      </c>
      <c r="D8" s="22">
        <v>3155</v>
      </c>
      <c r="E8" s="22">
        <v>1831</v>
      </c>
      <c r="F8" s="22">
        <v>6.11</v>
      </c>
      <c r="G8" s="22">
        <v>8.56</v>
      </c>
      <c r="H8" s="22">
        <v>11.01</v>
      </c>
      <c r="I8" s="13"/>
      <c r="J8" s="13"/>
      <c r="K8" s="14"/>
      <c r="L8" s="15"/>
    </row>
    <row r="9" spans="1:12" x14ac:dyDescent="0.3">
      <c r="A9" s="23" t="s">
        <v>112</v>
      </c>
      <c r="B9" s="22" t="s">
        <v>113</v>
      </c>
      <c r="C9" s="23">
        <v>5736</v>
      </c>
      <c r="D9" s="23">
        <v>3686</v>
      </c>
      <c r="E9" s="23">
        <v>2050</v>
      </c>
      <c r="F9" s="23">
        <v>6.26</v>
      </c>
      <c r="G9" s="23">
        <v>10.050000000000001</v>
      </c>
      <c r="H9" s="23">
        <v>12.58</v>
      </c>
      <c r="I9" s="16"/>
      <c r="J9" s="16"/>
      <c r="K9" s="17"/>
      <c r="L9" s="15"/>
    </row>
    <row r="10" spans="1:12" x14ac:dyDescent="0.3">
      <c r="A10" s="22" t="s">
        <v>80</v>
      </c>
      <c r="B10" s="22" t="s">
        <v>81</v>
      </c>
      <c r="C10" s="22">
        <v>4993</v>
      </c>
      <c r="D10" s="22">
        <v>3158</v>
      </c>
      <c r="E10" s="22">
        <v>1835</v>
      </c>
      <c r="F10" s="22">
        <v>6.62</v>
      </c>
      <c r="G10" s="22">
        <v>10.43</v>
      </c>
      <c r="H10" s="22">
        <v>14.24</v>
      </c>
      <c r="I10" s="13"/>
      <c r="J10" s="13"/>
      <c r="K10" s="14"/>
      <c r="L10" s="15"/>
    </row>
    <row r="11" spans="1:12" x14ac:dyDescent="0.3">
      <c r="A11" s="23" t="s">
        <v>24</v>
      </c>
      <c r="B11" s="22" t="s">
        <v>25</v>
      </c>
      <c r="C11" s="23">
        <v>4994</v>
      </c>
      <c r="D11" s="23">
        <v>3156</v>
      </c>
      <c r="E11" s="23">
        <v>1838</v>
      </c>
      <c r="F11" s="23">
        <v>7.07</v>
      </c>
      <c r="G11" s="23">
        <v>9.91</v>
      </c>
      <c r="H11" s="23">
        <v>12.74</v>
      </c>
      <c r="I11" s="16"/>
      <c r="J11" s="16"/>
      <c r="K11" s="17"/>
      <c r="L11" s="15"/>
    </row>
    <row r="12" spans="1:12" x14ac:dyDescent="0.3">
      <c r="A12" s="22" t="s">
        <v>98</v>
      </c>
      <c r="B12" s="22" t="s">
        <v>99</v>
      </c>
      <c r="C12" s="22">
        <v>5109</v>
      </c>
      <c r="D12" s="22">
        <v>3512</v>
      </c>
      <c r="E12" s="22">
        <v>1597</v>
      </c>
      <c r="F12" s="22">
        <v>7.13</v>
      </c>
      <c r="G12" s="22">
        <v>10.58</v>
      </c>
      <c r="H12" s="22">
        <v>14.76</v>
      </c>
      <c r="I12" s="13"/>
      <c r="J12" s="13"/>
      <c r="K12" s="14"/>
      <c r="L12" s="15"/>
    </row>
    <row r="13" spans="1:12" x14ac:dyDescent="0.3">
      <c r="A13" s="23" t="s">
        <v>96</v>
      </c>
      <c r="B13" s="22" t="s">
        <v>97</v>
      </c>
      <c r="C13" s="23">
        <v>6362</v>
      </c>
      <c r="D13" s="23">
        <v>4154</v>
      </c>
      <c r="E13" s="23">
        <v>2208</v>
      </c>
      <c r="F13" s="23">
        <v>7.35</v>
      </c>
      <c r="G13" s="23">
        <v>9.14</v>
      </c>
      <c r="H13" s="23">
        <v>10.93</v>
      </c>
      <c r="I13" s="16"/>
      <c r="J13" s="16"/>
      <c r="K13" s="17"/>
      <c r="L13" s="15"/>
    </row>
    <row r="14" spans="1:12" x14ac:dyDescent="0.3">
      <c r="A14" s="22" t="s">
        <v>56</v>
      </c>
      <c r="B14" s="22" t="s">
        <v>57</v>
      </c>
      <c r="C14" s="22">
        <v>6884</v>
      </c>
      <c r="D14" s="22">
        <v>4802</v>
      </c>
      <c r="E14" s="22">
        <v>2082</v>
      </c>
      <c r="F14" s="22">
        <v>7.64</v>
      </c>
      <c r="G14" s="22">
        <v>10.71</v>
      </c>
      <c r="H14" s="22">
        <v>13.78</v>
      </c>
      <c r="I14" s="13"/>
      <c r="J14" s="13"/>
      <c r="K14" s="14"/>
      <c r="L14" s="15"/>
    </row>
    <row r="15" spans="1:12" x14ac:dyDescent="0.3">
      <c r="A15" s="23" t="s">
        <v>10</v>
      </c>
      <c r="B15" s="23" t="s">
        <v>11</v>
      </c>
      <c r="C15" s="23">
        <v>6114</v>
      </c>
      <c r="D15" s="23">
        <v>4050</v>
      </c>
      <c r="E15" s="23">
        <v>2064</v>
      </c>
      <c r="F15" s="23">
        <v>7.84</v>
      </c>
      <c r="G15" s="23">
        <v>12.12</v>
      </c>
      <c r="H15" s="23">
        <v>16.39</v>
      </c>
      <c r="I15" s="16"/>
      <c r="J15" s="16"/>
      <c r="K15" s="17"/>
      <c r="L15" s="15"/>
    </row>
    <row r="16" spans="1:12" x14ac:dyDescent="0.3">
      <c r="A16" s="22" t="s">
        <v>22</v>
      </c>
      <c r="B16" s="22" t="s">
        <v>23</v>
      </c>
      <c r="C16" s="22">
        <v>6239</v>
      </c>
      <c r="D16" s="22">
        <v>4311</v>
      </c>
      <c r="E16" s="22">
        <v>1928</v>
      </c>
      <c r="F16" s="22">
        <v>7.91</v>
      </c>
      <c r="G16" s="22">
        <v>11.87</v>
      </c>
      <c r="H16" s="22">
        <v>15.03</v>
      </c>
      <c r="I16" s="13"/>
      <c r="J16" s="13"/>
      <c r="K16" s="14"/>
      <c r="L16" s="15"/>
    </row>
    <row r="17" spans="1:12" x14ac:dyDescent="0.3">
      <c r="A17" s="23" t="s">
        <v>130</v>
      </c>
      <c r="B17" s="23" t="s">
        <v>131</v>
      </c>
      <c r="C17" s="23">
        <v>6643</v>
      </c>
      <c r="D17" s="23">
        <v>4551</v>
      </c>
      <c r="E17" s="23">
        <v>2092</v>
      </c>
      <c r="F17" s="23">
        <v>7.91</v>
      </c>
      <c r="G17" s="23">
        <v>13.2</v>
      </c>
      <c r="H17" s="23">
        <v>18.48</v>
      </c>
      <c r="I17" s="16"/>
      <c r="J17" s="16"/>
      <c r="K17" s="17"/>
      <c r="L17" s="15"/>
    </row>
    <row r="18" spans="1:12" x14ac:dyDescent="0.3">
      <c r="A18" s="22" t="s">
        <v>16</v>
      </c>
      <c r="B18" s="22" t="s">
        <v>17</v>
      </c>
      <c r="C18" s="22">
        <v>4991</v>
      </c>
      <c r="D18" s="22">
        <v>3155</v>
      </c>
      <c r="E18" s="22">
        <v>1836</v>
      </c>
      <c r="F18" s="22">
        <v>7.99</v>
      </c>
      <c r="G18" s="22">
        <v>10.99</v>
      </c>
      <c r="H18" s="22">
        <v>13.99</v>
      </c>
      <c r="I18" s="13"/>
      <c r="J18" s="13"/>
      <c r="K18" s="14"/>
      <c r="L18" s="15"/>
    </row>
    <row r="19" spans="1:12" x14ac:dyDescent="0.3">
      <c r="A19" s="23" t="s">
        <v>36</v>
      </c>
      <c r="B19" s="22" t="s">
        <v>37</v>
      </c>
      <c r="C19" s="23">
        <v>4992</v>
      </c>
      <c r="D19" s="23">
        <v>3155</v>
      </c>
      <c r="E19" s="23">
        <v>1837</v>
      </c>
      <c r="F19" s="23">
        <v>7.99</v>
      </c>
      <c r="G19" s="23">
        <v>10.99</v>
      </c>
      <c r="H19" s="23">
        <v>13.99</v>
      </c>
      <c r="I19" s="16"/>
      <c r="J19" s="16"/>
      <c r="K19" s="17"/>
      <c r="L19" s="15"/>
    </row>
    <row r="20" spans="1:12" x14ac:dyDescent="0.3">
      <c r="A20" s="22" t="s">
        <v>50</v>
      </c>
      <c r="B20" s="22" t="s">
        <v>51</v>
      </c>
      <c r="C20" s="22">
        <v>4767</v>
      </c>
      <c r="D20" s="22">
        <v>3154</v>
      </c>
      <c r="E20" s="22">
        <v>1613</v>
      </c>
      <c r="F20" s="22">
        <v>7.99</v>
      </c>
      <c r="G20" s="22">
        <v>10.99</v>
      </c>
      <c r="H20" s="22">
        <v>13.99</v>
      </c>
      <c r="I20" s="13"/>
      <c r="J20" s="13"/>
      <c r="K20" s="14"/>
      <c r="L20" s="15"/>
    </row>
    <row r="21" spans="1:12" x14ac:dyDescent="0.3">
      <c r="A21" s="23" t="s">
        <v>52</v>
      </c>
      <c r="B21" s="22" t="s">
        <v>53</v>
      </c>
      <c r="C21" s="23">
        <v>4989</v>
      </c>
      <c r="D21" s="23">
        <v>3154</v>
      </c>
      <c r="E21" s="23">
        <v>1835</v>
      </c>
      <c r="F21" s="23">
        <v>7.99</v>
      </c>
      <c r="G21" s="23">
        <v>10.99</v>
      </c>
      <c r="H21" s="23">
        <v>13.99</v>
      </c>
      <c r="I21" s="16"/>
      <c r="J21" s="16"/>
      <c r="K21" s="17"/>
      <c r="L21" s="15"/>
    </row>
    <row r="22" spans="1:12" x14ac:dyDescent="0.3">
      <c r="A22" s="22" t="s">
        <v>136</v>
      </c>
      <c r="B22" s="22" t="s">
        <v>137</v>
      </c>
      <c r="C22" s="22">
        <v>4797</v>
      </c>
      <c r="D22" s="22">
        <v>3154</v>
      </c>
      <c r="E22" s="22">
        <v>1643</v>
      </c>
      <c r="F22" s="22">
        <v>7.99</v>
      </c>
      <c r="G22" s="22">
        <v>10.99</v>
      </c>
      <c r="H22" s="22">
        <v>13.99</v>
      </c>
      <c r="I22" s="13"/>
      <c r="J22" s="13"/>
      <c r="K22" s="14"/>
      <c r="L22" s="15"/>
    </row>
    <row r="23" spans="1:12" x14ac:dyDescent="0.3">
      <c r="A23" s="23" t="s">
        <v>114</v>
      </c>
      <c r="B23" s="23" t="s">
        <v>115</v>
      </c>
      <c r="C23" s="23">
        <v>5195</v>
      </c>
      <c r="D23" s="23">
        <v>3334</v>
      </c>
      <c r="E23" s="23">
        <v>1861</v>
      </c>
      <c r="F23" s="23">
        <v>8.07</v>
      </c>
      <c r="G23" s="23">
        <v>11.47</v>
      </c>
      <c r="H23" s="23">
        <v>14.45</v>
      </c>
      <c r="I23" s="16"/>
      <c r="J23" s="16"/>
      <c r="K23" s="17"/>
      <c r="L23" s="15"/>
    </row>
    <row r="24" spans="1:12" x14ac:dyDescent="0.3">
      <c r="A24" s="22" t="s">
        <v>54</v>
      </c>
      <c r="B24" s="22" t="s">
        <v>55</v>
      </c>
      <c r="C24" s="22">
        <v>4746</v>
      </c>
      <c r="D24" s="22">
        <v>2883</v>
      </c>
      <c r="E24" s="22">
        <v>1863</v>
      </c>
      <c r="F24" s="22">
        <v>8.08</v>
      </c>
      <c r="G24" s="22">
        <v>10</v>
      </c>
      <c r="H24" s="22">
        <v>11.93</v>
      </c>
      <c r="I24" s="13"/>
      <c r="J24" s="13"/>
      <c r="K24" s="14"/>
      <c r="L24" s="15"/>
    </row>
    <row r="25" spans="1:12" x14ac:dyDescent="0.3">
      <c r="A25" s="23" t="s">
        <v>104</v>
      </c>
      <c r="B25" s="22" t="s">
        <v>105</v>
      </c>
      <c r="C25" s="23">
        <v>5711</v>
      </c>
      <c r="D25" s="23">
        <v>3624</v>
      </c>
      <c r="E25" s="23">
        <v>2087</v>
      </c>
      <c r="F25" s="23">
        <v>8.1300000000000008</v>
      </c>
      <c r="G25" s="23">
        <v>10.84</v>
      </c>
      <c r="H25" s="23">
        <v>13.56</v>
      </c>
      <c r="I25" s="16"/>
      <c r="J25" s="16"/>
      <c r="K25" s="17"/>
      <c r="L25" s="15"/>
    </row>
    <row r="26" spans="1:12" x14ac:dyDescent="0.3">
      <c r="A26" s="22" t="s">
        <v>78</v>
      </c>
      <c r="B26" s="22" t="s">
        <v>79</v>
      </c>
      <c r="C26" s="22">
        <v>5952</v>
      </c>
      <c r="D26" s="22">
        <v>3565</v>
      </c>
      <c r="E26" s="22">
        <v>2387</v>
      </c>
      <c r="F26" s="22">
        <v>8.2899999999999991</v>
      </c>
      <c r="G26" s="22">
        <v>10.65</v>
      </c>
      <c r="H26" s="22">
        <v>13.02</v>
      </c>
      <c r="I26" s="13"/>
      <c r="J26" s="13"/>
      <c r="K26" s="14"/>
      <c r="L26" s="15"/>
    </row>
    <row r="27" spans="1:12" x14ac:dyDescent="0.3">
      <c r="A27" s="23" t="s">
        <v>92</v>
      </c>
      <c r="B27" s="22" t="s">
        <v>93</v>
      </c>
      <c r="C27" s="23">
        <v>4797</v>
      </c>
      <c r="D27" s="23">
        <v>3155</v>
      </c>
      <c r="E27" s="23">
        <v>1642</v>
      </c>
      <c r="F27" s="23">
        <v>8.2899999999999991</v>
      </c>
      <c r="G27" s="23">
        <v>11.49</v>
      </c>
      <c r="H27" s="23">
        <v>14.69</v>
      </c>
      <c r="I27" s="16"/>
      <c r="J27" s="16"/>
      <c r="K27" s="17"/>
      <c r="L27" s="15"/>
    </row>
    <row r="28" spans="1:12" x14ac:dyDescent="0.3">
      <c r="A28" s="22" t="s">
        <v>124</v>
      </c>
      <c r="B28" s="22" t="s">
        <v>125</v>
      </c>
      <c r="C28" s="22">
        <v>4948</v>
      </c>
      <c r="D28" s="22">
        <v>2977</v>
      </c>
      <c r="E28" s="22">
        <v>1971</v>
      </c>
      <c r="F28" s="22">
        <v>8.34</v>
      </c>
      <c r="G28" s="22">
        <v>10.43</v>
      </c>
      <c r="H28" s="22">
        <v>12.52</v>
      </c>
      <c r="I28" s="13"/>
      <c r="J28" s="13"/>
      <c r="K28" s="14"/>
      <c r="L28" s="15"/>
    </row>
    <row r="29" spans="1:12" x14ac:dyDescent="0.3">
      <c r="A29" s="23" t="s">
        <v>62</v>
      </c>
      <c r="B29" s="23" t="s">
        <v>63</v>
      </c>
      <c r="C29" s="23">
        <v>3887</v>
      </c>
      <c r="D29" s="23">
        <v>2449</v>
      </c>
      <c r="E29" s="23">
        <v>1438</v>
      </c>
      <c r="F29" s="23">
        <v>8.36</v>
      </c>
      <c r="G29" s="23">
        <v>10.66</v>
      </c>
      <c r="H29" s="23">
        <v>12.96</v>
      </c>
      <c r="I29" s="16"/>
      <c r="J29" s="16"/>
      <c r="K29" s="17"/>
      <c r="L29" s="15"/>
    </row>
    <row r="30" spans="1:12" x14ac:dyDescent="0.3">
      <c r="A30" s="22" t="s">
        <v>70</v>
      </c>
      <c r="B30" s="22" t="s">
        <v>71</v>
      </c>
      <c r="C30" s="22">
        <v>5475</v>
      </c>
      <c r="D30" s="22">
        <v>3619</v>
      </c>
      <c r="E30" s="22">
        <v>1856</v>
      </c>
      <c r="F30" s="22">
        <v>8.73</v>
      </c>
      <c r="G30" s="22">
        <v>13.13</v>
      </c>
      <c r="H30" s="22">
        <v>17.45</v>
      </c>
      <c r="I30" s="13"/>
      <c r="J30" s="13"/>
      <c r="K30" s="14"/>
      <c r="L30" s="15"/>
    </row>
    <row r="31" spans="1:12" x14ac:dyDescent="0.3">
      <c r="A31" s="23" t="s">
        <v>88</v>
      </c>
      <c r="B31" s="22" t="s">
        <v>89</v>
      </c>
      <c r="C31" s="23">
        <v>6084</v>
      </c>
      <c r="D31" s="23">
        <v>4003</v>
      </c>
      <c r="E31" s="23">
        <v>2081</v>
      </c>
      <c r="F31" s="23">
        <v>8.8000000000000007</v>
      </c>
      <c r="G31" s="23">
        <v>12.53</v>
      </c>
      <c r="H31" s="23">
        <v>16.940000000000001</v>
      </c>
      <c r="I31" s="16"/>
      <c r="J31" s="16"/>
      <c r="K31" s="17"/>
      <c r="L31" s="15"/>
    </row>
    <row r="32" spans="1:12" x14ac:dyDescent="0.3">
      <c r="A32" s="22" t="s">
        <v>32</v>
      </c>
      <c r="B32" s="22" t="s">
        <v>33</v>
      </c>
      <c r="C32" s="22">
        <v>7325</v>
      </c>
      <c r="D32" s="22">
        <v>5234</v>
      </c>
      <c r="E32" s="22">
        <v>2091</v>
      </c>
      <c r="F32" s="22">
        <v>8.83</v>
      </c>
      <c r="G32" s="22">
        <v>11.49</v>
      </c>
      <c r="H32" s="22">
        <v>14.15</v>
      </c>
      <c r="I32" s="13"/>
      <c r="J32" s="13"/>
      <c r="K32" s="14"/>
      <c r="L32" s="15"/>
    </row>
    <row r="33" spans="1:14" x14ac:dyDescent="0.3">
      <c r="A33" s="23" t="s">
        <v>28</v>
      </c>
      <c r="B33" s="22" t="s">
        <v>29</v>
      </c>
      <c r="C33" s="23">
        <v>4988</v>
      </c>
      <c r="D33" s="23">
        <v>3152</v>
      </c>
      <c r="E33" s="23">
        <v>1836</v>
      </c>
      <c r="F33" s="23">
        <v>8.99</v>
      </c>
      <c r="G33" s="23">
        <v>12.99</v>
      </c>
      <c r="H33" s="23">
        <v>15.99</v>
      </c>
      <c r="I33" s="16"/>
      <c r="J33" s="16"/>
      <c r="K33" s="17"/>
      <c r="L33" s="15"/>
    </row>
    <row r="34" spans="1:14" x14ac:dyDescent="0.3">
      <c r="A34" s="22" t="s">
        <v>132</v>
      </c>
      <c r="B34" s="22" t="s">
        <v>133</v>
      </c>
      <c r="C34" s="22">
        <v>5818</v>
      </c>
      <c r="D34" s="22">
        <v>3826</v>
      </c>
      <c r="E34" s="22">
        <v>1992</v>
      </c>
      <c r="F34" s="22">
        <v>8.99</v>
      </c>
      <c r="G34" s="22">
        <v>13.99</v>
      </c>
      <c r="H34" s="22">
        <v>17.989999999999998</v>
      </c>
      <c r="I34" s="13"/>
      <c r="J34" s="13"/>
      <c r="K34" s="14"/>
      <c r="L34" s="15"/>
    </row>
    <row r="35" spans="1:14" x14ac:dyDescent="0.3">
      <c r="A35" s="23" t="s">
        <v>134</v>
      </c>
      <c r="B35" s="23" t="s">
        <v>135</v>
      </c>
      <c r="C35" s="23">
        <v>4989</v>
      </c>
      <c r="D35" s="23">
        <v>3154</v>
      </c>
      <c r="E35" s="23">
        <v>1835</v>
      </c>
      <c r="F35" s="23">
        <v>8.99</v>
      </c>
      <c r="G35" s="23">
        <v>12.99</v>
      </c>
      <c r="H35" s="23">
        <v>15.99</v>
      </c>
      <c r="I35" s="16"/>
      <c r="J35" s="16"/>
      <c r="K35" s="17"/>
      <c r="L35" s="15"/>
    </row>
    <row r="36" spans="1:14" x14ac:dyDescent="0.3">
      <c r="A36" s="22" t="s">
        <v>12</v>
      </c>
      <c r="B36" s="22" t="s">
        <v>13</v>
      </c>
      <c r="C36" s="22">
        <v>5640</v>
      </c>
      <c r="D36" s="22">
        <v>3779</v>
      </c>
      <c r="E36" s="22">
        <v>1861</v>
      </c>
      <c r="F36" s="22">
        <v>9.0299999999999994</v>
      </c>
      <c r="G36" s="22">
        <v>14.67</v>
      </c>
      <c r="H36" s="22">
        <v>20.32</v>
      </c>
      <c r="I36" s="13"/>
      <c r="J36" s="13"/>
      <c r="K36" s="14"/>
      <c r="L36" s="15"/>
    </row>
    <row r="37" spans="1:14" x14ac:dyDescent="0.3">
      <c r="A37" s="23" t="s">
        <v>20</v>
      </c>
      <c r="B37" s="22" t="s">
        <v>21</v>
      </c>
      <c r="C37" s="23">
        <v>6797</v>
      </c>
      <c r="D37" s="23">
        <v>4819</v>
      </c>
      <c r="E37" s="23">
        <v>1978</v>
      </c>
      <c r="F37" s="23">
        <v>9.0299999999999994</v>
      </c>
      <c r="G37" s="23">
        <v>11.29</v>
      </c>
      <c r="H37" s="23">
        <v>13.54</v>
      </c>
      <c r="I37" s="16"/>
      <c r="J37" s="16"/>
      <c r="K37" s="17"/>
      <c r="L37" s="15"/>
    </row>
    <row r="38" spans="1:14" x14ac:dyDescent="0.3">
      <c r="A38" s="22" t="s">
        <v>30</v>
      </c>
      <c r="B38" s="22" t="s">
        <v>31</v>
      </c>
      <c r="C38" s="22">
        <v>2274</v>
      </c>
      <c r="D38" s="22">
        <v>1675</v>
      </c>
      <c r="E38" s="22">
        <v>599</v>
      </c>
      <c r="F38" s="22">
        <v>9.0299999999999994</v>
      </c>
      <c r="G38" s="22">
        <v>11.29</v>
      </c>
      <c r="H38" s="22">
        <v>13.54</v>
      </c>
      <c r="I38" s="13"/>
      <c r="J38" s="13"/>
      <c r="K38" s="14"/>
      <c r="L38" s="15"/>
    </row>
    <row r="39" spans="1:14" x14ac:dyDescent="0.3">
      <c r="A39" s="23" t="s">
        <v>38</v>
      </c>
      <c r="B39" s="23" t="s">
        <v>39</v>
      </c>
      <c r="C39" s="23">
        <v>6456</v>
      </c>
      <c r="D39" s="23">
        <v>4486</v>
      </c>
      <c r="E39" s="23">
        <v>1970</v>
      </c>
      <c r="F39" s="23">
        <v>9.0299999999999994</v>
      </c>
      <c r="G39" s="23">
        <v>11.29</v>
      </c>
      <c r="H39" s="23">
        <v>13.54</v>
      </c>
      <c r="I39" s="16"/>
      <c r="J39" s="16"/>
      <c r="K39" s="17"/>
      <c r="L39" s="15"/>
    </row>
    <row r="40" spans="1:14" x14ac:dyDescent="0.3">
      <c r="A40" s="22" t="s">
        <v>40</v>
      </c>
      <c r="B40" s="22" t="s">
        <v>41</v>
      </c>
      <c r="C40" s="22">
        <v>4045</v>
      </c>
      <c r="D40" s="22">
        <v>2638</v>
      </c>
      <c r="E40" s="22">
        <v>1407</v>
      </c>
      <c r="F40" s="22">
        <v>9.0299999999999994</v>
      </c>
      <c r="G40" s="22">
        <v>13.54</v>
      </c>
      <c r="H40" s="22">
        <v>18.059999999999999</v>
      </c>
      <c r="I40" s="13"/>
      <c r="J40" s="13"/>
      <c r="K40" s="14"/>
      <c r="L40" s="15"/>
    </row>
    <row r="41" spans="1:14" x14ac:dyDescent="0.3">
      <c r="A41" s="23" t="s">
        <v>44</v>
      </c>
      <c r="B41" s="22" t="s">
        <v>45</v>
      </c>
      <c r="C41" s="23">
        <v>5668</v>
      </c>
      <c r="D41" s="23">
        <v>3814</v>
      </c>
      <c r="E41" s="23">
        <v>1854</v>
      </c>
      <c r="F41" s="23">
        <v>9.0299999999999994</v>
      </c>
      <c r="G41" s="23">
        <v>14.67</v>
      </c>
      <c r="H41" s="23">
        <v>20.32</v>
      </c>
      <c r="I41" s="16"/>
      <c r="J41" s="16"/>
      <c r="K41" s="17"/>
      <c r="L41" s="15"/>
      <c r="N41" s="1"/>
    </row>
    <row r="42" spans="1:14" x14ac:dyDescent="0.3">
      <c r="A42" s="22" t="s">
        <v>46</v>
      </c>
      <c r="B42" s="22" t="s">
        <v>47</v>
      </c>
      <c r="C42" s="22">
        <v>6167</v>
      </c>
      <c r="D42" s="22">
        <v>4079</v>
      </c>
      <c r="E42" s="22">
        <v>2088</v>
      </c>
      <c r="F42" s="22">
        <v>9.0299999999999994</v>
      </c>
      <c r="G42" s="22">
        <v>14.67</v>
      </c>
      <c r="H42" s="22">
        <v>20.32</v>
      </c>
      <c r="I42" s="13"/>
      <c r="J42" s="13"/>
      <c r="K42" s="14"/>
      <c r="L42" s="15"/>
      <c r="N42" s="2"/>
    </row>
    <row r="43" spans="1:14" x14ac:dyDescent="0.3">
      <c r="A43" s="23" t="s">
        <v>48</v>
      </c>
      <c r="B43" s="22" t="s">
        <v>49</v>
      </c>
      <c r="C43" s="23">
        <v>4772</v>
      </c>
      <c r="D43" s="23">
        <v>3344</v>
      </c>
      <c r="E43" s="23">
        <v>1428</v>
      </c>
      <c r="F43" s="23">
        <v>9.0299999999999994</v>
      </c>
      <c r="G43" s="23">
        <v>12.42</v>
      </c>
      <c r="H43" s="23">
        <v>15.8</v>
      </c>
      <c r="I43" s="16"/>
      <c r="J43" s="16"/>
      <c r="K43" s="17"/>
      <c r="L43" s="15"/>
    </row>
    <row r="44" spans="1:14" x14ac:dyDescent="0.3">
      <c r="A44" s="22" t="s">
        <v>58</v>
      </c>
      <c r="B44" s="22" t="s">
        <v>59</v>
      </c>
      <c r="C44" s="22">
        <v>6387</v>
      </c>
      <c r="D44" s="22">
        <v>4426</v>
      </c>
      <c r="E44" s="22">
        <v>1961</v>
      </c>
      <c r="F44" s="22">
        <v>9.0299999999999994</v>
      </c>
      <c r="G44" s="22">
        <v>14.67</v>
      </c>
      <c r="H44" s="22">
        <v>20.32</v>
      </c>
      <c r="I44" s="13"/>
      <c r="J44" s="13"/>
      <c r="K44" s="14"/>
      <c r="L44" s="15"/>
    </row>
    <row r="45" spans="1:14" x14ac:dyDescent="0.3">
      <c r="A45" s="23" t="s">
        <v>64</v>
      </c>
      <c r="B45" s="22" t="s">
        <v>65</v>
      </c>
      <c r="C45" s="23">
        <v>6486</v>
      </c>
      <c r="D45" s="23">
        <v>4515</v>
      </c>
      <c r="E45" s="23">
        <v>1971</v>
      </c>
      <c r="F45" s="23">
        <v>9.0299999999999994</v>
      </c>
      <c r="G45" s="23">
        <v>14.67</v>
      </c>
      <c r="H45" s="23">
        <v>20.32</v>
      </c>
      <c r="I45" s="16"/>
      <c r="J45" s="16"/>
      <c r="K45" s="17"/>
      <c r="L45" s="15"/>
    </row>
    <row r="46" spans="1:14" x14ac:dyDescent="0.3">
      <c r="A46" s="22" t="s">
        <v>68</v>
      </c>
      <c r="B46" s="22" t="s">
        <v>69</v>
      </c>
      <c r="C46" s="22">
        <v>5183</v>
      </c>
      <c r="D46" s="22">
        <v>3545</v>
      </c>
      <c r="E46" s="22">
        <v>1638</v>
      </c>
      <c r="F46" s="22">
        <v>9.0299999999999994</v>
      </c>
      <c r="G46" s="22">
        <v>14.67</v>
      </c>
      <c r="H46" s="22">
        <v>20.32</v>
      </c>
      <c r="I46" s="13"/>
      <c r="J46" s="13"/>
      <c r="K46" s="14"/>
      <c r="L46" s="15"/>
    </row>
    <row r="47" spans="1:14" x14ac:dyDescent="0.3">
      <c r="A47" s="23" t="s">
        <v>72</v>
      </c>
      <c r="B47" s="22" t="s">
        <v>73</v>
      </c>
      <c r="C47" s="23">
        <v>6450</v>
      </c>
      <c r="D47" s="23">
        <v>4479</v>
      </c>
      <c r="E47" s="23">
        <v>1971</v>
      </c>
      <c r="F47" s="23">
        <v>9.0299999999999994</v>
      </c>
      <c r="G47" s="23">
        <v>11.29</v>
      </c>
      <c r="H47" s="23">
        <v>13.54</v>
      </c>
      <c r="I47" s="16"/>
      <c r="J47" s="16"/>
      <c r="K47" s="17"/>
      <c r="L47" s="15"/>
    </row>
    <row r="48" spans="1:14" x14ac:dyDescent="0.3">
      <c r="A48" s="22" t="s">
        <v>76</v>
      </c>
      <c r="B48" s="22" t="s">
        <v>77</v>
      </c>
      <c r="C48" s="22">
        <v>6462</v>
      </c>
      <c r="D48" s="22">
        <v>4490</v>
      </c>
      <c r="E48" s="22">
        <v>1972</v>
      </c>
      <c r="F48" s="22">
        <v>9.0299999999999994</v>
      </c>
      <c r="G48" s="22">
        <v>11.29</v>
      </c>
      <c r="H48" s="22">
        <v>13.54</v>
      </c>
      <c r="I48" s="13"/>
      <c r="J48" s="13"/>
      <c r="K48" s="14"/>
      <c r="L48" s="15"/>
    </row>
    <row r="49" spans="1:12" x14ac:dyDescent="0.3">
      <c r="A49" s="23" t="s">
        <v>82</v>
      </c>
      <c r="B49" s="23" t="s">
        <v>83</v>
      </c>
      <c r="C49" s="23">
        <v>3937</v>
      </c>
      <c r="D49" s="23">
        <v>2473</v>
      </c>
      <c r="E49" s="23">
        <v>1464</v>
      </c>
      <c r="F49" s="23">
        <v>9.0299999999999994</v>
      </c>
      <c r="G49" s="23">
        <v>11.29</v>
      </c>
      <c r="H49" s="23">
        <v>13.54</v>
      </c>
      <c r="I49" s="16"/>
      <c r="J49" s="16"/>
      <c r="K49" s="17"/>
      <c r="L49" s="15"/>
    </row>
    <row r="50" spans="1:12" x14ac:dyDescent="0.3">
      <c r="A50" s="22" t="s">
        <v>84</v>
      </c>
      <c r="B50" s="22" t="s">
        <v>85</v>
      </c>
      <c r="C50" s="22">
        <v>5804</v>
      </c>
      <c r="D50" s="22">
        <v>3806</v>
      </c>
      <c r="E50" s="22">
        <v>1998</v>
      </c>
      <c r="F50" s="22">
        <v>9.0299999999999994</v>
      </c>
      <c r="G50" s="22">
        <v>13.54</v>
      </c>
      <c r="H50" s="22">
        <v>18.059999999999999</v>
      </c>
      <c r="I50" s="13"/>
      <c r="J50" s="13"/>
      <c r="K50" s="14"/>
      <c r="L50" s="15"/>
    </row>
    <row r="51" spans="1:12" x14ac:dyDescent="0.3">
      <c r="A51" s="23" t="s">
        <v>86</v>
      </c>
      <c r="B51" s="23" t="s">
        <v>87</v>
      </c>
      <c r="C51" s="23">
        <v>5376</v>
      </c>
      <c r="D51" s="23">
        <v>3779</v>
      </c>
      <c r="E51" s="23">
        <v>1597</v>
      </c>
      <c r="F51" s="23">
        <v>9.0299999999999994</v>
      </c>
      <c r="G51" s="23">
        <v>13.54</v>
      </c>
      <c r="H51" s="23">
        <v>18.059999999999999</v>
      </c>
      <c r="I51" s="16"/>
      <c r="J51" s="16"/>
      <c r="K51" s="17"/>
      <c r="L51" s="15"/>
    </row>
    <row r="52" spans="1:12" x14ac:dyDescent="0.3">
      <c r="A52" s="22" t="s">
        <v>100</v>
      </c>
      <c r="B52" s="22" t="s">
        <v>101</v>
      </c>
      <c r="C52" s="22">
        <v>5047</v>
      </c>
      <c r="D52" s="22">
        <v>3419</v>
      </c>
      <c r="E52" s="22">
        <v>1628</v>
      </c>
      <c r="F52" s="22">
        <v>9.0299999999999994</v>
      </c>
      <c r="G52" s="22">
        <v>13.54</v>
      </c>
      <c r="H52" s="22">
        <v>18.059999999999999</v>
      </c>
      <c r="I52" s="13"/>
      <c r="J52" s="13"/>
      <c r="K52" s="14"/>
      <c r="L52" s="15"/>
    </row>
    <row r="53" spans="1:12" x14ac:dyDescent="0.3">
      <c r="A53" s="23" t="s">
        <v>102</v>
      </c>
      <c r="B53" s="23" t="s">
        <v>103</v>
      </c>
      <c r="C53" s="23">
        <v>5303</v>
      </c>
      <c r="D53" s="23">
        <v>3832</v>
      </c>
      <c r="E53" s="23">
        <v>1471</v>
      </c>
      <c r="F53" s="23">
        <v>9.0299999999999994</v>
      </c>
      <c r="G53" s="23">
        <v>11.29</v>
      </c>
      <c r="H53" s="23">
        <v>13.54</v>
      </c>
      <c r="I53" s="16"/>
      <c r="J53" s="16"/>
      <c r="K53" s="17"/>
      <c r="L53" s="15"/>
    </row>
    <row r="54" spans="1:12" x14ac:dyDescent="0.3">
      <c r="A54" s="22" t="s">
        <v>106</v>
      </c>
      <c r="B54" s="22" t="s">
        <v>107</v>
      </c>
      <c r="C54" s="22">
        <v>2310</v>
      </c>
      <c r="D54" s="22">
        <v>1937</v>
      </c>
      <c r="E54" s="22">
        <v>373</v>
      </c>
      <c r="F54" s="22">
        <v>9.0299999999999994</v>
      </c>
      <c r="G54" s="22">
        <v>14.67</v>
      </c>
      <c r="H54" s="22">
        <v>20.32</v>
      </c>
      <c r="I54" s="13"/>
      <c r="J54" s="13"/>
      <c r="K54" s="14"/>
      <c r="L54" s="15"/>
    </row>
    <row r="55" spans="1:12" x14ac:dyDescent="0.3">
      <c r="A55" s="23" t="s">
        <v>110</v>
      </c>
      <c r="B55" s="23" t="s">
        <v>111</v>
      </c>
      <c r="C55" s="23">
        <v>7035</v>
      </c>
      <c r="D55" s="23">
        <v>5055</v>
      </c>
      <c r="E55" s="23">
        <v>1980</v>
      </c>
      <c r="F55" s="23">
        <v>9.0299999999999994</v>
      </c>
      <c r="G55" s="23">
        <v>11.29</v>
      </c>
      <c r="H55" s="23">
        <v>13.54</v>
      </c>
      <c r="I55" s="16"/>
      <c r="J55" s="16"/>
      <c r="K55" s="17"/>
      <c r="L55" s="15"/>
    </row>
    <row r="56" spans="1:12" x14ac:dyDescent="0.3">
      <c r="A56" s="22" t="s">
        <v>116</v>
      </c>
      <c r="B56" s="22" t="s">
        <v>117</v>
      </c>
      <c r="C56" s="22">
        <v>5229</v>
      </c>
      <c r="D56" s="22">
        <v>3536</v>
      </c>
      <c r="E56" s="22">
        <v>1693</v>
      </c>
      <c r="F56" s="22">
        <v>9.0299999999999994</v>
      </c>
      <c r="G56" s="22">
        <v>14.67</v>
      </c>
      <c r="H56" s="22">
        <v>20.32</v>
      </c>
      <c r="I56" s="13"/>
      <c r="J56" s="13"/>
      <c r="K56" s="14"/>
      <c r="L56" s="15"/>
    </row>
    <row r="57" spans="1:12" x14ac:dyDescent="0.3">
      <c r="A57" s="23" t="s">
        <v>108</v>
      </c>
      <c r="B57" s="22" t="s">
        <v>109</v>
      </c>
      <c r="C57" s="23">
        <v>6303</v>
      </c>
      <c r="D57" s="23">
        <v>4109</v>
      </c>
      <c r="E57" s="23">
        <v>2194</v>
      </c>
      <c r="F57" s="23">
        <v>9.51</v>
      </c>
      <c r="G57" s="23">
        <v>12.81</v>
      </c>
      <c r="H57" s="23">
        <v>16.11</v>
      </c>
      <c r="I57" s="16"/>
      <c r="J57" s="16"/>
      <c r="K57" s="17"/>
      <c r="L57" s="15"/>
    </row>
    <row r="58" spans="1:12" x14ac:dyDescent="0.3">
      <c r="A58" s="22" t="s">
        <v>122</v>
      </c>
      <c r="B58" s="22" t="s">
        <v>123</v>
      </c>
      <c r="C58" s="22">
        <v>5105</v>
      </c>
      <c r="D58" s="22">
        <v>3134</v>
      </c>
      <c r="E58" s="22">
        <v>1971</v>
      </c>
      <c r="F58" s="22">
        <v>9.74</v>
      </c>
      <c r="G58" s="22">
        <v>11.9</v>
      </c>
      <c r="H58" s="22">
        <v>14.07</v>
      </c>
      <c r="I58" s="13"/>
      <c r="J58" s="13"/>
      <c r="K58" s="14"/>
      <c r="L58" s="15"/>
    </row>
    <row r="59" spans="1:12" x14ac:dyDescent="0.3">
      <c r="A59" s="23" t="s">
        <v>90</v>
      </c>
      <c r="B59" s="23" t="s">
        <v>91</v>
      </c>
      <c r="C59" s="23">
        <v>4528</v>
      </c>
      <c r="D59" s="23">
        <v>2955</v>
      </c>
      <c r="E59" s="23">
        <v>1573</v>
      </c>
      <c r="F59" s="23">
        <v>9.94</v>
      </c>
      <c r="G59" s="23">
        <v>12.17</v>
      </c>
      <c r="H59" s="23">
        <v>17.75</v>
      </c>
      <c r="I59" s="16"/>
      <c r="J59" s="16"/>
      <c r="K59" s="17"/>
      <c r="L59" s="15"/>
    </row>
    <row r="60" spans="1:12" x14ac:dyDescent="0.3">
      <c r="A60" s="22" t="s">
        <v>14</v>
      </c>
      <c r="B60" s="22" t="s">
        <v>15</v>
      </c>
      <c r="C60" s="22">
        <v>4990</v>
      </c>
      <c r="D60" s="22">
        <v>3374</v>
      </c>
      <c r="E60" s="22">
        <v>1616</v>
      </c>
      <c r="F60" s="22">
        <v>10.16</v>
      </c>
      <c r="G60" s="22">
        <v>15.24</v>
      </c>
      <c r="H60" s="22">
        <v>20.32</v>
      </c>
      <c r="I60" s="13"/>
      <c r="J60" s="13"/>
      <c r="K60" s="14"/>
      <c r="L60" s="15"/>
    </row>
    <row r="61" spans="1:12" x14ac:dyDescent="0.3">
      <c r="A61" s="23" t="s">
        <v>42</v>
      </c>
      <c r="B61" s="23" t="s">
        <v>43</v>
      </c>
      <c r="C61" s="23">
        <v>5445</v>
      </c>
      <c r="D61" s="23">
        <v>3604</v>
      </c>
      <c r="E61" s="23">
        <v>1841</v>
      </c>
      <c r="F61" s="23">
        <v>10.16</v>
      </c>
      <c r="G61" s="23">
        <v>15.24</v>
      </c>
      <c r="H61" s="23">
        <v>20.32</v>
      </c>
      <c r="I61" s="16"/>
      <c r="J61" s="16"/>
      <c r="K61" s="17"/>
      <c r="L61" s="15"/>
    </row>
    <row r="62" spans="1:12" x14ac:dyDescent="0.3">
      <c r="A62" s="22" t="s">
        <v>66</v>
      </c>
      <c r="B62" s="22" t="s">
        <v>67</v>
      </c>
      <c r="C62" s="22">
        <v>5713</v>
      </c>
      <c r="D62" s="22">
        <v>3650</v>
      </c>
      <c r="E62" s="22">
        <v>2063</v>
      </c>
      <c r="F62" s="22">
        <v>10.56</v>
      </c>
      <c r="G62" s="22">
        <v>15.05</v>
      </c>
      <c r="H62" s="22">
        <v>19.54</v>
      </c>
      <c r="I62" s="13"/>
      <c r="J62" s="13"/>
      <c r="K62" s="14"/>
      <c r="L62" s="15"/>
    </row>
    <row r="63" spans="1:12" x14ac:dyDescent="0.3">
      <c r="A63" s="23" t="s">
        <v>118</v>
      </c>
      <c r="B63" s="23" t="s">
        <v>119</v>
      </c>
      <c r="C63" s="23">
        <v>4361</v>
      </c>
      <c r="D63" s="23">
        <v>2973</v>
      </c>
      <c r="E63" s="23">
        <v>1388</v>
      </c>
      <c r="F63" s="23">
        <v>10.9</v>
      </c>
      <c r="G63" s="23">
        <v>14.2</v>
      </c>
      <c r="H63" s="23">
        <v>19.7</v>
      </c>
      <c r="I63" s="16"/>
      <c r="J63" s="16"/>
      <c r="K63" s="17"/>
      <c r="L63" s="15"/>
    </row>
    <row r="64" spans="1:12" x14ac:dyDescent="0.3">
      <c r="A64" s="22" t="s">
        <v>34</v>
      </c>
      <c r="B64" s="22" t="s">
        <v>35</v>
      </c>
      <c r="C64" s="22">
        <v>4558</v>
      </c>
      <c r="D64" s="22">
        <v>2978</v>
      </c>
      <c r="E64" s="22">
        <v>1580</v>
      </c>
      <c r="F64" s="22">
        <v>12</v>
      </c>
      <c r="G64" s="22">
        <v>15.04</v>
      </c>
      <c r="H64" s="22">
        <v>19.600000000000001</v>
      </c>
      <c r="I64" s="13"/>
      <c r="J64" s="13"/>
      <c r="K64" s="14"/>
      <c r="L64" s="15"/>
    </row>
    <row r="65" spans="1:12" x14ac:dyDescent="0.3">
      <c r="A65" s="23" t="s">
        <v>74</v>
      </c>
      <c r="B65" s="23" t="s">
        <v>75</v>
      </c>
      <c r="C65" s="23">
        <v>3048</v>
      </c>
      <c r="D65" s="23">
        <v>1712</v>
      </c>
      <c r="E65" s="23">
        <v>1336</v>
      </c>
      <c r="F65" s="23">
        <v>12.88</v>
      </c>
      <c r="G65" s="23">
        <v>20.46</v>
      </c>
      <c r="H65" s="23">
        <v>26.96</v>
      </c>
      <c r="I65" s="16"/>
      <c r="J65" s="16"/>
      <c r="K65" s="17"/>
      <c r="L65" s="15"/>
    </row>
    <row r="66" spans="1:12" x14ac:dyDescent="0.3">
      <c r="A66" s="22" t="s">
        <v>120</v>
      </c>
      <c r="B66" s="22" t="s">
        <v>121</v>
      </c>
      <c r="C66" s="22">
        <v>5506</v>
      </c>
      <c r="D66" s="22">
        <v>3654</v>
      </c>
      <c r="E66" s="22">
        <v>1852</v>
      </c>
      <c r="F66" s="22">
        <v>12.88</v>
      </c>
      <c r="G66" s="22">
        <v>20.46</v>
      </c>
      <c r="H66" s="22">
        <v>26.96</v>
      </c>
      <c r="I66" s="18"/>
      <c r="J66" s="18"/>
      <c r="K66" s="19"/>
      <c r="L6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E1" workbookViewId="0">
      <selection activeCell="I2" sqref="I2"/>
    </sheetView>
  </sheetViews>
  <sheetFormatPr defaultRowHeight="14.4" x14ac:dyDescent="0.3"/>
  <cols>
    <col min="1" max="1" width="15.109375" bestFit="1" customWidth="1"/>
    <col min="2" max="2" width="17.44140625" bestFit="1" customWidth="1"/>
    <col min="3" max="3" width="17.109375" bestFit="1" customWidth="1"/>
    <col min="4" max="4" width="15" bestFit="1" customWidth="1"/>
    <col min="5" max="5" width="25.21875" bestFit="1" customWidth="1"/>
    <col min="6" max="7" width="28.77734375" bestFit="1" customWidth="1"/>
    <col min="8" max="8" width="7.88671875" bestFit="1" customWidth="1"/>
    <col min="9" max="9" width="12" bestFit="1" customWidth="1"/>
    <col min="10" max="10" width="14" bestFit="1" customWidth="1"/>
    <col min="11" max="11" width="11.5546875" customWidth="1"/>
    <col min="14" max="14" width="17.77734375" customWidth="1"/>
  </cols>
  <sheetData>
    <row r="1" spans="1:16" x14ac:dyDescent="0.3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144</v>
      </c>
      <c r="I1" s="3" t="s">
        <v>223</v>
      </c>
      <c r="J1" s="3" t="s">
        <v>1</v>
      </c>
      <c r="K1" t="s">
        <v>145</v>
      </c>
      <c r="L1" t="s">
        <v>146</v>
      </c>
      <c r="M1" t="s">
        <v>203</v>
      </c>
      <c r="N1" t="s">
        <v>204</v>
      </c>
      <c r="O1" t="s">
        <v>205</v>
      </c>
      <c r="P1" t="s">
        <v>206</v>
      </c>
    </row>
    <row r="2" spans="1:16" x14ac:dyDescent="0.3">
      <c r="A2" s="3" t="s">
        <v>136</v>
      </c>
      <c r="B2" s="3">
        <v>4797</v>
      </c>
      <c r="C2" s="3">
        <v>3154</v>
      </c>
      <c r="D2" s="3">
        <v>1643</v>
      </c>
      <c r="E2" s="3">
        <v>7.99</v>
      </c>
      <c r="F2" s="3">
        <v>10.99</v>
      </c>
      <c r="G2" s="3">
        <v>13.99</v>
      </c>
      <c r="H2" s="7">
        <f>AVERAGE(E2:G2)</f>
        <v>10.99</v>
      </c>
      <c r="I2" s="6">
        <f>NetflixFees[[#This Row],[Cost Per Month - Basic ($)]]/NetflixFees[[#This Row],[Total Library Size]]</f>
        <v>1.6656243485511778E-3</v>
      </c>
      <c r="J2" s="3" t="s">
        <v>137</v>
      </c>
      <c r="K2" s="8">
        <f>F2/B2</f>
        <v>2.2910152178444864E-3</v>
      </c>
      <c r="L2" s="8">
        <f>G2/B2</f>
        <v>2.9164060871377947E-3</v>
      </c>
      <c r="M2" s="3">
        <f>VLOOKUP(J2,'3.Monthly Salary by Countries'!$B$1:$C$114, 2,FALSE)</f>
        <v>230.71</v>
      </c>
      <c r="N2" s="10">
        <f>NetflixFees[[#This Row],[Cost Per Month - Basic ($)]]/NetflixFees[[#This Row],[Mean Earning]]</f>
        <v>3.4632222270382734E-2</v>
      </c>
      <c r="O2" s="10">
        <f>NetflixFees[[#This Row],[Cost Per Month - Standard ($)]]/NetflixFees[[#This Row],[Mean Earning]]</f>
        <v>4.7635559793680379E-2</v>
      </c>
      <c r="P2" s="10">
        <f>NetflixFees[[#This Row],[Cost Per Month - Premium ($)]]/NetflixFees[[#This Row],[Mean Earning]]</f>
        <v>6.0638897316978024E-2</v>
      </c>
    </row>
    <row r="3" spans="1:16" x14ac:dyDescent="0.3">
      <c r="A3" s="3" t="s">
        <v>62</v>
      </c>
      <c r="B3" s="3">
        <v>3887</v>
      </c>
      <c r="C3" s="3">
        <v>2449</v>
      </c>
      <c r="D3" s="3">
        <v>1438</v>
      </c>
      <c r="E3" s="3">
        <v>8.36</v>
      </c>
      <c r="F3" s="3">
        <v>10.66</v>
      </c>
      <c r="G3" s="3">
        <v>12.96</v>
      </c>
      <c r="H3" s="7">
        <f>AVERAGE(E3:G3)</f>
        <v>10.66</v>
      </c>
      <c r="I3" s="6">
        <f>NetflixFees[[#This Row],[Cost Per Month - Basic ($)]]/NetflixFees[[#This Row],[Total Library Size]]</f>
        <v>2.150758940056599E-3</v>
      </c>
      <c r="J3" s="3" t="s">
        <v>63</v>
      </c>
      <c r="K3" s="8">
        <f>F3/B3</f>
        <v>2.7424749163879598E-3</v>
      </c>
      <c r="L3" s="8">
        <f>G3/B3</f>
        <v>3.3341908927193211E-3</v>
      </c>
      <c r="M3" s="3">
        <f>VLOOKUP(J3,'3.Monthly Salary by Countries'!$B$1:$C$114, 2,FALSE)</f>
        <v>300.91000000000003</v>
      </c>
      <c r="N3" s="10">
        <f>NetflixFees[[#This Row],[Cost Per Month - Basic ($)]]/NetflixFees[[#This Row],[Mean Earning]]</f>
        <v>2.7782393406666443E-2</v>
      </c>
      <c r="O3" s="10">
        <f>NetflixFees[[#This Row],[Cost Per Month - Standard ($)]]/NetflixFees[[#This Row],[Mean Earning]]</f>
        <v>3.5425874846299554E-2</v>
      </c>
      <c r="P3" s="10">
        <f>NetflixFees[[#This Row],[Cost Per Month - Premium ($)]]/NetflixFees[[#This Row],[Mean Earning]]</f>
        <v>4.306935628593267E-2</v>
      </c>
    </row>
    <row r="4" spans="1:16" x14ac:dyDescent="0.3">
      <c r="A4" s="3" t="s">
        <v>104</v>
      </c>
      <c r="B4" s="3">
        <v>5711</v>
      </c>
      <c r="C4" s="3">
        <v>3624</v>
      </c>
      <c r="D4" s="3">
        <v>2087</v>
      </c>
      <c r="E4" s="3">
        <v>8.1300000000000008</v>
      </c>
      <c r="F4" s="3">
        <v>10.84</v>
      </c>
      <c r="G4" s="3">
        <v>13.56</v>
      </c>
      <c r="H4" s="7">
        <f>AVERAGE(E4:G4)</f>
        <v>10.843333333333334</v>
      </c>
      <c r="I4" s="6">
        <f>NetflixFees[[#This Row],[Cost Per Month - Basic ($)]]/NetflixFees[[#This Row],[Total Library Size]]</f>
        <v>1.4235685519173526E-3</v>
      </c>
      <c r="J4" s="3" t="s">
        <v>105</v>
      </c>
      <c r="K4" s="8">
        <f>F4/B4</f>
        <v>1.8980914025564699E-3</v>
      </c>
      <c r="L4" s="8">
        <f>G4/B4</f>
        <v>2.3743652600245143E-3</v>
      </c>
      <c r="M4" s="3">
        <f>VLOOKUP(J4,'3.Monthly Salary by Countries'!$B$1:$C$114, 2,FALSE)</f>
        <v>328.12</v>
      </c>
      <c r="N4" s="10">
        <f>NetflixFees[[#This Row],[Cost Per Month - Basic ($)]]/NetflixFees[[#This Row],[Mean Earning]]</f>
        <v>2.4777520419358774E-2</v>
      </c>
      <c r="O4" s="10">
        <f>NetflixFees[[#This Row],[Cost Per Month - Standard ($)]]/NetflixFees[[#This Row],[Mean Earning]]</f>
        <v>3.3036693892478361E-2</v>
      </c>
      <c r="P4" s="10">
        <f>NetflixFees[[#This Row],[Cost Per Month - Premium ($)]]/NetflixFees[[#This Row],[Mean Earning]]</f>
        <v>4.1326344020480313E-2</v>
      </c>
    </row>
    <row r="5" spans="1:16" x14ac:dyDescent="0.3">
      <c r="A5" s="3" t="s">
        <v>96</v>
      </c>
      <c r="B5" s="3">
        <v>6362</v>
      </c>
      <c r="C5" s="3">
        <v>4154</v>
      </c>
      <c r="D5" s="3">
        <v>2208</v>
      </c>
      <c r="E5" s="3">
        <v>7.35</v>
      </c>
      <c r="F5" s="3">
        <v>9.14</v>
      </c>
      <c r="G5" s="3">
        <v>10.93</v>
      </c>
      <c r="H5" s="7">
        <f>AVERAGE(E5:G5)</f>
        <v>9.14</v>
      </c>
      <c r="I5" s="6">
        <f>NetflixFees[[#This Row],[Cost Per Month - Basic ($)]]/NetflixFees[[#This Row],[Total Library Size]]</f>
        <v>1.1552970763910719E-3</v>
      </c>
      <c r="J5" s="3" t="s">
        <v>97</v>
      </c>
      <c r="K5" s="8">
        <f>F5/B5</f>
        <v>1.4366551398931155E-3</v>
      </c>
      <c r="L5" s="8">
        <f>G5/B5</f>
        <v>1.7180132033951588E-3</v>
      </c>
      <c r="M5" s="3">
        <f>VLOOKUP(J5,'3.Monthly Salary by Countries'!$B$1:$C$114, 2,FALSE)</f>
        <v>303.77999999999997</v>
      </c>
      <c r="N5" s="10">
        <f>NetflixFees[[#This Row],[Cost Per Month - Basic ($)]]/NetflixFees[[#This Row],[Mean Earning]]</f>
        <v>2.4195141220620185E-2</v>
      </c>
      <c r="O5" s="10">
        <f>NetflixFees[[#This Row],[Cost Per Month - Standard ($)]]/NetflixFees[[#This Row],[Mean Earning]]</f>
        <v>3.0087563368227013E-2</v>
      </c>
      <c r="P5" s="10">
        <f>NetflixFees[[#This Row],[Cost Per Month - Premium ($)]]/NetflixFees[[#This Row],[Mean Earning]]</f>
        <v>3.5979985515833826E-2</v>
      </c>
    </row>
    <row r="6" spans="1:16" x14ac:dyDescent="0.3">
      <c r="A6" s="3" t="s">
        <v>92</v>
      </c>
      <c r="B6" s="3">
        <v>4797</v>
      </c>
      <c r="C6" s="3">
        <v>3155</v>
      </c>
      <c r="D6" s="3">
        <v>1642</v>
      </c>
      <c r="E6" s="3">
        <v>8.2899999999999991</v>
      </c>
      <c r="F6" s="3">
        <v>11.49</v>
      </c>
      <c r="G6" s="3">
        <v>14.69</v>
      </c>
      <c r="H6" s="7">
        <f>AVERAGE(E6:G6)</f>
        <v>11.49</v>
      </c>
      <c r="I6" s="6">
        <f>NetflixFees[[#This Row],[Cost Per Month - Basic ($)]]/NetflixFees[[#This Row],[Total Library Size]]</f>
        <v>1.7281634354805084E-3</v>
      </c>
      <c r="J6" s="3" t="s">
        <v>93</v>
      </c>
      <c r="K6" s="8">
        <f>F6/B6</f>
        <v>2.3952470293933711E-3</v>
      </c>
      <c r="L6" s="8">
        <f>G6/B6</f>
        <v>3.0623306233062328E-3</v>
      </c>
      <c r="M6" s="3">
        <f>VLOOKUP(J6,'3.Monthly Salary by Countries'!$B$1:$C$114, 2,FALSE)</f>
        <v>355</v>
      </c>
      <c r="N6" s="10">
        <f>NetflixFees[[#This Row],[Cost Per Month - Basic ($)]]/NetflixFees[[#This Row],[Mean Earning]]</f>
        <v>2.3352112676056337E-2</v>
      </c>
      <c r="O6" s="10">
        <f>NetflixFees[[#This Row],[Cost Per Month - Standard ($)]]/NetflixFees[[#This Row],[Mean Earning]]</f>
        <v>3.2366197183098591E-2</v>
      </c>
      <c r="P6" s="10">
        <f>NetflixFees[[#This Row],[Cost Per Month - Premium ($)]]/NetflixFees[[#This Row],[Mean Earning]]</f>
        <v>4.1380281690140845E-2</v>
      </c>
    </row>
    <row r="7" spans="1:16" x14ac:dyDescent="0.3">
      <c r="A7" s="3" t="s">
        <v>82</v>
      </c>
      <c r="B7" s="3">
        <v>3937</v>
      </c>
      <c r="C7" s="3">
        <v>2473</v>
      </c>
      <c r="D7" s="3">
        <v>1464</v>
      </c>
      <c r="E7" s="3">
        <v>9.0299999999999994</v>
      </c>
      <c r="F7" s="3">
        <v>11.29</v>
      </c>
      <c r="G7" s="3">
        <v>13.54</v>
      </c>
      <c r="H7" s="7">
        <f>AVERAGE(E7:G7)</f>
        <v>11.286666666666667</v>
      </c>
      <c r="I7" s="6">
        <f>NetflixFees[[#This Row],[Cost Per Month - Basic ($)]]/NetflixFees[[#This Row],[Total Library Size]]</f>
        <v>2.2936245872491744E-3</v>
      </c>
      <c r="J7" s="3" t="s">
        <v>83</v>
      </c>
      <c r="K7" s="8">
        <f>F7/B7</f>
        <v>2.8676657353314703E-3</v>
      </c>
      <c r="L7" s="8">
        <f>G7/B7</f>
        <v>3.4391668783337564E-3</v>
      </c>
      <c r="M7" s="3">
        <f>VLOOKUP(J7,'3.Monthly Salary by Countries'!$B$1:$C$114, 2,FALSE)</f>
        <v>409.89</v>
      </c>
      <c r="N7" s="10">
        <f>NetflixFees[[#This Row],[Cost Per Month - Basic ($)]]/NetflixFees[[#This Row],[Mean Earning]]</f>
        <v>2.2030300812413084E-2</v>
      </c>
      <c r="O7" s="10">
        <f>NetflixFees[[#This Row],[Cost Per Month - Standard ($)]]/NetflixFees[[#This Row],[Mean Earning]]</f>
        <v>2.7543975212861987E-2</v>
      </c>
      <c r="P7" s="10">
        <f>NetflixFees[[#This Row],[Cost Per Month - Premium ($)]]/NetflixFees[[#This Row],[Mean Earning]]</f>
        <v>3.3033252823928369E-2</v>
      </c>
    </row>
    <row r="8" spans="1:16" x14ac:dyDescent="0.3">
      <c r="A8" s="3" t="s">
        <v>36</v>
      </c>
      <c r="B8" s="3">
        <v>4992</v>
      </c>
      <c r="C8" s="3">
        <v>3155</v>
      </c>
      <c r="D8" s="3">
        <v>1837</v>
      </c>
      <c r="E8" s="3">
        <v>7.99</v>
      </c>
      <c r="F8" s="3">
        <v>10.99</v>
      </c>
      <c r="G8" s="3">
        <v>13.99</v>
      </c>
      <c r="H8" s="7">
        <f>AVERAGE(E8:G8)</f>
        <v>10.99</v>
      </c>
      <c r="I8" s="6">
        <f>NetflixFees[[#This Row],[Cost Per Month - Basic ($)]]/NetflixFees[[#This Row],[Total Library Size]]</f>
        <v>1.6005608974358975E-3</v>
      </c>
      <c r="J8" s="3" t="s">
        <v>37</v>
      </c>
      <c r="K8" s="8">
        <f>F8/B8</f>
        <v>2.2015224358974358E-3</v>
      </c>
      <c r="L8" s="8">
        <f>G8/B8</f>
        <v>2.8024839743589743E-3</v>
      </c>
      <c r="M8" s="3">
        <f>VLOOKUP(J8,'3.Monthly Salary by Countries'!$B$1:$C$114, 2,FALSE)</f>
        <v>480.16</v>
      </c>
      <c r="N8" s="10">
        <f>NetflixFees[[#This Row],[Cost Per Month - Basic ($)]]/NetflixFees[[#This Row],[Mean Earning]]</f>
        <v>1.6640286571142953E-2</v>
      </c>
      <c r="O8" s="10">
        <f>NetflixFees[[#This Row],[Cost Per Month - Standard ($)]]/NetflixFees[[#This Row],[Mean Earning]]</f>
        <v>2.288820393202266E-2</v>
      </c>
      <c r="P8" s="10">
        <f>NetflixFees[[#This Row],[Cost Per Month - Premium ($)]]/NetflixFees[[#This Row],[Mean Earning]]</f>
        <v>2.9136121292902366E-2</v>
      </c>
    </row>
    <row r="9" spans="1:16" x14ac:dyDescent="0.3">
      <c r="A9" s="3" t="s">
        <v>50</v>
      </c>
      <c r="B9" s="3">
        <v>4767</v>
      </c>
      <c r="C9" s="3">
        <v>3154</v>
      </c>
      <c r="D9" s="3">
        <v>1613</v>
      </c>
      <c r="E9" s="3">
        <v>7.99</v>
      </c>
      <c r="F9" s="3">
        <v>10.99</v>
      </c>
      <c r="G9" s="3">
        <v>13.99</v>
      </c>
      <c r="H9" s="7">
        <f>AVERAGE(E9:G9)</f>
        <v>10.99</v>
      </c>
      <c r="I9" s="6">
        <f>NetflixFees[[#This Row],[Cost Per Month - Basic ($)]]/NetflixFees[[#This Row],[Total Library Size]]</f>
        <v>1.6761065659744074E-3</v>
      </c>
      <c r="J9" s="3" t="s">
        <v>51</v>
      </c>
      <c r="K9" s="8">
        <f>F9/B9</f>
        <v>2.3054331864904554E-3</v>
      </c>
      <c r="L9" s="8">
        <f>G9/B9</f>
        <v>2.9347598070065032E-3</v>
      </c>
      <c r="M9" s="3">
        <f>VLOOKUP(J9,'3.Monthly Salary by Countries'!$B$1:$C$114, 2,FALSE)</f>
        <v>480.38</v>
      </c>
      <c r="N9" s="10">
        <f>NetflixFees[[#This Row],[Cost Per Month - Basic ($)]]/NetflixFees[[#This Row],[Mean Earning]]</f>
        <v>1.6632665806236731E-2</v>
      </c>
      <c r="O9" s="10">
        <f>NetflixFees[[#This Row],[Cost Per Month - Standard ($)]]/NetflixFees[[#This Row],[Mean Earning]]</f>
        <v>2.2877721803572174E-2</v>
      </c>
      <c r="P9" s="10">
        <f>NetflixFees[[#This Row],[Cost Per Month - Premium ($)]]/NetflixFees[[#This Row],[Mean Earning]]</f>
        <v>2.9122777800907617E-2</v>
      </c>
    </row>
    <row r="10" spans="1:16" x14ac:dyDescent="0.3">
      <c r="A10" s="3" t="s">
        <v>16</v>
      </c>
      <c r="B10" s="3">
        <v>4991</v>
      </c>
      <c r="C10" s="3">
        <v>3155</v>
      </c>
      <c r="D10" s="3">
        <v>1836</v>
      </c>
      <c r="E10" s="3">
        <v>7.99</v>
      </c>
      <c r="F10" s="3">
        <v>10.99</v>
      </c>
      <c r="G10" s="3">
        <v>13.99</v>
      </c>
      <c r="H10" s="7">
        <f>AVERAGE(E10:G10)</f>
        <v>10.99</v>
      </c>
      <c r="I10" s="6">
        <f>NetflixFees[[#This Row],[Cost Per Month - Basic ($)]]/NetflixFees[[#This Row],[Total Library Size]]</f>
        <v>1.6008815868563415E-3</v>
      </c>
      <c r="J10" s="3" t="s">
        <v>17</v>
      </c>
      <c r="K10" s="8">
        <f>F10/B10</f>
        <v>2.2019635343618516E-3</v>
      </c>
      <c r="L10" s="8">
        <f>G10/B10</f>
        <v>2.8030454818673612E-3</v>
      </c>
      <c r="M10" s="3">
        <f>VLOOKUP(J10,'3.Monthly Salary by Countries'!$B$1:$C$114, 2,FALSE)</f>
        <v>499.25</v>
      </c>
      <c r="N10" s="10">
        <f>NetflixFees[[#This Row],[Cost Per Month - Basic ($)]]/NetflixFees[[#This Row],[Mean Earning]]</f>
        <v>1.600400600901352E-2</v>
      </c>
      <c r="O10" s="10">
        <f>NetflixFees[[#This Row],[Cost Per Month - Standard ($)]]/NetflixFees[[#This Row],[Mean Earning]]</f>
        <v>2.201301952929394E-2</v>
      </c>
      <c r="P10" s="10">
        <f>NetflixFees[[#This Row],[Cost Per Month - Premium ($)]]/NetflixFees[[#This Row],[Mean Earning]]</f>
        <v>2.802203304957436E-2</v>
      </c>
    </row>
    <row r="11" spans="1:16" x14ac:dyDescent="0.3">
      <c r="A11" s="3" t="s">
        <v>94</v>
      </c>
      <c r="B11" s="3">
        <v>4986</v>
      </c>
      <c r="C11" s="3">
        <v>3155</v>
      </c>
      <c r="D11" s="3">
        <v>1831</v>
      </c>
      <c r="E11" s="3">
        <v>6.11</v>
      </c>
      <c r="F11" s="3">
        <v>8.56</v>
      </c>
      <c r="G11" s="3">
        <v>11.01</v>
      </c>
      <c r="H11" s="7">
        <f>AVERAGE(E11:G11)</f>
        <v>8.56</v>
      </c>
      <c r="I11" s="6">
        <f>NetflixFees[[#This Row],[Cost Per Month - Basic ($)]]/NetflixFees[[#This Row],[Total Library Size]]</f>
        <v>1.2254312073806659E-3</v>
      </c>
      <c r="J11" s="3" t="s">
        <v>95</v>
      </c>
      <c r="K11" s="8">
        <f>F11/B11</f>
        <v>1.7168070597673487E-3</v>
      </c>
      <c r="L11" s="8">
        <f>G11/B11</f>
        <v>2.2081829121540311E-3</v>
      </c>
      <c r="M11" s="3">
        <f>VLOOKUP(J11,'3.Monthly Salary by Countries'!$B$1:$C$114, 2,FALSE)</f>
        <v>382.02</v>
      </c>
      <c r="N11" s="10">
        <f>NetflixFees[[#This Row],[Cost Per Month - Basic ($)]]/NetflixFees[[#This Row],[Mean Earning]]</f>
        <v>1.5993927019527773E-2</v>
      </c>
      <c r="O11" s="10">
        <f>NetflixFees[[#This Row],[Cost Per Month - Standard ($)]]/NetflixFees[[#This Row],[Mean Earning]]</f>
        <v>2.240720381131878E-2</v>
      </c>
      <c r="P11" s="10">
        <f>NetflixFees[[#This Row],[Cost Per Month - Premium ($)]]/NetflixFees[[#This Row],[Mean Earning]]</f>
        <v>2.8820480603109787E-2</v>
      </c>
    </row>
    <row r="12" spans="1:16" x14ac:dyDescent="0.3">
      <c r="A12" s="3" t="s">
        <v>52</v>
      </c>
      <c r="B12" s="3">
        <v>4989</v>
      </c>
      <c r="C12" s="3">
        <v>3154</v>
      </c>
      <c r="D12" s="3">
        <v>1835</v>
      </c>
      <c r="E12" s="3">
        <v>7.99</v>
      </c>
      <c r="F12" s="3">
        <v>10.99</v>
      </c>
      <c r="G12" s="3">
        <v>13.99</v>
      </c>
      <c r="H12" s="7">
        <f>AVERAGE(E12:G12)</f>
        <v>10.99</v>
      </c>
      <c r="I12" s="6">
        <f>NetflixFees[[#This Row],[Cost Per Month - Basic ($)]]/NetflixFees[[#This Row],[Total Library Size]]</f>
        <v>1.6015233513730206E-3</v>
      </c>
      <c r="J12" s="3" t="s">
        <v>53</v>
      </c>
      <c r="K12" s="8">
        <f>F12/B12</f>
        <v>2.202846261775907E-3</v>
      </c>
      <c r="L12" s="8">
        <f>G12/B12</f>
        <v>2.8041691721787934E-3</v>
      </c>
      <c r="M12" s="3">
        <f>VLOOKUP(J12,'3.Monthly Salary by Countries'!$B$1:$C$114, 2,FALSE)</f>
        <v>500.93</v>
      </c>
      <c r="N12" s="10">
        <f>NetflixFees[[#This Row],[Cost Per Month - Basic ($)]]/NetflixFees[[#This Row],[Mean Earning]]</f>
        <v>1.5950332381769908E-2</v>
      </c>
      <c r="O12" s="10">
        <f>NetflixFees[[#This Row],[Cost Per Month - Standard ($)]]/NetflixFees[[#This Row],[Mean Earning]]</f>
        <v>2.1939193100832453E-2</v>
      </c>
      <c r="P12" s="10">
        <f>NetflixFees[[#This Row],[Cost Per Month - Premium ($)]]/NetflixFees[[#This Row],[Mean Earning]]</f>
        <v>2.7928053819894997E-2</v>
      </c>
    </row>
    <row r="13" spans="1:16" x14ac:dyDescent="0.3">
      <c r="A13" s="3" t="s">
        <v>124</v>
      </c>
      <c r="B13" s="3">
        <v>4948</v>
      </c>
      <c r="C13" s="3">
        <v>2977</v>
      </c>
      <c r="D13" s="3">
        <v>1971</v>
      </c>
      <c r="E13" s="3">
        <v>8.34</v>
      </c>
      <c r="F13" s="3">
        <v>10.43</v>
      </c>
      <c r="G13" s="3">
        <v>12.52</v>
      </c>
      <c r="H13" s="7">
        <f>AVERAGE(E13:G13)</f>
        <v>10.43</v>
      </c>
      <c r="I13" s="6">
        <f>NetflixFees[[#This Row],[Cost Per Month - Basic ($)]]/NetflixFees[[#This Row],[Total Library Size]]</f>
        <v>1.6855295068714633E-3</v>
      </c>
      <c r="J13" s="3" t="s">
        <v>125</v>
      </c>
      <c r="K13" s="8">
        <f>F13/B13</f>
        <v>2.1079223928860144E-3</v>
      </c>
      <c r="L13" s="8">
        <f>G13/B13</f>
        <v>2.5303152789005658E-3</v>
      </c>
      <c r="M13" s="3">
        <f>VLOOKUP(J13,'3.Monthly Salary by Countries'!$B$1:$C$114, 2,FALSE)</f>
        <v>556.9</v>
      </c>
      <c r="N13" s="10">
        <f>NetflixFees[[#This Row],[Cost Per Month - Basic ($)]]/NetflixFees[[#This Row],[Mean Earning]]</f>
        <v>1.4975758664033041E-2</v>
      </c>
      <c r="O13" s="10">
        <f>NetflixFees[[#This Row],[Cost Per Month - Standard ($)]]/NetflixFees[[#This Row],[Mean Earning]]</f>
        <v>1.8728676602621657E-2</v>
      </c>
      <c r="P13" s="10">
        <f>NetflixFees[[#This Row],[Cost Per Month - Premium ($)]]/NetflixFees[[#This Row],[Mean Earning]]</f>
        <v>2.2481594541210272E-2</v>
      </c>
    </row>
    <row r="14" spans="1:16" x14ac:dyDescent="0.3">
      <c r="A14" s="3" t="s">
        <v>134</v>
      </c>
      <c r="B14" s="3">
        <v>4989</v>
      </c>
      <c r="C14" s="3">
        <v>3154</v>
      </c>
      <c r="D14" s="3">
        <v>1835</v>
      </c>
      <c r="E14" s="3">
        <v>8.99</v>
      </c>
      <c r="F14" s="3">
        <v>12.99</v>
      </c>
      <c r="G14" s="3">
        <v>15.99</v>
      </c>
      <c r="H14" s="7">
        <f>AVERAGE(E14:G14)</f>
        <v>12.656666666666666</v>
      </c>
      <c r="I14" s="6">
        <f>NetflixFees[[#This Row],[Cost Per Month - Basic ($)]]/NetflixFees[[#This Row],[Total Library Size]]</f>
        <v>1.8019643215073161E-3</v>
      </c>
      <c r="J14" s="3" t="s">
        <v>135</v>
      </c>
      <c r="K14" s="8">
        <f>F14/B14</f>
        <v>2.6037282020444979E-3</v>
      </c>
      <c r="L14" s="8">
        <f>G14/B14</f>
        <v>3.2050511124473843E-3</v>
      </c>
      <c r="M14" s="3">
        <f>VLOOKUP(J14,'3.Monthly Salary by Countries'!$B$1:$C$114, 2,FALSE)</f>
        <v>621.12</v>
      </c>
      <c r="N14" s="10">
        <f>NetflixFees[[#This Row],[Cost Per Month - Basic ($)]]/NetflixFees[[#This Row],[Mean Earning]]</f>
        <v>1.4473853683668212E-2</v>
      </c>
      <c r="O14" s="10">
        <f>NetflixFees[[#This Row],[Cost Per Month - Standard ($)]]/NetflixFees[[#This Row],[Mean Earning]]</f>
        <v>2.0913833075734158E-2</v>
      </c>
      <c r="P14" s="10">
        <f>NetflixFees[[#This Row],[Cost Per Month - Premium ($)]]/NetflixFees[[#This Row],[Mean Earning]]</f>
        <v>2.5743817619783615E-2</v>
      </c>
    </row>
    <row r="15" spans="1:16" x14ac:dyDescent="0.3">
      <c r="A15" s="3" t="s">
        <v>102</v>
      </c>
      <c r="B15" s="3">
        <v>5303</v>
      </c>
      <c r="C15" s="3">
        <v>3832</v>
      </c>
      <c r="D15" s="3">
        <v>1471</v>
      </c>
      <c r="E15" s="3">
        <v>9.0299999999999994</v>
      </c>
      <c r="F15" s="3">
        <v>11.29</v>
      </c>
      <c r="G15" s="3">
        <v>13.54</v>
      </c>
      <c r="H15" s="7">
        <f>AVERAGE(E15:G15)</f>
        <v>11.286666666666667</v>
      </c>
      <c r="I15" s="6">
        <f>NetflixFees[[#This Row],[Cost Per Month - Basic ($)]]/NetflixFees[[#This Row],[Total Library Size]]</f>
        <v>1.7028097303413161E-3</v>
      </c>
      <c r="J15" s="3" t="s">
        <v>103</v>
      </c>
      <c r="K15" s="8">
        <f>F15/B15</f>
        <v>2.1289835941919666E-3</v>
      </c>
      <c r="L15" s="8">
        <f>G15/B15</f>
        <v>2.5532717329813312E-3</v>
      </c>
      <c r="M15" s="3">
        <f>VLOOKUP(J15,'3.Monthly Salary by Countries'!$B$1:$C$114, 2,FALSE)</f>
        <v>654.25</v>
      </c>
      <c r="N15" s="10">
        <f>NetflixFees[[#This Row],[Cost Per Month - Basic ($)]]/NetflixFees[[#This Row],[Mean Earning]]</f>
        <v>1.380206343141001E-2</v>
      </c>
      <c r="O15" s="10">
        <f>NetflixFees[[#This Row],[Cost Per Month - Standard ($)]]/NetflixFees[[#This Row],[Mean Earning]]</f>
        <v>1.7256400458540311E-2</v>
      </c>
      <c r="P15" s="10">
        <f>NetflixFees[[#This Row],[Cost Per Month - Premium ($)]]/NetflixFees[[#This Row],[Mean Earning]]</f>
        <v>2.0695452808559417E-2</v>
      </c>
    </row>
    <row r="16" spans="1:16" x14ac:dyDescent="0.3">
      <c r="A16" s="3" t="s">
        <v>20</v>
      </c>
      <c r="B16" s="3">
        <v>6797</v>
      </c>
      <c r="C16" s="3">
        <v>4819</v>
      </c>
      <c r="D16" s="3">
        <v>1978</v>
      </c>
      <c r="E16" s="3">
        <v>9.0299999999999994</v>
      </c>
      <c r="F16" s="3">
        <v>11.29</v>
      </c>
      <c r="G16" s="3">
        <v>13.54</v>
      </c>
      <c r="H16" s="7">
        <f>AVERAGE(E16:G16)</f>
        <v>11.286666666666667</v>
      </c>
      <c r="I16" s="6">
        <f>NetflixFees[[#This Row],[Cost Per Month - Basic ($)]]/NetflixFees[[#This Row],[Total Library Size]]</f>
        <v>1.3285272914521111E-3</v>
      </c>
      <c r="J16" s="3" t="s">
        <v>21</v>
      </c>
      <c r="K16" s="8">
        <f>F16/B16</f>
        <v>1.6610269236427835E-3</v>
      </c>
      <c r="L16" s="8">
        <f>G16/B16</f>
        <v>1.9920553185228777E-3</v>
      </c>
      <c r="M16" s="3">
        <f>VLOOKUP(J16,'3.Monthly Salary by Countries'!$B$1:$C$114, 2,FALSE)</f>
        <v>657.44</v>
      </c>
      <c r="N16" s="10">
        <f>NetflixFees[[#This Row],[Cost Per Month - Basic ($)]]/NetflixFees[[#This Row],[Mean Earning]]</f>
        <v>1.3735093696763201E-2</v>
      </c>
      <c r="O16" s="10">
        <f>NetflixFees[[#This Row],[Cost Per Month - Standard ($)]]/NetflixFees[[#This Row],[Mean Earning]]</f>
        <v>1.7172669749330734E-2</v>
      </c>
      <c r="P16" s="10">
        <f>NetflixFees[[#This Row],[Cost Per Month - Premium ($)]]/NetflixFees[[#This Row],[Mean Earning]]</f>
        <v>2.0595035288391333E-2</v>
      </c>
    </row>
    <row r="17" spans="1:16" x14ac:dyDescent="0.3">
      <c r="A17" s="3" t="s">
        <v>26</v>
      </c>
      <c r="B17" s="3">
        <v>4991</v>
      </c>
      <c r="C17" s="3">
        <v>3156</v>
      </c>
      <c r="D17" s="3">
        <v>1835</v>
      </c>
      <c r="E17" s="3">
        <v>4.3099999999999996</v>
      </c>
      <c r="F17" s="3">
        <v>6.86</v>
      </c>
      <c r="G17" s="3">
        <v>9.93</v>
      </c>
      <c r="H17" s="7">
        <f>AVERAGE(E17:G17)</f>
        <v>7.0333333333333341</v>
      </c>
      <c r="I17" s="6">
        <f>NetflixFees[[#This Row],[Cost Per Month - Basic ($)]]/NetflixFees[[#This Row],[Total Library Size]]</f>
        <v>8.6355439791624921E-4</v>
      </c>
      <c r="J17" s="3" t="s">
        <v>27</v>
      </c>
      <c r="K17" s="8">
        <f>F17/B17</f>
        <v>1.3744740532959326E-3</v>
      </c>
      <c r="L17" s="8">
        <f>G17/B17</f>
        <v>1.9895812462432379E-3</v>
      </c>
      <c r="M17" s="3">
        <f>VLOOKUP(J17,'3.Monthly Salary by Countries'!$B$1:$C$114, 2,FALSE)</f>
        <v>324.11</v>
      </c>
      <c r="N17" s="10">
        <f>NetflixFees[[#This Row],[Cost Per Month - Basic ($)]]/NetflixFees[[#This Row],[Mean Earning]]</f>
        <v>1.329795439819814E-2</v>
      </c>
      <c r="O17" s="10">
        <f>NetflixFees[[#This Row],[Cost Per Month - Standard ($)]]/NetflixFees[[#This Row],[Mean Earning]]</f>
        <v>2.1165653636111198E-2</v>
      </c>
      <c r="P17" s="10">
        <f>NetflixFees[[#This Row],[Cost Per Month - Premium ($)]]/NetflixFees[[#This Row],[Mean Earning]]</f>
        <v>3.063774644410848E-2</v>
      </c>
    </row>
    <row r="18" spans="1:16" x14ac:dyDescent="0.3">
      <c r="A18" s="3" t="s">
        <v>128</v>
      </c>
      <c r="B18" s="3">
        <v>5336</v>
      </c>
      <c r="C18" s="3">
        <v>3261</v>
      </c>
      <c r="D18" s="3">
        <v>2075</v>
      </c>
      <c r="E18" s="3">
        <v>5.64</v>
      </c>
      <c r="F18" s="3">
        <v>8.4600000000000009</v>
      </c>
      <c r="G18" s="3">
        <v>11.29</v>
      </c>
      <c r="H18" s="7">
        <f>AVERAGE(E18:G18)</f>
        <v>8.4633333333333329</v>
      </c>
      <c r="I18" s="6">
        <f>NetflixFees[[#This Row],[Cost Per Month - Basic ($)]]/NetflixFees[[#This Row],[Total Library Size]]</f>
        <v>1.0569715142428784E-3</v>
      </c>
      <c r="J18" s="3" t="s">
        <v>129</v>
      </c>
      <c r="K18" s="8">
        <f>F18/B18</f>
        <v>1.5854572713643179E-3</v>
      </c>
      <c r="L18" s="8">
        <f>G18/B18</f>
        <v>2.1158170914542728E-3</v>
      </c>
      <c r="M18" s="3">
        <f>VLOOKUP(J18,'3.Monthly Salary by Countries'!$B$1:$C$114, 2,FALSE)</f>
        <v>452.56</v>
      </c>
      <c r="N18" s="10">
        <f>NetflixFees[[#This Row],[Cost Per Month - Basic ($)]]/NetflixFees[[#This Row],[Mean Earning]]</f>
        <v>1.2462435920098991E-2</v>
      </c>
      <c r="O18" s="10">
        <f>NetflixFees[[#This Row],[Cost Per Month - Standard ($)]]/NetflixFees[[#This Row],[Mean Earning]]</f>
        <v>1.869365388014849E-2</v>
      </c>
      <c r="P18" s="10">
        <f>NetflixFees[[#This Row],[Cost Per Month - Premium ($)]]/NetflixFees[[#This Row],[Mean Earning]]</f>
        <v>2.4946968357786811E-2</v>
      </c>
    </row>
    <row r="19" spans="1:16" x14ac:dyDescent="0.3">
      <c r="A19" s="3" t="s">
        <v>80</v>
      </c>
      <c r="B19" s="3">
        <v>4993</v>
      </c>
      <c r="C19" s="3">
        <v>3158</v>
      </c>
      <c r="D19" s="3">
        <v>1835</v>
      </c>
      <c r="E19" s="3">
        <v>6.62</v>
      </c>
      <c r="F19" s="3">
        <v>10.43</v>
      </c>
      <c r="G19" s="3">
        <v>14.24</v>
      </c>
      <c r="H19" s="7">
        <f>AVERAGE(E19:G19)</f>
        <v>10.43</v>
      </c>
      <c r="I19" s="6">
        <f>NetflixFees[[#This Row],[Cost Per Month - Basic ($)]]/NetflixFees[[#This Row],[Total Library Size]]</f>
        <v>1.3258561986781495E-3</v>
      </c>
      <c r="J19" s="3" t="s">
        <v>81</v>
      </c>
      <c r="K19" s="8">
        <f>F19/B19</f>
        <v>2.0889244942920086E-3</v>
      </c>
      <c r="L19" s="8">
        <f>G19/B19</f>
        <v>2.8519927899058684E-3</v>
      </c>
      <c r="M19" s="3">
        <f>VLOOKUP(J19,'3.Monthly Salary by Countries'!$B$1:$C$114, 2,FALSE)</f>
        <v>543.1</v>
      </c>
      <c r="N19" s="10">
        <f>NetflixFees[[#This Row],[Cost Per Month - Basic ($)]]/NetflixFees[[#This Row],[Mean Earning]]</f>
        <v>1.2189283741484072E-2</v>
      </c>
      <c r="O19" s="10">
        <f>NetflixFees[[#This Row],[Cost Per Month - Standard ($)]]/NetflixFees[[#This Row],[Mean Earning]]</f>
        <v>1.9204566378199225E-2</v>
      </c>
      <c r="P19" s="10">
        <f>NetflixFees[[#This Row],[Cost Per Month - Premium ($)]]/NetflixFees[[#This Row],[Mean Earning]]</f>
        <v>2.6219849014914379E-2</v>
      </c>
    </row>
    <row r="20" spans="1:16" x14ac:dyDescent="0.3">
      <c r="A20" s="3" t="s">
        <v>24</v>
      </c>
      <c r="B20" s="3">
        <v>4994</v>
      </c>
      <c r="C20" s="3">
        <v>3156</v>
      </c>
      <c r="D20" s="3">
        <v>1838</v>
      </c>
      <c r="E20" s="3">
        <v>7.07</v>
      </c>
      <c r="F20" s="3">
        <v>9.91</v>
      </c>
      <c r="G20" s="3">
        <v>12.74</v>
      </c>
      <c r="H20" s="7">
        <f>AVERAGE(E20:G20)</f>
        <v>9.9066666666666663</v>
      </c>
      <c r="I20" s="6">
        <f>NetflixFees[[#This Row],[Cost Per Month - Basic ($)]]/NetflixFees[[#This Row],[Total Library Size]]</f>
        <v>1.4156988386063276E-3</v>
      </c>
      <c r="J20" s="3" t="s">
        <v>25</v>
      </c>
      <c r="K20" s="8">
        <f>F20/B20</f>
        <v>1.984381257509011E-3</v>
      </c>
      <c r="L20" s="8">
        <f>G20/B20</f>
        <v>2.5510612735282338E-3</v>
      </c>
      <c r="M20" s="3">
        <f>VLOOKUP(J20,'3.Monthly Salary by Countries'!$B$1:$C$114, 2,FALSE)</f>
        <v>600.63</v>
      </c>
      <c r="N20" s="10">
        <f>NetflixFees[[#This Row],[Cost Per Month - Basic ($)]]/NetflixFees[[#This Row],[Mean Earning]]</f>
        <v>1.1770973810831961E-2</v>
      </c>
      <c r="O20" s="10">
        <f>NetflixFees[[#This Row],[Cost Per Month - Standard ($)]]/NetflixFees[[#This Row],[Mean Earning]]</f>
        <v>1.6499342357191617E-2</v>
      </c>
      <c r="P20" s="10">
        <f>NetflixFees[[#This Row],[Cost Per Month - Premium ($)]]/NetflixFees[[#This Row],[Mean Earning]]</f>
        <v>2.1211061718528879E-2</v>
      </c>
    </row>
    <row r="21" spans="1:16" x14ac:dyDescent="0.3">
      <c r="A21" s="3" t="s">
        <v>18</v>
      </c>
      <c r="B21" s="3">
        <v>4972</v>
      </c>
      <c r="C21" s="3">
        <v>3162</v>
      </c>
      <c r="D21" s="3">
        <v>1810</v>
      </c>
      <c r="E21" s="3">
        <v>4.6100000000000003</v>
      </c>
      <c r="F21" s="3">
        <v>7.11</v>
      </c>
      <c r="G21" s="3">
        <v>9.9600000000000009</v>
      </c>
      <c r="H21" s="7">
        <f>AVERAGE(E21:G21)</f>
        <v>7.2266666666666666</v>
      </c>
      <c r="I21" s="6">
        <f>NetflixFees[[#This Row],[Cost Per Month - Basic ($)]]/NetflixFees[[#This Row],[Total Library Size]]</f>
        <v>9.2719227674979894E-4</v>
      </c>
      <c r="J21" s="3" t="s">
        <v>19</v>
      </c>
      <c r="K21" s="8">
        <f>F21/B21</f>
        <v>1.4300080450522928E-3</v>
      </c>
      <c r="L21" s="8">
        <f>G21/B21</f>
        <v>2.0032180209171363E-3</v>
      </c>
      <c r="M21" s="3">
        <f>VLOOKUP(J21,'3.Monthly Salary by Countries'!$B$1:$C$114, 2,FALSE)</f>
        <v>392.85</v>
      </c>
      <c r="N21" s="10">
        <f>NetflixFees[[#This Row],[Cost Per Month - Basic ($)]]/NetflixFees[[#This Row],[Mean Earning]]</f>
        <v>1.1734758813796615E-2</v>
      </c>
      <c r="O21" s="10">
        <f>NetflixFees[[#This Row],[Cost Per Month - Standard ($)]]/NetflixFees[[#This Row],[Mean Earning]]</f>
        <v>1.8098510882016035E-2</v>
      </c>
      <c r="P21" s="10">
        <f>NetflixFees[[#This Row],[Cost Per Month - Premium ($)]]/NetflixFees[[#This Row],[Mean Earning]]</f>
        <v>2.5353188239786179E-2</v>
      </c>
    </row>
    <row r="22" spans="1:16" x14ac:dyDescent="0.3">
      <c r="A22" s="3" t="s">
        <v>28</v>
      </c>
      <c r="B22" s="3">
        <v>4988</v>
      </c>
      <c r="C22" s="3">
        <v>3152</v>
      </c>
      <c r="D22" s="3">
        <v>1836</v>
      </c>
      <c r="E22" s="3">
        <v>8.99</v>
      </c>
      <c r="F22" s="3">
        <v>12.99</v>
      </c>
      <c r="G22" s="3">
        <v>15.99</v>
      </c>
      <c r="H22" s="7">
        <f>AVERAGE(E22:G22)</f>
        <v>12.656666666666666</v>
      </c>
      <c r="I22" s="6">
        <f>NetflixFees[[#This Row],[Cost Per Month - Basic ($)]]/NetflixFees[[#This Row],[Total Library Size]]</f>
        <v>1.802325581395349E-3</v>
      </c>
      <c r="J22" s="3" t="s">
        <v>29</v>
      </c>
      <c r="K22" s="8">
        <f>F22/B22</f>
        <v>2.6042502004811549E-3</v>
      </c>
      <c r="L22" s="8">
        <f>G22/B22</f>
        <v>3.2056936647955094E-3</v>
      </c>
      <c r="M22" s="3">
        <f>VLOOKUP(J22,'3.Monthly Salary by Countries'!$B$1:$C$114, 2,FALSE)</f>
        <v>773.59</v>
      </c>
      <c r="N22" s="10">
        <f>NetflixFees[[#This Row],[Cost Per Month - Basic ($)]]/NetflixFees[[#This Row],[Mean Earning]]</f>
        <v>1.1621142982716944E-2</v>
      </c>
      <c r="O22" s="10">
        <f>NetflixFees[[#This Row],[Cost Per Month - Standard ($)]]/NetflixFees[[#This Row],[Mean Earning]]</f>
        <v>1.6791840639098232E-2</v>
      </c>
      <c r="P22" s="10">
        <f>NetflixFees[[#This Row],[Cost Per Month - Premium ($)]]/NetflixFees[[#This Row],[Mean Earning]]</f>
        <v>2.0669863881384195E-2</v>
      </c>
    </row>
    <row r="23" spans="1:16" x14ac:dyDescent="0.3">
      <c r="A23" s="3" t="s">
        <v>48</v>
      </c>
      <c r="B23" s="3">
        <v>4772</v>
      </c>
      <c r="C23" s="3">
        <v>3344</v>
      </c>
      <c r="D23" s="3">
        <v>1428</v>
      </c>
      <c r="E23" s="3">
        <v>9.0299999999999994</v>
      </c>
      <c r="F23" s="3">
        <v>12.42</v>
      </c>
      <c r="G23" s="3">
        <v>15.8</v>
      </c>
      <c r="H23" s="7">
        <f>AVERAGE(E23:G23)</f>
        <v>12.416666666666666</v>
      </c>
      <c r="I23" s="6">
        <f>NetflixFees[[#This Row],[Cost Per Month - Basic ($)]]/NetflixFees[[#This Row],[Total Library Size]]</f>
        <v>1.8922883487007543E-3</v>
      </c>
      <c r="J23" s="3" t="s">
        <v>49</v>
      </c>
      <c r="K23" s="8">
        <f>F23/B23</f>
        <v>2.6026823134953896E-3</v>
      </c>
      <c r="L23" s="8">
        <f>G23/B23</f>
        <v>3.3109807208717519E-3</v>
      </c>
      <c r="M23" s="3">
        <f>VLOOKUP(J23,'3.Monthly Salary by Countries'!$B$1:$C$114, 2,FALSE)</f>
        <v>813.82</v>
      </c>
      <c r="N23" s="10">
        <f>NetflixFees[[#This Row],[Cost Per Month - Basic ($)]]/NetflixFees[[#This Row],[Mean Earning]]</f>
        <v>1.1095819714433165E-2</v>
      </c>
      <c r="O23" s="10">
        <f>NetflixFees[[#This Row],[Cost Per Month - Standard ($)]]/NetflixFees[[#This Row],[Mean Earning]]</f>
        <v>1.526136000589811E-2</v>
      </c>
      <c r="P23" s="10">
        <f>NetflixFees[[#This Row],[Cost Per Month - Premium ($)]]/NetflixFees[[#This Row],[Mean Earning]]</f>
        <v>1.9414612567889705E-2</v>
      </c>
    </row>
    <row r="24" spans="1:16" x14ac:dyDescent="0.3">
      <c r="A24" s="3" t="s">
        <v>78</v>
      </c>
      <c r="B24" s="3">
        <v>5952</v>
      </c>
      <c r="C24" s="3">
        <v>3565</v>
      </c>
      <c r="D24" s="3">
        <v>2387</v>
      </c>
      <c r="E24" s="3">
        <v>8.2899999999999991</v>
      </c>
      <c r="F24" s="3">
        <v>10.65</v>
      </c>
      <c r="G24" s="3">
        <v>13.02</v>
      </c>
      <c r="H24" s="7">
        <f>AVERAGE(E24:G24)</f>
        <v>10.653333333333332</v>
      </c>
      <c r="I24" s="6">
        <f>NetflixFees[[#This Row],[Cost Per Month - Basic ($)]]/NetflixFees[[#This Row],[Total Library Size]]</f>
        <v>1.392809139784946E-3</v>
      </c>
      <c r="J24" s="3" t="s">
        <v>79</v>
      </c>
      <c r="K24" s="8">
        <f>F24/B24</f>
        <v>1.7893145161290323E-3</v>
      </c>
      <c r="L24" s="8">
        <f>G24/B24</f>
        <v>2.1874999999999998E-3</v>
      </c>
      <c r="M24" s="3">
        <f>VLOOKUP(J24,'3.Monthly Salary by Countries'!$B$1:$C$114, 2,FALSE)</f>
        <v>807</v>
      </c>
      <c r="N24" s="10">
        <f>NetflixFees[[#This Row],[Cost Per Month - Basic ($)]]/NetflixFees[[#This Row],[Mean Earning]]</f>
        <v>1.0272614622057001E-2</v>
      </c>
      <c r="O24" s="10">
        <f>NetflixFees[[#This Row],[Cost Per Month - Standard ($)]]/NetflixFees[[#This Row],[Mean Earning]]</f>
        <v>1.3197026022304834E-2</v>
      </c>
      <c r="P24" s="10">
        <f>NetflixFees[[#This Row],[Cost Per Month - Premium ($)]]/NetflixFees[[#This Row],[Mean Earning]]</f>
        <v>1.6133828996282528E-2</v>
      </c>
    </row>
    <row r="25" spans="1:16" x14ac:dyDescent="0.3">
      <c r="A25" s="3" t="s">
        <v>30</v>
      </c>
      <c r="B25" s="3">
        <v>2274</v>
      </c>
      <c r="C25" s="3">
        <v>1675</v>
      </c>
      <c r="D25" s="3">
        <v>599</v>
      </c>
      <c r="E25" s="3">
        <v>9.0299999999999994</v>
      </c>
      <c r="F25" s="3">
        <v>11.29</v>
      </c>
      <c r="G25" s="3">
        <v>13.54</v>
      </c>
      <c r="H25" s="7">
        <f>AVERAGE(E25:G25)</f>
        <v>11.286666666666667</v>
      </c>
      <c r="I25" s="6">
        <f>NetflixFees[[#This Row],[Cost Per Month - Basic ($)]]/NetflixFees[[#This Row],[Total Library Size]]</f>
        <v>3.9709762532981526E-3</v>
      </c>
      <c r="J25" s="3" t="s">
        <v>31</v>
      </c>
      <c r="K25" s="8">
        <f>F25/B25</f>
        <v>4.9648197009674582E-3</v>
      </c>
      <c r="L25" s="8">
        <f>G25/B25</f>
        <v>5.9542656112576949E-3</v>
      </c>
      <c r="M25" s="3">
        <f>VLOOKUP(J25,'3.Monthly Salary by Countries'!$B$1:$C$114, 2,FALSE)</f>
        <v>889.75</v>
      </c>
      <c r="N25" s="10">
        <f>NetflixFees[[#This Row],[Cost Per Month - Basic ($)]]/NetflixFees[[#This Row],[Mean Earning]]</f>
        <v>1.0148918235459398E-2</v>
      </c>
      <c r="O25" s="10">
        <f>NetflixFees[[#This Row],[Cost Per Month - Standard ($)]]/NetflixFees[[#This Row],[Mean Earning]]</f>
        <v>1.2688957572351783E-2</v>
      </c>
      <c r="P25" s="10">
        <f>NetflixFees[[#This Row],[Cost Per Month - Premium ($)]]/NetflixFees[[#This Row],[Mean Earning]]</f>
        <v>1.5217757797134026E-2</v>
      </c>
    </row>
    <row r="26" spans="1:16" x14ac:dyDescent="0.3">
      <c r="A26" s="3" t="s">
        <v>56</v>
      </c>
      <c r="B26" s="3">
        <v>6884</v>
      </c>
      <c r="C26" s="3">
        <v>4802</v>
      </c>
      <c r="D26" s="3">
        <v>2082</v>
      </c>
      <c r="E26" s="3">
        <v>7.64</v>
      </c>
      <c r="F26" s="3">
        <v>10.71</v>
      </c>
      <c r="G26" s="3">
        <v>13.78</v>
      </c>
      <c r="H26" s="7">
        <f>AVERAGE(E26:G26)</f>
        <v>10.71</v>
      </c>
      <c r="I26" s="6">
        <f>NetflixFees[[#This Row],[Cost Per Month - Basic ($)]]/NetflixFees[[#This Row],[Total Library Size]]</f>
        <v>1.1098198721673446E-3</v>
      </c>
      <c r="J26" s="3" t="s">
        <v>57</v>
      </c>
      <c r="K26" s="8">
        <f>F26/B26</f>
        <v>1.5557815223707148E-3</v>
      </c>
      <c r="L26" s="8">
        <f>G26/B26</f>
        <v>2.0017431725740846E-3</v>
      </c>
      <c r="M26" s="3">
        <f>VLOOKUP(J26,'3.Monthly Salary by Countries'!$B$1:$C$114, 2,FALSE)</f>
        <v>756.91</v>
      </c>
      <c r="N26" s="10">
        <f>NetflixFees[[#This Row],[Cost Per Month - Basic ($)]]/NetflixFees[[#This Row],[Mean Earning]]</f>
        <v>1.0093670317474997E-2</v>
      </c>
      <c r="O26" s="10">
        <f>NetflixFees[[#This Row],[Cost Per Month - Standard ($)]]/NetflixFees[[#This Row],[Mean Earning]]</f>
        <v>1.414963469897346E-2</v>
      </c>
      <c r="P26" s="10">
        <f>NetflixFees[[#This Row],[Cost Per Month - Premium ($)]]/NetflixFees[[#This Row],[Mean Earning]]</f>
        <v>1.820559908047192E-2</v>
      </c>
    </row>
    <row r="27" spans="1:16" x14ac:dyDescent="0.3">
      <c r="A27" s="3" t="s">
        <v>72</v>
      </c>
      <c r="B27" s="3">
        <v>6450</v>
      </c>
      <c r="C27" s="3">
        <v>4479</v>
      </c>
      <c r="D27" s="3">
        <v>1971</v>
      </c>
      <c r="E27" s="3">
        <v>9.0299999999999994</v>
      </c>
      <c r="F27" s="3">
        <v>11.29</v>
      </c>
      <c r="G27" s="3">
        <v>13.54</v>
      </c>
      <c r="H27" s="7">
        <f>AVERAGE(E27:G27)</f>
        <v>11.286666666666667</v>
      </c>
      <c r="I27" s="6">
        <f>NetflixFees[[#This Row],[Cost Per Month - Basic ($)]]/NetflixFees[[#This Row],[Total Library Size]]</f>
        <v>1.4E-3</v>
      </c>
      <c r="J27" s="3" t="s">
        <v>73</v>
      </c>
      <c r="K27" s="8">
        <f>F27/B27</f>
        <v>1.7503875968992247E-3</v>
      </c>
      <c r="L27" s="8">
        <f>G27/B27</f>
        <v>2.0992248062015502E-3</v>
      </c>
      <c r="M27" s="3">
        <f>VLOOKUP(J27,'3.Monthly Salary by Countries'!$B$1:$C$114, 2,FALSE)</f>
        <v>927.15</v>
      </c>
      <c r="N27" s="10">
        <f>NetflixFees[[#This Row],[Cost Per Month - Basic ($)]]/NetflixFees[[#This Row],[Mean Earning]]</f>
        <v>9.739524348810872E-3</v>
      </c>
      <c r="O27" s="10">
        <f>NetflixFees[[#This Row],[Cost Per Month - Standard ($)]]/NetflixFees[[#This Row],[Mean Earning]]</f>
        <v>1.2177101871326106E-2</v>
      </c>
      <c r="P27" s="10">
        <f>NetflixFees[[#This Row],[Cost Per Month - Premium ($)]]/NetflixFees[[#This Row],[Mean Earning]]</f>
        <v>1.4603893652591274E-2</v>
      </c>
    </row>
    <row r="28" spans="1:16" x14ac:dyDescent="0.3">
      <c r="A28" s="3" t="s">
        <v>100</v>
      </c>
      <c r="B28" s="3">
        <v>5047</v>
      </c>
      <c r="C28" s="3">
        <v>3419</v>
      </c>
      <c r="D28" s="3">
        <v>1628</v>
      </c>
      <c r="E28" s="3">
        <v>9.0299999999999994</v>
      </c>
      <c r="F28" s="3">
        <v>13.54</v>
      </c>
      <c r="G28" s="3">
        <v>18.059999999999999</v>
      </c>
      <c r="H28" s="7">
        <f>AVERAGE(E28:G28)</f>
        <v>13.543333333333331</v>
      </c>
      <c r="I28" s="6">
        <f>NetflixFees[[#This Row],[Cost Per Month - Basic ($)]]/NetflixFees[[#This Row],[Total Library Size]]</f>
        <v>1.7891816920943134E-3</v>
      </c>
      <c r="J28" s="3" t="s">
        <v>101</v>
      </c>
      <c r="K28" s="8">
        <f>F28/B28</f>
        <v>2.6827818506043192E-3</v>
      </c>
      <c r="L28" s="8">
        <f>G28/B28</f>
        <v>3.5783633841886269E-3</v>
      </c>
      <c r="M28" s="3">
        <f>VLOOKUP(J28,'3.Monthly Salary by Countries'!$B$1:$C$114, 2,FALSE)</f>
        <v>946.12</v>
      </c>
      <c r="N28" s="10">
        <f>NetflixFees[[#This Row],[Cost Per Month - Basic ($)]]/NetflixFees[[#This Row],[Mean Earning]]</f>
        <v>9.5442438591299191E-3</v>
      </c>
      <c r="O28" s="10">
        <f>NetflixFees[[#This Row],[Cost Per Month - Standard ($)]]/NetflixFees[[#This Row],[Mean Earning]]</f>
        <v>1.4311081046801673E-2</v>
      </c>
      <c r="P28" s="10">
        <f>NetflixFees[[#This Row],[Cost Per Month - Premium ($)]]/NetflixFees[[#This Row],[Mean Earning]]</f>
        <v>1.9088487718259838E-2</v>
      </c>
    </row>
    <row r="29" spans="1:16" x14ac:dyDescent="0.3">
      <c r="A29" s="3" t="s">
        <v>8</v>
      </c>
      <c r="B29" s="3">
        <v>4760</v>
      </c>
      <c r="C29" s="3">
        <v>3154</v>
      </c>
      <c r="D29" s="3">
        <v>1606</v>
      </c>
      <c r="E29" s="3">
        <v>3.74</v>
      </c>
      <c r="F29" s="3">
        <v>6.3</v>
      </c>
      <c r="G29" s="3">
        <v>9.26</v>
      </c>
      <c r="H29" s="7">
        <f>AVERAGE(E29:G29)</f>
        <v>6.4333333333333327</v>
      </c>
      <c r="I29" s="6">
        <f>NetflixFees[[#This Row],[Cost Per Month - Basic ($)]]/NetflixFees[[#This Row],[Total Library Size]]</f>
        <v>7.8571428571428575E-4</v>
      </c>
      <c r="J29" s="3" t="s">
        <v>9</v>
      </c>
      <c r="K29" s="8">
        <f>F29/B29</f>
        <v>1.3235294117647058E-3</v>
      </c>
      <c r="L29" s="8">
        <f>G29/B29</f>
        <v>1.9453781512605041E-3</v>
      </c>
      <c r="M29" s="3">
        <f>VLOOKUP(J29,'3.Monthly Salary by Countries'!$B$1:$C$114, 2,FALSE)</f>
        <v>392.37</v>
      </c>
      <c r="N29" s="10">
        <f>NetflixFees[[#This Row],[Cost Per Month - Basic ($)]]/NetflixFees[[#This Row],[Mean Earning]]</f>
        <v>9.531819456125596E-3</v>
      </c>
      <c r="O29" s="10">
        <f>NetflixFees[[#This Row],[Cost Per Month - Standard ($)]]/NetflixFees[[#This Row],[Mean Earning]]</f>
        <v>1.6056273415398729E-2</v>
      </c>
      <c r="P29" s="10">
        <f>NetflixFees[[#This Row],[Cost Per Month - Premium ($)]]/NetflixFees[[#This Row],[Mean Earning]]</f>
        <v>2.3600173305808294E-2</v>
      </c>
    </row>
    <row r="30" spans="1:16" x14ac:dyDescent="0.3">
      <c r="A30" s="3" t="s">
        <v>110</v>
      </c>
      <c r="B30" s="3">
        <v>7035</v>
      </c>
      <c r="C30" s="3">
        <v>5055</v>
      </c>
      <c r="D30" s="3">
        <v>1980</v>
      </c>
      <c r="E30" s="3">
        <v>9.0299999999999994</v>
      </c>
      <c r="F30" s="3">
        <v>11.29</v>
      </c>
      <c r="G30" s="3">
        <v>13.54</v>
      </c>
      <c r="H30" s="7">
        <f>AVERAGE(E30:G30)</f>
        <v>11.286666666666667</v>
      </c>
      <c r="I30" s="6">
        <f>NetflixFees[[#This Row],[Cost Per Month - Basic ($)]]/NetflixFees[[#This Row],[Total Library Size]]</f>
        <v>1.2835820895522388E-3</v>
      </c>
      <c r="J30" s="3" t="s">
        <v>111</v>
      </c>
      <c r="K30" s="8">
        <f>F30/B30</f>
        <v>1.6048329779673061E-3</v>
      </c>
      <c r="L30" s="8">
        <f>G30/B30</f>
        <v>1.9246624022743425E-3</v>
      </c>
      <c r="M30" s="3">
        <f>VLOOKUP(J30,'3.Monthly Salary by Countries'!$B$1:$C$114, 2,FALSE)</f>
        <v>990.16</v>
      </c>
      <c r="N30" s="10">
        <f>NetflixFees[[#This Row],[Cost Per Month - Basic ($)]]/NetflixFees[[#This Row],[Mean Earning]]</f>
        <v>9.1197382241253941E-3</v>
      </c>
      <c r="O30" s="10">
        <f>NetflixFees[[#This Row],[Cost Per Month - Standard ($)]]/NetflixFees[[#This Row],[Mean Earning]]</f>
        <v>1.1402197624626322E-2</v>
      </c>
      <c r="P30" s="10">
        <f>NetflixFees[[#This Row],[Cost Per Month - Premium ($)]]/NetflixFees[[#This Row],[Mean Earning]]</f>
        <v>1.3674557647248928E-2</v>
      </c>
    </row>
    <row r="31" spans="1:16" x14ac:dyDescent="0.3">
      <c r="A31" s="3" t="s">
        <v>76</v>
      </c>
      <c r="B31" s="3">
        <v>6462</v>
      </c>
      <c r="C31" s="3">
        <v>4490</v>
      </c>
      <c r="D31" s="3">
        <v>1972</v>
      </c>
      <c r="E31" s="3">
        <v>9.0299999999999994</v>
      </c>
      <c r="F31" s="3">
        <v>11.29</v>
      </c>
      <c r="G31" s="3">
        <v>13.54</v>
      </c>
      <c r="H31" s="7">
        <f>AVERAGE(E31:G31)</f>
        <v>11.286666666666667</v>
      </c>
      <c r="I31" s="6">
        <f>NetflixFees[[#This Row],[Cost Per Month - Basic ($)]]/NetflixFees[[#This Row],[Total Library Size]]</f>
        <v>1.3974001857010212E-3</v>
      </c>
      <c r="J31" s="3" t="s">
        <v>77</v>
      </c>
      <c r="K31" s="8">
        <f>F31/B31</f>
        <v>1.7471371092541007E-3</v>
      </c>
      <c r="L31" s="8">
        <f>G31/B31</f>
        <v>2.0953265242958834E-3</v>
      </c>
      <c r="M31" s="3">
        <f>VLOOKUP(J31,'3.Monthly Salary by Countries'!$B$1:$C$114, 2,FALSE)</f>
        <v>1044.1099999999999</v>
      </c>
      <c r="N31" s="10">
        <f>NetflixFees[[#This Row],[Cost Per Month - Basic ($)]]/NetflixFees[[#This Row],[Mean Earning]]</f>
        <v>8.6485140454549813E-3</v>
      </c>
      <c r="O31" s="10">
        <f>NetflixFees[[#This Row],[Cost Per Month - Standard ($)]]/NetflixFees[[#This Row],[Mean Earning]]</f>
        <v>1.081303694055224E-2</v>
      </c>
      <c r="P31" s="10">
        <f>NetflixFees[[#This Row],[Cost Per Month - Premium ($)]]/NetflixFees[[#This Row],[Mean Earning]]</f>
        <v>1.2967982300715442E-2</v>
      </c>
    </row>
    <row r="32" spans="1:16" x14ac:dyDescent="0.3">
      <c r="A32" s="3" t="s">
        <v>98</v>
      </c>
      <c r="B32" s="3">
        <v>5109</v>
      </c>
      <c r="C32" s="3">
        <v>3512</v>
      </c>
      <c r="D32" s="3">
        <v>1597</v>
      </c>
      <c r="E32" s="3">
        <v>7.13</v>
      </c>
      <c r="F32" s="3">
        <v>10.58</v>
      </c>
      <c r="G32" s="3">
        <v>14.76</v>
      </c>
      <c r="H32" s="7">
        <f>AVERAGE(E32:G32)</f>
        <v>10.823333333333332</v>
      </c>
      <c r="I32" s="6">
        <f>NetflixFees[[#This Row],[Cost Per Month - Basic ($)]]/NetflixFees[[#This Row],[Total Library Size]]</f>
        <v>1.3955764337443726E-3</v>
      </c>
      <c r="J32" s="3" t="s">
        <v>99</v>
      </c>
      <c r="K32" s="8">
        <f>F32/B32</f>
        <v>2.0708553532981012E-3</v>
      </c>
      <c r="L32" s="8">
        <f>G32/B32</f>
        <v>2.8890193775689956E-3</v>
      </c>
      <c r="M32" s="3">
        <f>VLOOKUP(J32,'3.Monthly Salary by Countries'!$B$1:$C$114, 2,FALSE)</f>
        <v>886.47</v>
      </c>
      <c r="N32" s="10">
        <f>NetflixFees[[#This Row],[Cost Per Month - Basic ($)]]/NetflixFees[[#This Row],[Mean Earning]]</f>
        <v>8.0431373876160492E-3</v>
      </c>
      <c r="O32" s="10">
        <f>NetflixFees[[#This Row],[Cost Per Month - Standard ($)]]/NetflixFees[[#This Row],[Mean Earning]]</f>
        <v>1.193497805904317E-2</v>
      </c>
      <c r="P32" s="10">
        <f>NetflixFees[[#This Row],[Cost Per Month - Premium ($)]]/NetflixFees[[#This Row],[Mean Earning]]</f>
        <v>1.6650309655149072E-2</v>
      </c>
    </row>
    <row r="33" spans="1:16" x14ac:dyDescent="0.3">
      <c r="A33" s="3" t="s">
        <v>32</v>
      </c>
      <c r="B33" s="3">
        <v>7325</v>
      </c>
      <c r="C33" s="3">
        <v>5234</v>
      </c>
      <c r="D33" s="3">
        <v>2091</v>
      </c>
      <c r="E33" s="3">
        <v>8.83</v>
      </c>
      <c r="F33" s="3">
        <v>11.49</v>
      </c>
      <c r="G33" s="3">
        <v>14.15</v>
      </c>
      <c r="H33" s="7">
        <f>AVERAGE(E33:G33)</f>
        <v>11.49</v>
      </c>
      <c r="I33" s="6">
        <f>NetflixFees[[#This Row],[Cost Per Month - Basic ($)]]/NetflixFees[[#This Row],[Total Library Size]]</f>
        <v>1.2054607508532424E-3</v>
      </c>
      <c r="J33" s="3" t="s">
        <v>33</v>
      </c>
      <c r="K33" s="8">
        <f>F33/B33</f>
        <v>1.5686006825938567E-3</v>
      </c>
      <c r="L33" s="8">
        <f>G33/B33</f>
        <v>1.931740614334471E-3</v>
      </c>
      <c r="M33" s="3">
        <f>VLOOKUP(J33,'3.Monthly Salary by Countries'!$B$1:$C$114, 2,FALSE)</f>
        <v>1254.98</v>
      </c>
      <c r="N33" s="10">
        <f>NetflixFees[[#This Row],[Cost Per Month - Basic ($)]]/NetflixFees[[#This Row],[Mean Earning]]</f>
        <v>7.0359687006964254E-3</v>
      </c>
      <c r="O33" s="10">
        <f>NetflixFees[[#This Row],[Cost Per Month - Standard ($)]]/NetflixFees[[#This Row],[Mean Earning]]</f>
        <v>9.1555243908269454E-3</v>
      </c>
      <c r="P33" s="10">
        <f>NetflixFees[[#This Row],[Cost Per Month - Premium ($)]]/NetflixFees[[#This Row],[Mean Earning]]</f>
        <v>1.1275080080957466E-2</v>
      </c>
    </row>
    <row r="34" spans="1:16" x14ac:dyDescent="0.3">
      <c r="A34" s="3" t="s">
        <v>38</v>
      </c>
      <c r="B34" s="3">
        <v>6456</v>
      </c>
      <c r="C34" s="3">
        <v>4486</v>
      </c>
      <c r="D34" s="3">
        <v>1970</v>
      </c>
      <c r="E34" s="3">
        <v>9.0299999999999994</v>
      </c>
      <c r="F34" s="3">
        <v>11.29</v>
      </c>
      <c r="G34" s="3">
        <v>13.54</v>
      </c>
      <c r="H34" s="7">
        <f>AVERAGE(E34:G34)</f>
        <v>11.286666666666667</v>
      </c>
      <c r="I34" s="6">
        <f>NetflixFees[[#This Row],[Cost Per Month - Basic ($)]]/NetflixFees[[#This Row],[Total Library Size]]</f>
        <v>1.3986988847583643E-3</v>
      </c>
      <c r="J34" s="3" t="s">
        <v>39</v>
      </c>
      <c r="K34" s="8">
        <f>F34/B34</f>
        <v>1.7487608426270135E-3</v>
      </c>
      <c r="L34" s="8">
        <f>G34/B34</f>
        <v>2.0972738537794297E-3</v>
      </c>
      <c r="M34" s="3">
        <f>VLOOKUP(J34,'3.Monthly Salary by Countries'!$B$1:$C$114, 2,FALSE)</f>
        <v>1312.35</v>
      </c>
      <c r="N34" s="10">
        <f>NetflixFees[[#This Row],[Cost Per Month - Basic ($)]]/NetflixFees[[#This Row],[Mean Earning]]</f>
        <v>6.8807863755857811E-3</v>
      </c>
      <c r="O34" s="10">
        <f>NetflixFees[[#This Row],[Cost Per Month - Standard ($)]]/NetflixFees[[#This Row],[Mean Earning]]</f>
        <v>8.6028879490989453E-3</v>
      </c>
      <c r="P34" s="10">
        <f>NetflixFees[[#This Row],[Cost Per Month - Premium ($)]]/NetflixFees[[#This Row],[Mean Earning]]</f>
        <v>1.0317369604145235E-2</v>
      </c>
    </row>
    <row r="35" spans="1:16" x14ac:dyDescent="0.3">
      <c r="A35" s="3" t="s">
        <v>122</v>
      </c>
      <c r="B35" s="3">
        <v>5105</v>
      </c>
      <c r="C35" s="3">
        <v>3134</v>
      </c>
      <c r="D35" s="3">
        <v>1971</v>
      </c>
      <c r="E35" s="3">
        <v>9.74</v>
      </c>
      <c r="F35" s="3">
        <v>11.9</v>
      </c>
      <c r="G35" s="3">
        <v>14.07</v>
      </c>
      <c r="H35" s="7">
        <f>AVERAGE(E35:G35)</f>
        <v>11.903333333333334</v>
      </c>
      <c r="I35" s="6">
        <f>NetflixFees[[#This Row],[Cost Per Month - Basic ($)]]/NetflixFees[[#This Row],[Total Library Size]]</f>
        <v>1.9079333986287954E-3</v>
      </c>
      <c r="J35" s="3" t="s">
        <v>123</v>
      </c>
      <c r="K35" s="8">
        <f>F35/B35</f>
        <v>2.3310479921645447E-3</v>
      </c>
      <c r="L35" s="8">
        <f>G35/B35</f>
        <v>2.7561214495592555E-3</v>
      </c>
      <c r="M35" s="3">
        <f>VLOOKUP(J35,'3.Monthly Salary by Countries'!$B$1:$C$114, 2,FALSE)</f>
        <v>1420.67</v>
      </c>
      <c r="N35" s="10">
        <f>NetflixFees[[#This Row],[Cost Per Month - Basic ($)]]/NetflixFees[[#This Row],[Mean Earning]]</f>
        <v>6.8559200940401356E-3</v>
      </c>
      <c r="O35" s="10">
        <f>NetflixFees[[#This Row],[Cost Per Month - Standard ($)]]/NetflixFees[[#This Row],[Mean Earning]]</f>
        <v>8.376329478344725E-3</v>
      </c>
      <c r="P35" s="10">
        <f>NetflixFees[[#This Row],[Cost Per Month - Premium ($)]]/NetflixFees[[#This Row],[Mean Earning]]</f>
        <v>9.9037777949840568E-3</v>
      </c>
    </row>
    <row r="36" spans="1:16" x14ac:dyDescent="0.3">
      <c r="A36" s="3" t="s">
        <v>116</v>
      </c>
      <c r="B36" s="3">
        <v>5229</v>
      </c>
      <c r="C36" s="3">
        <v>3536</v>
      </c>
      <c r="D36" s="3">
        <v>1693</v>
      </c>
      <c r="E36" s="3">
        <v>9.0299999999999994</v>
      </c>
      <c r="F36" s="3">
        <v>14.67</v>
      </c>
      <c r="G36" s="3">
        <v>20.32</v>
      </c>
      <c r="H36" s="7">
        <f>AVERAGE(E36:G36)</f>
        <v>14.673333333333332</v>
      </c>
      <c r="I36" s="6">
        <f>NetflixFees[[#This Row],[Cost Per Month - Basic ($)]]/NetflixFees[[#This Row],[Total Library Size]]</f>
        <v>1.7269076305220883E-3</v>
      </c>
      <c r="J36" s="3" t="s">
        <v>117</v>
      </c>
      <c r="K36" s="8">
        <f>F36/B36</f>
        <v>2.8055077452667815E-3</v>
      </c>
      <c r="L36" s="8">
        <f>G36/B36</f>
        <v>3.8860202715624401E-3</v>
      </c>
      <c r="M36" s="3">
        <f>VLOOKUP(J36,'3.Monthly Salary by Countries'!$B$1:$C$114, 2,FALSE)</f>
        <v>1543.72</v>
      </c>
      <c r="N36" s="10">
        <f>NetflixFees[[#This Row],[Cost Per Month - Basic ($)]]/NetflixFees[[#This Row],[Mean Earning]]</f>
        <v>5.8495063871686574E-3</v>
      </c>
      <c r="O36" s="10">
        <f>NetflixFees[[#This Row],[Cost Per Month - Standard ($)]]/NetflixFees[[#This Row],[Mean Earning]]</f>
        <v>9.5030186821444297E-3</v>
      </c>
      <c r="P36" s="10">
        <f>NetflixFees[[#This Row],[Cost Per Month - Premium ($)]]/NetflixFees[[#This Row],[Mean Earning]]</f>
        <v>1.3163008835799237E-2</v>
      </c>
    </row>
    <row r="37" spans="1:16" x14ac:dyDescent="0.3">
      <c r="A37" s="3" t="s">
        <v>60</v>
      </c>
      <c r="B37" s="3">
        <v>5843</v>
      </c>
      <c r="C37" s="3">
        <v>3718</v>
      </c>
      <c r="D37" s="3">
        <v>2125</v>
      </c>
      <c r="E37" s="3">
        <v>2.64</v>
      </c>
      <c r="F37" s="3">
        <v>6.61</v>
      </c>
      <c r="G37" s="3">
        <v>8.6</v>
      </c>
      <c r="H37" s="7">
        <f>AVERAGE(E37:G37)</f>
        <v>5.95</v>
      </c>
      <c r="I37" s="6">
        <f>NetflixFees[[#This Row],[Cost Per Month - Basic ($)]]/NetflixFees[[#This Row],[Total Library Size]]</f>
        <v>4.5182269382166695E-4</v>
      </c>
      <c r="J37" s="3" t="s">
        <v>61</v>
      </c>
      <c r="K37" s="8">
        <f>F37/B37</f>
        <v>1.1312681841519768E-3</v>
      </c>
      <c r="L37" s="8">
        <f>G37/B37</f>
        <v>1.4718466541160363E-3</v>
      </c>
      <c r="M37" s="3">
        <f>VLOOKUP(J37,'3.Monthly Salary by Countries'!$B$1:$C$114, 2,FALSE)</f>
        <v>459.71</v>
      </c>
      <c r="N37" s="10">
        <f>NetflixFees[[#This Row],[Cost Per Month - Basic ($)]]/NetflixFees[[#This Row],[Mean Earning]]</f>
        <v>5.7427508646755564E-3</v>
      </c>
      <c r="O37" s="10">
        <f>NetflixFees[[#This Row],[Cost Per Month - Standard ($)]]/NetflixFees[[#This Row],[Mean Earning]]</f>
        <v>1.4378630005873269E-2</v>
      </c>
      <c r="P37" s="10">
        <f>NetflixFees[[#This Row],[Cost Per Month - Premium ($)]]/NetflixFees[[#This Row],[Mean Earning]]</f>
        <v>1.8707445998564311E-2</v>
      </c>
    </row>
    <row r="38" spans="1:16" x14ac:dyDescent="0.3">
      <c r="A38" s="3" t="s">
        <v>68</v>
      </c>
      <c r="B38" s="3">
        <v>5183</v>
      </c>
      <c r="C38" s="3">
        <v>3545</v>
      </c>
      <c r="D38" s="3">
        <v>1638</v>
      </c>
      <c r="E38" s="3">
        <v>9.0299999999999994</v>
      </c>
      <c r="F38" s="3">
        <v>14.67</v>
      </c>
      <c r="G38" s="3">
        <v>20.32</v>
      </c>
      <c r="H38" s="7">
        <f>AVERAGE(E38:G38)</f>
        <v>14.673333333333332</v>
      </c>
      <c r="I38" s="6">
        <f>NetflixFees[[#This Row],[Cost Per Month - Basic ($)]]/NetflixFees[[#This Row],[Total Library Size]]</f>
        <v>1.7422342272814971E-3</v>
      </c>
      <c r="J38" s="3" t="s">
        <v>69</v>
      </c>
      <c r="K38" s="8">
        <f>F38/B38</f>
        <v>2.830407100135057E-3</v>
      </c>
      <c r="L38" s="8">
        <f>G38/B38</f>
        <v>3.9205093575149525E-3</v>
      </c>
      <c r="M38" s="3">
        <f>VLOOKUP(J38,'3.Monthly Salary by Countries'!$B$1:$C$114, 2,FALSE)</f>
        <v>1581.44</v>
      </c>
      <c r="N38" s="10">
        <f>NetflixFees[[#This Row],[Cost Per Month - Basic ($)]]/NetflixFees[[#This Row],[Mean Earning]]</f>
        <v>5.7099858356940503E-3</v>
      </c>
      <c r="O38" s="10">
        <f>NetflixFees[[#This Row],[Cost Per Month - Standard ($)]]/NetflixFees[[#This Row],[Mean Earning]]</f>
        <v>9.2763557264265474E-3</v>
      </c>
      <c r="P38" s="10">
        <f>NetflixFees[[#This Row],[Cost Per Month - Premium ($)]]/NetflixFees[[#This Row],[Mean Earning]]</f>
        <v>1.2849048968029138E-2</v>
      </c>
    </row>
    <row r="39" spans="1:16" x14ac:dyDescent="0.3">
      <c r="A39" s="3" t="s">
        <v>126</v>
      </c>
      <c r="B39" s="3">
        <v>4639</v>
      </c>
      <c r="C39" s="3">
        <v>2930</v>
      </c>
      <c r="D39" s="3">
        <v>1709</v>
      </c>
      <c r="E39" s="3">
        <v>1.97</v>
      </c>
      <c r="F39" s="3">
        <v>3</v>
      </c>
      <c r="G39" s="3">
        <v>4.0199999999999996</v>
      </c>
      <c r="H39" s="7">
        <f>AVERAGE(E39:G39)</f>
        <v>2.9966666666666661</v>
      </c>
      <c r="I39" s="6">
        <f>NetflixFees[[#This Row],[Cost Per Month - Basic ($)]]/NetflixFees[[#This Row],[Total Library Size]]</f>
        <v>4.2466048717395991E-4</v>
      </c>
      <c r="J39" s="3" t="s">
        <v>127</v>
      </c>
      <c r="K39" s="8">
        <f>F39/B39</f>
        <v>6.4669109721922824E-4</v>
      </c>
      <c r="L39" s="8">
        <f>G39/B39</f>
        <v>8.6656607027376579E-4</v>
      </c>
      <c r="M39" s="3">
        <f>VLOOKUP(J39,'3.Monthly Salary by Countries'!$B$1:$C$114, 2,FALSE)</f>
        <v>357.36</v>
      </c>
      <c r="N39" s="10">
        <f>NetflixFees[[#This Row],[Cost Per Month - Basic ($)]]/NetflixFees[[#This Row],[Mean Earning]]</f>
        <v>5.5126483098276247E-3</v>
      </c>
      <c r="O39" s="10">
        <f>NetflixFees[[#This Row],[Cost Per Month - Standard ($)]]/NetflixFees[[#This Row],[Mean Earning]]</f>
        <v>8.3948959032907992E-3</v>
      </c>
      <c r="P39" s="10">
        <f>NetflixFees[[#This Row],[Cost Per Month - Premium ($)]]/NetflixFees[[#This Row],[Mean Earning]]</f>
        <v>1.1249160510409669E-2</v>
      </c>
    </row>
    <row r="40" spans="1:16" x14ac:dyDescent="0.3">
      <c r="A40" s="3" t="s">
        <v>112</v>
      </c>
      <c r="B40" s="3">
        <v>5736</v>
      </c>
      <c r="C40" s="3">
        <v>3686</v>
      </c>
      <c r="D40" s="3">
        <v>2050</v>
      </c>
      <c r="E40" s="3">
        <v>6.26</v>
      </c>
      <c r="F40" s="3">
        <v>10.050000000000001</v>
      </c>
      <c r="G40" s="3">
        <v>12.58</v>
      </c>
      <c r="H40" s="7">
        <f>AVERAGE(E40:G40)</f>
        <v>9.6300000000000008</v>
      </c>
      <c r="I40" s="6">
        <f>NetflixFees[[#This Row],[Cost Per Month - Basic ($)]]/NetflixFees[[#This Row],[Total Library Size]]</f>
        <v>1.0913528591352858E-3</v>
      </c>
      <c r="J40" s="3" t="s">
        <v>113</v>
      </c>
      <c r="K40" s="8">
        <f>F40/B40</f>
        <v>1.7520920502092051E-3</v>
      </c>
      <c r="L40" s="8">
        <f>G40/B40</f>
        <v>2.193165969316597E-3</v>
      </c>
      <c r="M40" s="3">
        <f>VLOOKUP(J40,'3.Monthly Salary by Countries'!$B$1:$C$114, 2,FALSE)</f>
        <v>1416.32</v>
      </c>
      <c r="N40" s="10">
        <f>NetflixFees[[#This Row],[Cost Per Month - Basic ($)]]/NetflixFees[[#This Row],[Mean Earning]]</f>
        <v>4.4199051061906917E-3</v>
      </c>
      <c r="O40" s="10">
        <f>NetflixFees[[#This Row],[Cost Per Month - Standard ($)]]/NetflixFees[[#This Row],[Mean Earning]]</f>
        <v>7.0958540442837784E-3</v>
      </c>
      <c r="P40" s="10">
        <f>NetflixFees[[#This Row],[Cost Per Month - Premium ($)]]/NetflixFees[[#This Row],[Mean Earning]]</f>
        <v>8.8821735201084513E-3</v>
      </c>
    </row>
    <row r="41" spans="1:16" x14ac:dyDescent="0.3">
      <c r="A41" s="3" t="s">
        <v>14</v>
      </c>
      <c r="B41" s="3">
        <v>4990</v>
      </c>
      <c r="C41" s="3">
        <v>3374</v>
      </c>
      <c r="D41" s="3">
        <v>1616</v>
      </c>
      <c r="E41" s="3">
        <v>10.16</v>
      </c>
      <c r="F41" s="3">
        <v>15.24</v>
      </c>
      <c r="G41" s="3">
        <v>20.32</v>
      </c>
      <c r="H41" s="7">
        <f>AVERAGE(E41:G41)</f>
        <v>15.24</v>
      </c>
      <c r="I41" s="6">
        <f>NetflixFees[[#This Row],[Cost Per Month - Basic ($)]]/NetflixFees[[#This Row],[Total Library Size]]</f>
        <v>2.0360721442885771E-3</v>
      </c>
      <c r="J41" s="3" t="s">
        <v>15</v>
      </c>
      <c r="K41" s="8">
        <f>F41/B41</f>
        <v>3.0541082164328658E-3</v>
      </c>
      <c r="L41" s="8">
        <f>G41/B41</f>
        <v>4.0721442885771541E-3</v>
      </c>
      <c r="M41" s="3">
        <f>VLOOKUP(J41,'3.Monthly Salary by Countries'!$B$1:$C$114, 2,FALSE)</f>
        <v>2315.17</v>
      </c>
      <c r="N41" s="10">
        <f>NetflixFees[[#This Row],[Cost Per Month - Basic ($)]]/NetflixFees[[#This Row],[Mean Earning]]</f>
        <v>4.3884466367480569E-3</v>
      </c>
      <c r="O41" s="10">
        <f>NetflixFees[[#This Row],[Cost Per Month - Standard ($)]]/NetflixFees[[#This Row],[Mean Earning]]</f>
        <v>6.5826699551220858E-3</v>
      </c>
      <c r="P41" s="10">
        <f>NetflixFees[[#This Row],[Cost Per Month - Premium ($)]]/NetflixFees[[#This Row],[Mean Earning]]</f>
        <v>8.7768932734961138E-3</v>
      </c>
    </row>
    <row r="42" spans="1:16" x14ac:dyDescent="0.3">
      <c r="A42" s="3" t="s">
        <v>42</v>
      </c>
      <c r="B42" s="3">
        <v>5445</v>
      </c>
      <c r="C42" s="3">
        <v>3604</v>
      </c>
      <c r="D42" s="3">
        <v>1841</v>
      </c>
      <c r="E42" s="3">
        <v>10.16</v>
      </c>
      <c r="F42" s="3">
        <v>15.24</v>
      </c>
      <c r="G42" s="3">
        <v>20.32</v>
      </c>
      <c r="H42" s="7">
        <f>AVERAGE(E42:G42)</f>
        <v>15.24</v>
      </c>
      <c r="I42" s="6">
        <f>NetflixFees[[#This Row],[Cost Per Month - Basic ($)]]/NetflixFees[[#This Row],[Total Library Size]]</f>
        <v>1.8659320477502296E-3</v>
      </c>
      <c r="J42" s="3" t="s">
        <v>43</v>
      </c>
      <c r="K42" s="8">
        <f>F42/B42</f>
        <v>2.7988980716253443E-3</v>
      </c>
      <c r="L42" s="8">
        <f>G42/B42</f>
        <v>3.7318640955004592E-3</v>
      </c>
      <c r="M42" s="3">
        <f>VLOOKUP(J42,'3.Monthly Salary by Countries'!$B$1:$C$114, 2,FALSE)</f>
        <v>2484.8200000000002</v>
      </c>
      <c r="N42" s="10">
        <f>NetflixFees[[#This Row],[Cost Per Month - Basic ($)]]/NetflixFees[[#This Row],[Mean Earning]]</f>
        <v>4.0888273597282695E-3</v>
      </c>
      <c r="O42" s="10">
        <f>NetflixFees[[#This Row],[Cost Per Month - Standard ($)]]/NetflixFees[[#This Row],[Mean Earning]]</f>
        <v>6.1332410395924051E-3</v>
      </c>
      <c r="P42" s="10">
        <f>NetflixFees[[#This Row],[Cost Per Month - Premium ($)]]/NetflixFees[[#This Row],[Mean Earning]]</f>
        <v>8.177654719456539E-3</v>
      </c>
    </row>
    <row r="43" spans="1:16" x14ac:dyDescent="0.3">
      <c r="A43" s="3" t="s">
        <v>12</v>
      </c>
      <c r="B43" s="3">
        <v>5640</v>
      </c>
      <c r="C43" s="3">
        <v>3779</v>
      </c>
      <c r="D43" s="3">
        <v>1861</v>
      </c>
      <c r="E43" s="3">
        <v>9.0299999999999994</v>
      </c>
      <c r="F43" s="3">
        <v>14.67</v>
      </c>
      <c r="G43" s="3">
        <v>20.32</v>
      </c>
      <c r="H43" s="7">
        <f>AVERAGE(E43:G43)</f>
        <v>14.673333333333332</v>
      </c>
      <c r="I43" s="6">
        <f>NetflixFees[[#This Row],[Cost Per Month - Basic ($)]]/NetflixFees[[#This Row],[Total Library Size]]</f>
        <v>1.6010638297872339E-3</v>
      </c>
      <c r="J43" s="3" t="s">
        <v>13</v>
      </c>
      <c r="K43" s="8">
        <f>F43/B43</f>
        <v>2.601063829787234E-3</v>
      </c>
      <c r="L43" s="8">
        <f>G43/B43</f>
        <v>3.6028368794326243E-3</v>
      </c>
      <c r="M43" s="3">
        <f>VLOOKUP(J43,'3.Monthly Salary by Countries'!$B$1:$C$114, 2,FALSE)</f>
        <v>2215.17</v>
      </c>
      <c r="N43" s="10">
        <f>NetflixFees[[#This Row],[Cost Per Month - Basic ($)]]/NetflixFees[[#This Row],[Mean Earning]]</f>
        <v>4.0764365714595265E-3</v>
      </c>
      <c r="O43" s="10">
        <f>NetflixFees[[#This Row],[Cost Per Month - Standard ($)]]/NetflixFees[[#This Row],[Mean Earning]]</f>
        <v>6.6225165562913907E-3</v>
      </c>
      <c r="P43" s="10">
        <f>NetflixFees[[#This Row],[Cost Per Month - Premium ($)]]/NetflixFees[[#This Row],[Mean Earning]]</f>
        <v>9.1731108673374952E-3</v>
      </c>
    </row>
    <row r="44" spans="1:16" x14ac:dyDescent="0.3">
      <c r="A44" s="3" t="s">
        <v>118</v>
      </c>
      <c r="B44" s="3">
        <v>4361</v>
      </c>
      <c r="C44" s="3">
        <v>2973</v>
      </c>
      <c r="D44" s="3">
        <v>1388</v>
      </c>
      <c r="E44" s="3">
        <v>10.9</v>
      </c>
      <c r="F44" s="3">
        <v>14.2</v>
      </c>
      <c r="G44" s="3">
        <v>19.7</v>
      </c>
      <c r="H44" s="7">
        <f>AVERAGE(E44:G44)</f>
        <v>14.933333333333332</v>
      </c>
      <c r="I44" s="6">
        <f>NetflixFees[[#This Row],[Cost Per Month - Basic ($)]]/NetflixFees[[#This Row],[Total Library Size]]</f>
        <v>2.4994267369869297E-3</v>
      </c>
      <c r="J44" s="3" t="s">
        <v>119</v>
      </c>
      <c r="K44" s="8">
        <f>F44/B44</f>
        <v>3.2561339142398531E-3</v>
      </c>
      <c r="L44" s="8">
        <f>G44/B44</f>
        <v>4.5173125429947255E-3</v>
      </c>
      <c r="M44" s="3">
        <f>VLOOKUP(J44,'3.Monthly Salary by Countries'!$B$1:$C$114, 2,FALSE)</f>
        <v>2695.9</v>
      </c>
      <c r="N44" s="10">
        <f>NetflixFees[[#This Row],[Cost Per Month - Basic ($)]]/NetflixFees[[#This Row],[Mean Earning]]</f>
        <v>4.0431766756927187E-3</v>
      </c>
      <c r="O44" s="10">
        <f>NetflixFees[[#This Row],[Cost Per Month - Standard ($)]]/NetflixFees[[#This Row],[Mean Earning]]</f>
        <v>5.2672576875996881E-3</v>
      </c>
      <c r="P44" s="10">
        <f>NetflixFees[[#This Row],[Cost Per Month - Premium ($)]]/NetflixFees[[#This Row],[Mean Earning]]</f>
        <v>7.3073927074446378E-3</v>
      </c>
    </row>
    <row r="45" spans="1:16" x14ac:dyDescent="0.3">
      <c r="A45" s="3" t="s">
        <v>66</v>
      </c>
      <c r="B45" s="3">
        <v>5713</v>
      </c>
      <c r="C45" s="3">
        <v>3650</v>
      </c>
      <c r="D45" s="3">
        <v>2063</v>
      </c>
      <c r="E45" s="3">
        <v>10.56</v>
      </c>
      <c r="F45" s="3">
        <v>15.05</v>
      </c>
      <c r="G45" s="3">
        <v>19.54</v>
      </c>
      <c r="H45" s="7">
        <f>AVERAGE(E45:G45)</f>
        <v>15.049999999999999</v>
      </c>
      <c r="I45" s="6">
        <f>NetflixFees[[#This Row],[Cost Per Month - Basic ($)]]/NetflixFees[[#This Row],[Total Library Size]]</f>
        <v>1.8484158935760547E-3</v>
      </c>
      <c r="J45" s="3" t="s">
        <v>67</v>
      </c>
      <c r="K45" s="8">
        <f>F45/B45</f>
        <v>2.6343427271136007E-3</v>
      </c>
      <c r="L45" s="8">
        <f>G45/B45</f>
        <v>3.4202695606511463E-3</v>
      </c>
      <c r="M45" s="3">
        <f>VLOOKUP(J45,'3.Monthly Salary by Countries'!$B$1:$C$114, 2,FALSE)</f>
        <v>2670.98</v>
      </c>
      <c r="N45" s="10">
        <f>NetflixFees[[#This Row],[Cost Per Month - Basic ($)]]/NetflixFees[[#This Row],[Mean Earning]]</f>
        <v>3.9536050438415864E-3</v>
      </c>
      <c r="O45" s="10">
        <f>NetflixFees[[#This Row],[Cost Per Month - Standard ($)]]/NetflixFees[[#This Row],[Mean Earning]]</f>
        <v>5.6346359763083213E-3</v>
      </c>
      <c r="P45" s="10">
        <f>NetflixFees[[#This Row],[Cost Per Month - Premium ($)]]/NetflixFees[[#This Row],[Mean Earning]]</f>
        <v>7.3156669087750563E-3</v>
      </c>
    </row>
    <row r="46" spans="1:16" x14ac:dyDescent="0.3">
      <c r="A46" s="3" t="s">
        <v>114</v>
      </c>
      <c r="B46" s="3">
        <v>5195</v>
      </c>
      <c r="C46" s="3">
        <v>3334</v>
      </c>
      <c r="D46" s="3">
        <v>1861</v>
      </c>
      <c r="E46" s="3">
        <v>8.07</v>
      </c>
      <c r="F46" s="3">
        <v>11.47</v>
      </c>
      <c r="G46" s="3">
        <v>14.45</v>
      </c>
      <c r="H46" s="7">
        <f>AVERAGE(E46:G46)</f>
        <v>11.329999999999998</v>
      </c>
      <c r="I46" s="6">
        <f>NetflixFees[[#This Row],[Cost Per Month - Basic ($)]]/NetflixFees[[#This Row],[Total Library Size]]</f>
        <v>1.5534167468719924E-3</v>
      </c>
      <c r="J46" s="3" t="s">
        <v>115</v>
      </c>
      <c r="K46" s="8">
        <f>F46/B46</f>
        <v>2.2078922040423485E-3</v>
      </c>
      <c r="L46" s="8">
        <f>G46/B46</f>
        <v>2.7815206929740132E-3</v>
      </c>
      <c r="M46" s="3">
        <f>VLOOKUP(J46,'3.Monthly Salary by Countries'!$B$1:$C$114, 2,FALSE)</f>
        <v>2139.46</v>
      </c>
      <c r="N46" s="10">
        <f>NetflixFees[[#This Row],[Cost Per Month - Basic ($)]]/NetflixFees[[#This Row],[Mean Earning]]</f>
        <v>3.7719798453815451E-3</v>
      </c>
      <c r="O46" s="10">
        <f>NetflixFees[[#This Row],[Cost Per Month - Standard ($)]]/NetflixFees[[#This Row],[Mean Earning]]</f>
        <v>5.3611659016761237E-3</v>
      </c>
      <c r="P46" s="10">
        <f>NetflixFees[[#This Row],[Cost Per Month - Premium ($)]]/NetflixFees[[#This Row],[Mean Earning]]</f>
        <v>6.7540407392519602E-3</v>
      </c>
    </row>
    <row r="47" spans="1:16" x14ac:dyDescent="0.3">
      <c r="A47" s="3" t="s">
        <v>106</v>
      </c>
      <c r="B47" s="3">
        <v>2310</v>
      </c>
      <c r="C47" s="3">
        <v>1937</v>
      </c>
      <c r="D47" s="3">
        <v>373</v>
      </c>
      <c r="E47" s="3">
        <v>9.0299999999999994</v>
      </c>
      <c r="F47" s="3">
        <v>14.67</v>
      </c>
      <c r="G47" s="3">
        <v>20.32</v>
      </c>
      <c r="H47" s="7">
        <f>AVERAGE(E47:G47)</f>
        <v>14.673333333333332</v>
      </c>
      <c r="I47" s="6">
        <f>NetflixFees[[#This Row],[Cost Per Month - Basic ($)]]/NetflixFees[[#This Row],[Total Library Size]]</f>
        <v>3.9090909090909089E-3</v>
      </c>
      <c r="J47" s="3" t="s">
        <v>107</v>
      </c>
      <c r="K47" s="8">
        <f>F47/B47</f>
        <v>6.3506493506493506E-3</v>
      </c>
      <c r="L47" s="8">
        <f>G47/B47</f>
        <v>8.7965367965367972E-3</v>
      </c>
      <c r="M47" s="3">
        <f>VLOOKUP(J47,'3.Monthly Salary by Countries'!$B$1:$C$114, 2,FALSE)</f>
        <v>2488</v>
      </c>
      <c r="N47" s="10">
        <f>NetflixFees[[#This Row],[Cost Per Month - Basic ($)]]/NetflixFees[[#This Row],[Mean Earning]]</f>
        <v>3.6294212218649516E-3</v>
      </c>
      <c r="O47" s="10">
        <f>NetflixFees[[#This Row],[Cost Per Month - Standard ($)]]/NetflixFees[[#This Row],[Mean Earning]]</f>
        <v>5.8963022508038586E-3</v>
      </c>
      <c r="P47" s="10">
        <f>NetflixFees[[#This Row],[Cost Per Month - Premium ($)]]/NetflixFees[[#This Row],[Mean Earning]]</f>
        <v>8.1672025723472669E-3</v>
      </c>
    </row>
    <row r="48" spans="1:16" x14ac:dyDescent="0.3">
      <c r="A48" s="3" t="s">
        <v>34</v>
      </c>
      <c r="B48" s="3">
        <v>4558</v>
      </c>
      <c r="C48" s="3">
        <v>2978</v>
      </c>
      <c r="D48" s="3">
        <v>1580</v>
      </c>
      <c r="E48" s="3">
        <v>12</v>
      </c>
      <c r="F48" s="3">
        <v>15.04</v>
      </c>
      <c r="G48" s="3">
        <v>19.600000000000001</v>
      </c>
      <c r="H48" s="7">
        <f>AVERAGE(E48:G48)</f>
        <v>15.546666666666667</v>
      </c>
      <c r="I48" s="6">
        <f>NetflixFees[[#This Row],[Cost Per Month - Basic ($)]]/NetflixFees[[#This Row],[Total Library Size]]</f>
        <v>2.6327336551118913E-3</v>
      </c>
      <c r="J48" s="3" t="s">
        <v>35</v>
      </c>
      <c r="K48" s="8">
        <f>F48/B48</f>
        <v>3.2996928477402369E-3</v>
      </c>
      <c r="L48" s="8">
        <f>G48/B48</f>
        <v>4.3001316366827556E-3</v>
      </c>
      <c r="M48" s="3">
        <f>VLOOKUP(J48,'3.Monthly Salary by Countries'!$B$1:$C$114, 2,FALSE)</f>
        <v>3458.66</v>
      </c>
      <c r="N48" s="10">
        <f>NetflixFees[[#This Row],[Cost Per Month - Basic ($)]]/NetflixFees[[#This Row],[Mean Earning]]</f>
        <v>3.4695517917343712E-3</v>
      </c>
      <c r="O48" s="10">
        <f>NetflixFees[[#This Row],[Cost Per Month - Standard ($)]]/NetflixFees[[#This Row],[Mean Earning]]</f>
        <v>4.3485049123070784E-3</v>
      </c>
      <c r="P48" s="10">
        <f>NetflixFees[[#This Row],[Cost Per Month - Premium ($)]]/NetflixFees[[#This Row],[Mean Earning]]</f>
        <v>5.6669345931661405E-3</v>
      </c>
    </row>
    <row r="49" spans="1:16" x14ac:dyDescent="0.3">
      <c r="A49" s="3" t="s">
        <v>40</v>
      </c>
      <c r="B49" s="3">
        <v>4045</v>
      </c>
      <c r="C49" s="3">
        <v>2638</v>
      </c>
      <c r="D49" s="3">
        <v>1407</v>
      </c>
      <c r="E49" s="3">
        <v>9.0299999999999994</v>
      </c>
      <c r="F49" s="3">
        <v>13.54</v>
      </c>
      <c r="G49" s="3">
        <v>18.059999999999999</v>
      </c>
      <c r="H49" s="7">
        <f>AVERAGE(E49:G49)</f>
        <v>13.543333333333331</v>
      </c>
      <c r="I49" s="6">
        <f>NetflixFees[[#This Row],[Cost Per Month - Basic ($)]]/NetflixFees[[#This Row],[Total Library Size]]</f>
        <v>2.2323856613102595E-3</v>
      </c>
      <c r="J49" s="3" t="s">
        <v>41</v>
      </c>
      <c r="K49" s="8">
        <f>F49/B49</f>
        <v>3.3473423980222494E-3</v>
      </c>
      <c r="L49" s="8">
        <f>G49/B49</f>
        <v>4.464771322620519E-3</v>
      </c>
      <c r="M49" s="3">
        <f>VLOOKUP(J49,'3.Monthly Salary by Countries'!$B$1:$C$114, 2,FALSE)</f>
        <v>2659.41</v>
      </c>
      <c r="N49" s="10">
        <f>NetflixFees[[#This Row],[Cost Per Month - Basic ($)]]/NetflixFees[[#This Row],[Mean Earning]]</f>
        <v>3.395489977100184E-3</v>
      </c>
      <c r="O49" s="10">
        <f>NetflixFees[[#This Row],[Cost Per Month - Standard ($)]]/NetflixFees[[#This Row],[Mean Earning]]</f>
        <v>5.0913548493838855E-3</v>
      </c>
      <c r="P49" s="10">
        <f>NetflixFees[[#This Row],[Cost Per Month - Premium ($)]]/NetflixFees[[#This Row],[Mean Earning]]</f>
        <v>6.790979954200368E-3</v>
      </c>
    </row>
    <row r="50" spans="1:16" x14ac:dyDescent="0.3">
      <c r="A50" s="3" t="s">
        <v>44</v>
      </c>
      <c r="B50" s="3">
        <v>5668</v>
      </c>
      <c r="C50" s="3">
        <v>3814</v>
      </c>
      <c r="D50" s="3">
        <v>1854</v>
      </c>
      <c r="E50" s="3">
        <v>9.0299999999999994</v>
      </c>
      <c r="F50" s="3">
        <v>14.67</v>
      </c>
      <c r="G50" s="3">
        <v>20.32</v>
      </c>
      <c r="H50" s="7">
        <f>AVERAGE(E50:G50)</f>
        <v>14.673333333333332</v>
      </c>
      <c r="I50" s="6">
        <f>NetflixFees[[#This Row],[Cost Per Month - Basic ($)]]/NetflixFees[[#This Row],[Total Library Size]]</f>
        <v>1.5931545518701482E-3</v>
      </c>
      <c r="J50" s="3" t="s">
        <v>45</v>
      </c>
      <c r="K50" s="8">
        <f>F50/B50</f>
        <v>2.5882145377558222E-3</v>
      </c>
      <c r="L50" s="8">
        <f>G50/B50</f>
        <v>3.5850388143966127E-3</v>
      </c>
      <c r="M50" s="3">
        <f>VLOOKUP(J50,'3.Monthly Salary by Countries'!$B$1:$C$114, 2,FALSE)</f>
        <v>2812.19</v>
      </c>
      <c r="N50" s="10">
        <f>NetflixFees[[#This Row],[Cost Per Month - Basic ($)]]/NetflixFees[[#This Row],[Mean Earning]]</f>
        <v>3.2110205924919723E-3</v>
      </c>
      <c r="O50" s="10">
        <f>NetflixFees[[#This Row],[Cost Per Month - Standard ($)]]/NetflixFees[[#This Row],[Mean Earning]]</f>
        <v>5.2165749824869588E-3</v>
      </c>
      <c r="P50" s="10">
        <f>NetflixFees[[#This Row],[Cost Per Month - Premium ($)]]/NetflixFees[[#This Row],[Mean Earning]]</f>
        <v>7.2256853199819358E-3</v>
      </c>
    </row>
    <row r="51" spans="1:16" x14ac:dyDescent="0.3">
      <c r="A51" s="3" t="s">
        <v>70</v>
      </c>
      <c r="B51" s="3">
        <v>5475</v>
      </c>
      <c r="C51" s="3">
        <v>3619</v>
      </c>
      <c r="D51" s="3">
        <v>1856</v>
      </c>
      <c r="E51" s="3">
        <v>8.73</v>
      </c>
      <c r="F51" s="3">
        <v>13.13</v>
      </c>
      <c r="G51" s="3">
        <v>17.45</v>
      </c>
      <c r="H51" s="7">
        <f>AVERAGE(E51:G51)</f>
        <v>13.103333333333333</v>
      </c>
      <c r="I51" s="6">
        <f>NetflixFees[[#This Row],[Cost Per Month - Basic ($)]]/NetflixFees[[#This Row],[Total Library Size]]</f>
        <v>1.5945205479452056E-3</v>
      </c>
      <c r="J51" s="3" t="s">
        <v>71</v>
      </c>
      <c r="K51" s="8">
        <f>F51/B51</f>
        <v>2.3981735159817352E-3</v>
      </c>
      <c r="L51" s="8">
        <f>G51/B51</f>
        <v>3.1872146118721461E-3</v>
      </c>
      <c r="M51" s="3">
        <f>VLOOKUP(J51,'3.Monthly Salary by Countries'!$B$1:$C$114, 2,FALSE)</f>
        <v>2720.33</v>
      </c>
      <c r="N51" s="10">
        <f>NetflixFees[[#This Row],[Cost Per Month - Basic ($)]]/NetflixFees[[#This Row],[Mean Earning]]</f>
        <v>3.2091694757621319E-3</v>
      </c>
      <c r="O51" s="10">
        <f>NetflixFees[[#This Row],[Cost Per Month - Standard ($)]]/NetflixFees[[#This Row],[Mean Earning]]</f>
        <v>4.8266202997430466E-3</v>
      </c>
      <c r="P51" s="10">
        <f>NetflixFees[[#This Row],[Cost Per Month - Premium ($)]]/NetflixFees[[#This Row],[Mean Earning]]</f>
        <v>6.4146629269243071E-3</v>
      </c>
    </row>
    <row r="52" spans="1:16" x14ac:dyDescent="0.3">
      <c r="A52" s="3" t="s">
        <v>64</v>
      </c>
      <c r="B52" s="3">
        <v>6486</v>
      </c>
      <c r="C52" s="3">
        <v>4515</v>
      </c>
      <c r="D52" s="3">
        <v>1971</v>
      </c>
      <c r="E52" s="3">
        <v>9.0299999999999994</v>
      </c>
      <c r="F52" s="3">
        <v>14.67</v>
      </c>
      <c r="G52" s="3">
        <v>20.32</v>
      </c>
      <c r="H52" s="7">
        <f>AVERAGE(E52:G52)</f>
        <v>14.673333333333332</v>
      </c>
      <c r="I52" s="6">
        <f>NetflixFees[[#This Row],[Cost Per Month - Basic ($)]]/NetflixFees[[#This Row],[Total Library Size]]</f>
        <v>1.3922294172062904E-3</v>
      </c>
      <c r="J52" s="3" t="s">
        <v>65</v>
      </c>
      <c r="K52" s="8">
        <f>F52/B52</f>
        <v>2.2617946345975947E-3</v>
      </c>
      <c r="L52" s="8">
        <f>G52/B52</f>
        <v>3.1329016342892383E-3</v>
      </c>
      <c r="M52" s="3">
        <f>VLOOKUP(J52,'3.Monthly Salary by Countries'!$B$1:$C$114, 2,FALSE)</f>
        <v>2826.78</v>
      </c>
      <c r="N52" s="10">
        <f>NetflixFees[[#This Row],[Cost Per Month - Basic ($)]]/NetflixFees[[#This Row],[Mean Earning]]</f>
        <v>3.1944473924394538E-3</v>
      </c>
      <c r="O52" s="10">
        <f>NetflixFees[[#This Row],[Cost Per Month - Standard ($)]]/NetflixFees[[#This Row],[Mean Earning]]</f>
        <v>5.1896504149597771E-3</v>
      </c>
      <c r="P52" s="10">
        <f>NetflixFees[[#This Row],[Cost Per Month - Premium ($)]]/NetflixFees[[#This Row],[Mean Earning]]</f>
        <v>7.1883910314916614E-3</v>
      </c>
    </row>
    <row r="53" spans="1:16" x14ac:dyDescent="0.3">
      <c r="A53" s="3" t="s">
        <v>88</v>
      </c>
      <c r="B53" s="3">
        <v>6084</v>
      </c>
      <c r="C53" s="3">
        <v>4003</v>
      </c>
      <c r="D53" s="3">
        <v>2081</v>
      </c>
      <c r="E53" s="3">
        <v>8.8000000000000007</v>
      </c>
      <c r="F53" s="3">
        <v>12.53</v>
      </c>
      <c r="G53" s="3">
        <v>16.940000000000001</v>
      </c>
      <c r="H53" s="7">
        <f>AVERAGE(E53:G53)</f>
        <v>12.756666666666666</v>
      </c>
      <c r="I53" s="6">
        <f>NetflixFees[[#This Row],[Cost Per Month - Basic ($)]]/NetflixFees[[#This Row],[Total Library Size]]</f>
        <v>1.4464168310322158E-3</v>
      </c>
      <c r="J53" s="3" t="s">
        <v>89</v>
      </c>
      <c r="K53" s="8">
        <f>F53/B53</f>
        <v>2.059500328731098E-3</v>
      </c>
      <c r="L53" s="8">
        <f>G53/B53</f>
        <v>2.7843523997370155E-3</v>
      </c>
      <c r="M53" s="3">
        <f>VLOOKUP(J53,'3.Monthly Salary by Countries'!$B$1:$C$114, 2,FALSE)</f>
        <v>2801.24</v>
      </c>
      <c r="N53" s="10">
        <f>NetflixFees[[#This Row],[Cost Per Month - Basic ($)]]/NetflixFees[[#This Row],[Mean Earning]]</f>
        <v>3.1414659222344394E-3</v>
      </c>
      <c r="O53" s="10">
        <f>NetflixFees[[#This Row],[Cost Per Month - Standard ($)]]/NetflixFees[[#This Row],[Mean Earning]]</f>
        <v>4.4730190915451733E-3</v>
      </c>
      <c r="P53" s="10">
        <f>NetflixFees[[#This Row],[Cost Per Month - Premium ($)]]/NetflixFees[[#This Row],[Mean Earning]]</f>
        <v>6.0473219003012958E-3</v>
      </c>
    </row>
    <row r="54" spans="1:16" x14ac:dyDescent="0.3">
      <c r="A54" s="3" t="s">
        <v>86</v>
      </c>
      <c r="B54" s="3">
        <v>5376</v>
      </c>
      <c r="C54" s="3">
        <v>3779</v>
      </c>
      <c r="D54" s="3">
        <v>1597</v>
      </c>
      <c r="E54" s="3">
        <v>9.0299999999999994</v>
      </c>
      <c r="F54" s="3">
        <v>13.54</v>
      </c>
      <c r="G54" s="3">
        <v>18.059999999999999</v>
      </c>
      <c r="H54" s="7">
        <f>AVERAGE(E54:G54)</f>
        <v>13.543333333333331</v>
      </c>
      <c r="I54" s="6">
        <f>NetflixFees[[#This Row],[Cost Per Month - Basic ($)]]/NetflixFees[[#This Row],[Total Library Size]]</f>
        <v>1.6796875E-3</v>
      </c>
      <c r="J54" s="3" t="s">
        <v>87</v>
      </c>
      <c r="K54" s="8">
        <f>F54/B54</f>
        <v>2.5186011904761905E-3</v>
      </c>
      <c r="L54" s="8">
        <f>G54/B54</f>
        <v>3.3593749999999999E-3</v>
      </c>
      <c r="M54" s="3">
        <f>VLOOKUP(J54,'3.Monthly Salary by Countries'!$B$1:$C$114, 2,FALSE)</f>
        <v>2930.73</v>
      </c>
      <c r="N54" s="10">
        <f>NetflixFees[[#This Row],[Cost Per Month - Basic ($)]]/NetflixFees[[#This Row],[Mean Earning]]</f>
        <v>3.0811436058592909E-3</v>
      </c>
      <c r="O54" s="10">
        <f>NetflixFees[[#This Row],[Cost Per Month - Standard ($)]]/NetflixFees[[#This Row],[Mean Earning]]</f>
        <v>4.6200093492065114E-3</v>
      </c>
      <c r="P54" s="10">
        <f>NetflixFees[[#This Row],[Cost Per Month - Premium ($)]]/NetflixFees[[#This Row],[Mean Earning]]</f>
        <v>6.1622872117185817E-3</v>
      </c>
    </row>
    <row r="55" spans="1:16" x14ac:dyDescent="0.3">
      <c r="A55" s="3" t="s">
        <v>130</v>
      </c>
      <c r="B55" s="3">
        <v>6643</v>
      </c>
      <c r="C55" s="3">
        <v>4551</v>
      </c>
      <c r="D55" s="3">
        <v>2092</v>
      </c>
      <c r="E55" s="3">
        <v>7.91</v>
      </c>
      <c r="F55" s="3">
        <v>13.2</v>
      </c>
      <c r="G55" s="3">
        <v>18.48</v>
      </c>
      <c r="H55" s="7">
        <f>AVERAGE(E55:G55)</f>
        <v>13.196666666666667</v>
      </c>
      <c r="I55" s="6">
        <f>NetflixFees[[#This Row],[Cost Per Month - Basic ($)]]/NetflixFees[[#This Row],[Total Library Size]]</f>
        <v>1.19072708113804E-3</v>
      </c>
      <c r="J55" s="3" t="s">
        <v>131</v>
      </c>
      <c r="K55" s="8">
        <f>F55/B55</f>
        <v>1.9870540418485622E-3</v>
      </c>
      <c r="L55" s="8">
        <f>G55/B55</f>
        <v>2.7818756585879876E-3</v>
      </c>
      <c r="M55" s="3">
        <f>VLOOKUP(J55,'3.Monthly Salary by Countries'!$B$1:$C$114, 2,FALSE)</f>
        <v>2671.8</v>
      </c>
      <c r="N55" s="10">
        <f>NetflixFees[[#This Row],[Cost Per Month - Basic ($)]]/NetflixFees[[#This Row],[Mean Earning]]</f>
        <v>2.9605509394415746E-3</v>
      </c>
      <c r="O55" s="10">
        <f>NetflixFees[[#This Row],[Cost Per Month - Standard ($)]]/NetflixFees[[#This Row],[Mean Earning]]</f>
        <v>4.9404895576016161E-3</v>
      </c>
      <c r="P55" s="10">
        <f>NetflixFees[[#This Row],[Cost Per Month - Premium ($)]]/NetflixFees[[#This Row],[Mean Earning]]</f>
        <v>6.916685380642263E-3</v>
      </c>
    </row>
    <row r="56" spans="1:16" x14ac:dyDescent="0.3">
      <c r="A56" s="3" t="s">
        <v>90</v>
      </c>
      <c r="B56" s="3">
        <v>4528</v>
      </c>
      <c r="C56" s="3">
        <v>2955</v>
      </c>
      <c r="D56" s="3">
        <v>1573</v>
      </c>
      <c r="E56" s="3">
        <v>9.94</v>
      </c>
      <c r="F56" s="3">
        <v>12.17</v>
      </c>
      <c r="G56" s="3">
        <v>17.75</v>
      </c>
      <c r="H56" s="7">
        <f>AVERAGE(E56:G56)</f>
        <v>13.286666666666667</v>
      </c>
      <c r="I56" s="6">
        <f>NetflixFees[[#This Row],[Cost Per Month - Basic ($)]]/NetflixFees[[#This Row],[Total Library Size]]</f>
        <v>2.1952296819787985E-3</v>
      </c>
      <c r="J56" s="3" t="s">
        <v>91</v>
      </c>
      <c r="K56" s="8">
        <f>F56/B56</f>
        <v>2.6877208480565371E-3</v>
      </c>
      <c r="L56" s="8">
        <f>G56/B56</f>
        <v>3.920053003533569E-3</v>
      </c>
      <c r="M56" s="3">
        <f>VLOOKUP(J56,'3.Monthly Salary by Countries'!$B$1:$C$114, 2,FALSE)</f>
        <v>3390</v>
      </c>
      <c r="N56" s="10">
        <f>NetflixFees[[#This Row],[Cost Per Month - Basic ($)]]/NetflixFees[[#This Row],[Mean Earning]]</f>
        <v>2.9321533923303833E-3</v>
      </c>
      <c r="O56" s="10">
        <f>NetflixFees[[#This Row],[Cost Per Month - Standard ($)]]/NetflixFees[[#This Row],[Mean Earning]]</f>
        <v>3.5899705014749263E-3</v>
      </c>
      <c r="P56" s="10">
        <f>NetflixFees[[#This Row],[Cost Per Month - Premium ($)]]/NetflixFees[[#This Row],[Mean Earning]]</f>
        <v>5.2359882005899704E-3</v>
      </c>
    </row>
    <row r="57" spans="1:16" x14ac:dyDescent="0.3">
      <c r="A57" s="3" t="s">
        <v>58</v>
      </c>
      <c r="B57" s="3">
        <v>6387</v>
      </c>
      <c r="C57" s="3">
        <v>4426</v>
      </c>
      <c r="D57" s="3">
        <v>1961</v>
      </c>
      <c r="E57" s="3">
        <v>9.0299999999999994</v>
      </c>
      <c r="F57" s="3">
        <v>14.67</v>
      </c>
      <c r="G57" s="3">
        <v>20.32</v>
      </c>
      <c r="H57" s="7">
        <f>AVERAGE(E57:G57)</f>
        <v>14.673333333333332</v>
      </c>
      <c r="I57" s="6">
        <f>NetflixFees[[#This Row],[Cost Per Month - Basic ($)]]/NetflixFees[[#This Row],[Total Library Size]]</f>
        <v>1.4138093001409111E-3</v>
      </c>
      <c r="J57" s="3" t="s">
        <v>59</v>
      </c>
      <c r="K57" s="8">
        <f>F57/B57</f>
        <v>2.2968529826209489E-3</v>
      </c>
      <c r="L57" s="8">
        <f>G57/B57</f>
        <v>3.1814623453890714E-3</v>
      </c>
      <c r="M57" s="3">
        <f>VLOOKUP(J57,'3.Monthly Salary by Countries'!$B$1:$C$114, 2,FALSE)</f>
        <v>3111.44</v>
      </c>
      <c r="N57" s="10">
        <f>NetflixFees[[#This Row],[Cost Per Month - Basic ($)]]/NetflixFees[[#This Row],[Mean Earning]]</f>
        <v>2.9021931967192038E-3</v>
      </c>
      <c r="O57" s="10">
        <f>NetflixFees[[#This Row],[Cost Per Month - Standard ($)]]/NetflixFees[[#This Row],[Mean Earning]]</f>
        <v>4.7148587149358498E-3</v>
      </c>
      <c r="P57" s="10">
        <f>NetflixFees[[#This Row],[Cost Per Month - Premium ($)]]/NetflixFees[[#This Row],[Mean Earning]]</f>
        <v>6.5307381791067801E-3</v>
      </c>
    </row>
    <row r="58" spans="1:16" x14ac:dyDescent="0.3">
      <c r="A58" s="3" t="s">
        <v>22</v>
      </c>
      <c r="B58" s="3">
        <v>6239</v>
      </c>
      <c r="C58" s="3">
        <v>4311</v>
      </c>
      <c r="D58" s="3">
        <v>1928</v>
      </c>
      <c r="E58" s="3">
        <v>7.91</v>
      </c>
      <c r="F58" s="3">
        <v>11.87</v>
      </c>
      <c r="G58" s="3">
        <v>15.03</v>
      </c>
      <c r="H58" s="7">
        <f>AVERAGE(E58:G58)</f>
        <v>11.603333333333333</v>
      </c>
      <c r="I58" s="6">
        <f>NetflixFees[[#This Row],[Cost Per Month - Basic ($)]]/NetflixFees[[#This Row],[Total Library Size]]</f>
        <v>1.2678313832344928E-3</v>
      </c>
      <c r="J58" s="3" t="s">
        <v>23</v>
      </c>
      <c r="K58" s="8">
        <f>F58/B58</f>
        <v>1.902548485334188E-3</v>
      </c>
      <c r="L58" s="8">
        <f>G58/B58</f>
        <v>2.4090399102420258E-3</v>
      </c>
      <c r="M58" s="3">
        <f>VLOOKUP(J58,'3.Monthly Salary by Countries'!$B$1:$C$114, 2,FALSE)</f>
        <v>2770.04</v>
      </c>
      <c r="N58" s="10">
        <f>NetflixFees[[#This Row],[Cost Per Month - Basic ($)]]/NetflixFees[[#This Row],[Mean Earning]]</f>
        <v>2.8555544324269685E-3</v>
      </c>
      <c r="O58" s="10">
        <f>NetflixFees[[#This Row],[Cost Per Month - Standard ($)]]/NetflixFees[[#This Row],[Mean Earning]]</f>
        <v>4.2851366767266896E-3</v>
      </c>
      <c r="P58" s="10">
        <f>NetflixFees[[#This Row],[Cost Per Month - Premium ($)]]/NetflixFees[[#This Row],[Mean Earning]]</f>
        <v>5.4259144272284874E-3</v>
      </c>
    </row>
    <row r="59" spans="1:16" x14ac:dyDescent="0.3">
      <c r="A59" s="3" t="s">
        <v>54</v>
      </c>
      <c r="B59" s="3">
        <v>4746</v>
      </c>
      <c r="C59" s="3">
        <v>2883</v>
      </c>
      <c r="D59" s="3">
        <v>1863</v>
      </c>
      <c r="E59" s="3">
        <v>8.08</v>
      </c>
      <c r="F59" s="3">
        <v>10</v>
      </c>
      <c r="G59" s="3">
        <v>11.93</v>
      </c>
      <c r="H59" s="7">
        <f>AVERAGE(E59:G59)</f>
        <v>10.003333333333332</v>
      </c>
      <c r="I59" s="6">
        <f>NetflixFees[[#This Row],[Cost Per Month - Basic ($)]]/NetflixFees[[#This Row],[Total Library Size]]</f>
        <v>1.7024863042562157E-3</v>
      </c>
      <c r="J59" s="3" t="s">
        <v>55</v>
      </c>
      <c r="K59" s="8">
        <f>F59/B59</f>
        <v>2.1070375052675938E-3</v>
      </c>
      <c r="L59" s="8">
        <f>G59/B59</f>
        <v>2.5136957437842393E-3</v>
      </c>
      <c r="M59" s="3">
        <f>VLOOKUP(J59,'3.Monthly Salary by Countries'!$B$1:$C$114, 2,FALSE)</f>
        <v>3024.96</v>
      </c>
      <c r="N59" s="10">
        <f>NetflixFees[[#This Row],[Cost Per Month - Basic ($)]]/NetflixFees[[#This Row],[Mean Earning]]</f>
        <v>2.6711097006241404E-3</v>
      </c>
      <c r="O59" s="10">
        <f>NetflixFees[[#This Row],[Cost Per Month - Standard ($)]]/NetflixFees[[#This Row],[Mean Earning]]</f>
        <v>3.3058288374061143E-3</v>
      </c>
      <c r="P59" s="10">
        <f>NetflixFees[[#This Row],[Cost Per Month - Premium ($)]]/NetflixFees[[#This Row],[Mean Earning]]</f>
        <v>3.9438538030254948E-3</v>
      </c>
    </row>
    <row r="60" spans="1:16" x14ac:dyDescent="0.3">
      <c r="A60" s="3" t="s">
        <v>132</v>
      </c>
      <c r="B60" s="3">
        <v>5818</v>
      </c>
      <c r="C60" s="3">
        <v>3826</v>
      </c>
      <c r="D60" s="3">
        <v>1992</v>
      </c>
      <c r="E60" s="3">
        <v>8.99</v>
      </c>
      <c r="F60" s="3">
        <v>13.99</v>
      </c>
      <c r="G60" s="3">
        <v>17.989999999999998</v>
      </c>
      <c r="H60" s="7">
        <f>AVERAGE(E60:G60)</f>
        <v>13.656666666666666</v>
      </c>
      <c r="I60" s="6">
        <f>NetflixFees[[#This Row],[Cost Per Month - Basic ($)]]/NetflixFees[[#This Row],[Total Library Size]]</f>
        <v>1.5452045376418014E-3</v>
      </c>
      <c r="J60" s="3" t="s">
        <v>133</v>
      </c>
      <c r="K60" s="8">
        <f>F60/B60</f>
        <v>2.4046063939498108E-3</v>
      </c>
      <c r="L60" s="8">
        <f>G60/B60</f>
        <v>3.0921278789962183E-3</v>
      </c>
      <c r="M60" s="3">
        <f>VLOOKUP(J60,'3.Monthly Salary by Countries'!$B$1:$C$114, 2,FALSE)</f>
        <v>3616.08</v>
      </c>
      <c r="N60" s="10">
        <f>NetflixFees[[#This Row],[Cost Per Month - Basic ($)]]/NetflixFees[[#This Row],[Mean Earning]]</f>
        <v>2.4861175637707132E-3</v>
      </c>
      <c r="O60" s="10">
        <f>NetflixFees[[#This Row],[Cost Per Month - Standard ($)]]/NetflixFees[[#This Row],[Mean Earning]]</f>
        <v>3.868830335612044E-3</v>
      </c>
      <c r="P60" s="10">
        <f>NetflixFees[[#This Row],[Cost Per Month - Premium ($)]]/NetflixFees[[#This Row],[Mean Earning]]</f>
        <v>4.9750005530851083E-3</v>
      </c>
    </row>
    <row r="61" spans="1:16" x14ac:dyDescent="0.3">
      <c r="A61" s="3" t="s">
        <v>108</v>
      </c>
      <c r="B61" s="3">
        <v>6303</v>
      </c>
      <c r="C61" s="3">
        <v>4109</v>
      </c>
      <c r="D61" s="3">
        <v>2194</v>
      </c>
      <c r="E61" s="3">
        <v>9.51</v>
      </c>
      <c r="F61" s="3">
        <v>12.81</v>
      </c>
      <c r="G61" s="3">
        <v>16.11</v>
      </c>
      <c r="H61" s="7">
        <f>AVERAGE(E61:G61)</f>
        <v>12.81</v>
      </c>
      <c r="I61" s="6">
        <f>NetflixFees[[#This Row],[Cost Per Month - Basic ($)]]/NetflixFees[[#This Row],[Total Library Size]]</f>
        <v>1.5088053307948596E-3</v>
      </c>
      <c r="J61" s="3" t="s">
        <v>109</v>
      </c>
      <c r="K61" s="8">
        <f>F61/B61</f>
        <v>2.0323655402189433E-3</v>
      </c>
      <c r="L61" s="8">
        <f>G61/B61</f>
        <v>2.555925749643027E-3</v>
      </c>
      <c r="M61" s="3">
        <f>VLOOKUP(J61,'3.Monthly Salary by Countries'!$B$1:$C$114, 2,FALSE)</f>
        <v>4203.8500000000004</v>
      </c>
      <c r="N61" s="10">
        <f>NetflixFees[[#This Row],[Cost Per Month - Basic ($)]]/NetflixFees[[#This Row],[Mean Earning]]</f>
        <v>2.2622120199341077E-3</v>
      </c>
      <c r="O61" s="10">
        <f>NetflixFees[[#This Row],[Cost Per Month - Standard ($)]]/NetflixFees[[#This Row],[Mean Earning]]</f>
        <v>3.0472067271667637E-3</v>
      </c>
      <c r="P61" s="10">
        <f>NetflixFees[[#This Row],[Cost Per Month - Premium ($)]]/NetflixFees[[#This Row],[Mean Earning]]</f>
        <v>3.8322014343994191E-3</v>
      </c>
    </row>
    <row r="62" spans="1:16" x14ac:dyDescent="0.3">
      <c r="A62" s="3" t="s">
        <v>74</v>
      </c>
      <c r="B62" s="3">
        <v>3048</v>
      </c>
      <c r="C62" s="3">
        <v>1712</v>
      </c>
      <c r="D62" s="3">
        <v>1336</v>
      </c>
      <c r="E62" s="3">
        <v>12.88</v>
      </c>
      <c r="F62" s="3">
        <v>20.46</v>
      </c>
      <c r="G62" s="3">
        <v>26.96</v>
      </c>
      <c r="H62" s="7">
        <f>AVERAGE(E62:G62)</f>
        <v>20.100000000000001</v>
      </c>
      <c r="I62" s="6">
        <f>NetflixFees[[#This Row],[Cost Per Month - Basic ($)]]/NetflixFees[[#This Row],[Total Library Size]]</f>
        <v>4.2257217847769032E-3</v>
      </c>
      <c r="J62" s="3" t="s">
        <v>75</v>
      </c>
      <c r="K62" s="8">
        <f>F62/B62</f>
        <v>6.712598425196851E-3</v>
      </c>
      <c r="L62" s="8">
        <f>G62/B62</f>
        <v>8.8451443569553811E-3</v>
      </c>
      <c r="M62" s="3">
        <f>VLOOKUP(J62,'3.Monthly Salary by Countries'!$B$1:$C$114, 2,FALSE)</f>
        <v>5723.18</v>
      </c>
      <c r="N62" s="10">
        <f>NetflixFees[[#This Row],[Cost Per Month - Basic ($)]]/NetflixFees[[#This Row],[Mean Earning]]</f>
        <v>2.2504971012618858E-3</v>
      </c>
      <c r="O62" s="10">
        <f>NetflixFees[[#This Row],[Cost Per Month - Standard ($)]]/NetflixFees[[#This Row],[Mean Earning]]</f>
        <v>3.5749356127188032E-3</v>
      </c>
      <c r="P62" s="10">
        <f>NetflixFees[[#This Row],[Cost Per Month - Premium ($)]]/NetflixFees[[#This Row],[Mean Earning]]</f>
        <v>4.7106678454984811E-3</v>
      </c>
    </row>
    <row r="63" spans="1:16" x14ac:dyDescent="0.3">
      <c r="A63" s="3" t="s">
        <v>46</v>
      </c>
      <c r="B63" s="3">
        <v>6167</v>
      </c>
      <c r="C63" s="3">
        <v>4079</v>
      </c>
      <c r="D63" s="3">
        <v>2088</v>
      </c>
      <c r="E63" s="3">
        <v>9.0299999999999994</v>
      </c>
      <c r="F63" s="3">
        <v>14.67</v>
      </c>
      <c r="G63" s="3">
        <v>20.32</v>
      </c>
      <c r="H63" s="7">
        <f>AVERAGE(E63:G63)</f>
        <v>14.673333333333332</v>
      </c>
      <c r="I63" s="6">
        <f>NetflixFees[[#This Row],[Cost Per Month - Basic ($)]]/NetflixFees[[#This Row],[Total Library Size]]</f>
        <v>1.4642451759364359E-3</v>
      </c>
      <c r="J63" s="3" t="s">
        <v>47</v>
      </c>
      <c r="K63" s="8">
        <f>F63/B63</f>
        <v>2.3787903356575321E-3</v>
      </c>
      <c r="L63" s="8">
        <f>G63/B63</f>
        <v>3.2949570293497651E-3</v>
      </c>
      <c r="M63" s="3">
        <f>VLOOKUP(J63,'3.Monthly Salary by Countries'!$B$1:$C$114, 2,FALSE)</f>
        <v>4222</v>
      </c>
      <c r="N63" s="10">
        <f>NetflixFees[[#This Row],[Cost Per Month - Basic ($)]]/NetflixFees[[#This Row],[Mean Earning]]</f>
        <v>2.1387967787778301E-3</v>
      </c>
      <c r="O63" s="10">
        <f>NetflixFees[[#This Row],[Cost Per Month - Standard ($)]]/NetflixFees[[#This Row],[Mean Earning]]</f>
        <v>3.4746565608716248E-3</v>
      </c>
      <c r="P63" s="10">
        <f>NetflixFees[[#This Row],[Cost Per Month - Premium ($)]]/NetflixFees[[#This Row],[Mean Earning]]</f>
        <v>4.8128848886783513E-3</v>
      </c>
    </row>
    <row r="64" spans="1:16" x14ac:dyDescent="0.3">
      <c r="A64" s="3" t="s">
        <v>10</v>
      </c>
      <c r="B64" s="3">
        <v>6114</v>
      </c>
      <c r="C64" s="3">
        <v>4050</v>
      </c>
      <c r="D64" s="3">
        <v>2064</v>
      </c>
      <c r="E64" s="3">
        <v>7.84</v>
      </c>
      <c r="F64" s="3">
        <v>12.12</v>
      </c>
      <c r="G64" s="3">
        <v>16.39</v>
      </c>
      <c r="H64" s="7">
        <f>AVERAGE(E64:G64)</f>
        <v>12.116666666666667</v>
      </c>
      <c r="I64" s="6">
        <f>NetflixFees[[#This Row],[Cost Per Month - Basic ($)]]/NetflixFees[[#This Row],[Total Library Size]]</f>
        <v>1.2823029113509976E-3</v>
      </c>
      <c r="J64" s="3" t="s">
        <v>11</v>
      </c>
      <c r="K64" s="8">
        <f>F64/B64</f>
        <v>1.9823356231599607E-3</v>
      </c>
      <c r="L64" s="8">
        <f>G64/B64</f>
        <v>2.6807327445207722E-3</v>
      </c>
      <c r="M64" s="3">
        <f>VLOOKUP(J64,'3.Monthly Salary by Countries'!$B$1:$C$114, 2,FALSE)</f>
        <v>3735.79</v>
      </c>
      <c r="N64" s="10">
        <f>NetflixFees[[#This Row],[Cost Per Month - Basic ($)]]/NetflixFees[[#This Row],[Mean Earning]]</f>
        <v>2.0986190337251289E-3</v>
      </c>
      <c r="O64" s="10">
        <f>NetflixFees[[#This Row],[Cost Per Month - Standard ($)]]/NetflixFees[[#This Row],[Mean Earning]]</f>
        <v>3.2442937102995614E-3</v>
      </c>
      <c r="P64" s="10">
        <f>NetflixFees[[#This Row],[Cost Per Month - Premium ($)]]/NetflixFees[[#This Row],[Mean Earning]]</f>
        <v>4.3872915768819985E-3</v>
      </c>
    </row>
    <row r="65" spans="1:16" x14ac:dyDescent="0.3">
      <c r="A65" s="3" t="s">
        <v>120</v>
      </c>
      <c r="B65" s="3">
        <v>5506</v>
      </c>
      <c r="C65" s="3">
        <v>3654</v>
      </c>
      <c r="D65" s="3">
        <v>1852</v>
      </c>
      <c r="E65" s="3">
        <v>12.88</v>
      </c>
      <c r="F65" s="3">
        <v>20.46</v>
      </c>
      <c r="G65" s="3">
        <v>26.96</v>
      </c>
      <c r="H65" s="7">
        <f>AVERAGE(E65:G65)</f>
        <v>20.100000000000001</v>
      </c>
      <c r="I65" s="6">
        <f>NetflixFees[[#This Row],[Cost Per Month - Basic ($)]]/NetflixFees[[#This Row],[Total Library Size]]</f>
        <v>2.3392662549945515E-3</v>
      </c>
      <c r="J65" s="3" t="s">
        <v>121</v>
      </c>
      <c r="K65" s="8">
        <f>F65/B65</f>
        <v>3.7159462404649474E-3</v>
      </c>
      <c r="L65" s="8">
        <f>G65/B65</f>
        <v>4.89647657101344E-3</v>
      </c>
      <c r="M65" s="3">
        <f>VLOOKUP(J65,'3.Monthly Salary by Countries'!$B$1:$C$114, 2,FALSE)</f>
        <v>6243.77</v>
      </c>
      <c r="N65" s="10">
        <f>NetflixFees[[#This Row],[Cost Per Month - Basic ($)]]/NetflixFees[[#This Row],[Mean Earning]]</f>
        <v>2.0628562551150988E-3</v>
      </c>
      <c r="O65" s="10">
        <f>NetflixFees[[#This Row],[Cost Per Month - Standard ($)]]/NetflixFees[[#This Row],[Mean Earning]]</f>
        <v>3.2768663804079905E-3</v>
      </c>
      <c r="P65" s="10">
        <f>NetflixFees[[#This Row],[Cost Per Month - Premium ($)]]/NetflixFees[[#This Row],[Mean Earning]]</f>
        <v>4.3179040867937155E-3</v>
      </c>
    </row>
    <row r="66" spans="1:16" x14ac:dyDescent="0.3">
      <c r="A66" s="3" t="s">
        <v>84</v>
      </c>
      <c r="B66" s="3">
        <v>5804</v>
      </c>
      <c r="C66" s="3">
        <v>3806</v>
      </c>
      <c r="D66" s="3">
        <v>1998</v>
      </c>
      <c r="E66" s="3">
        <v>9.0299999999999994</v>
      </c>
      <c r="F66" s="3">
        <v>13.54</v>
      </c>
      <c r="G66" s="3">
        <v>18.059999999999999</v>
      </c>
      <c r="H66" s="7">
        <f>AVERAGE(E66:G66)</f>
        <v>13.543333333333331</v>
      </c>
      <c r="I66" s="6">
        <f>NetflixFees[[#This Row],[Cost Per Month - Basic ($)]]/NetflixFees[[#This Row],[Total Library Size]]</f>
        <v>1.5558235699517572E-3</v>
      </c>
      <c r="J66" s="3" t="s">
        <v>85</v>
      </c>
      <c r="K66" s="8">
        <f>F66/B66</f>
        <v>2.3328738800827012E-3</v>
      </c>
      <c r="L66" s="8">
        <f>G66/B66</f>
        <v>3.1116471399035145E-3</v>
      </c>
      <c r="M66" s="3">
        <f>VLOOKUP(J66,'3.Monthly Salary by Countries'!$B$1:$C$114, 2,FALSE)</f>
        <v>4554</v>
      </c>
      <c r="N66" s="10">
        <f>NetflixFees[[#This Row],[Cost Per Month - Basic ($)]]/NetflixFees[[#This Row],[Mean Earning]]</f>
        <v>1.9828722002635047E-3</v>
      </c>
      <c r="O66" s="10">
        <f>NetflixFees[[#This Row],[Cost Per Month - Standard ($)]]/NetflixFees[[#This Row],[Mean Earning]]</f>
        <v>2.9732103645147123E-3</v>
      </c>
      <c r="P66" s="10">
        <f>NetflixFees[[#This Row],[Cost Per Month - Premium ($)]]/NetflixFees[[#This Row],[Mean Earning]]</f>
        <v>3.9657444005270093E-3</v>
      </c>
    </row>
    <row r="67" spans="1:16" x14ac:dyDescent="0.3">
      <c r="A67" s="3"/>
      <c r="B67" s="3"/>
      <c r="C67" s="3"/>
      <c r="D67" s="3"/>
      <c r="E67" s="3"/>
      <c r="F67" s="3"/>
      <c r="G67" s="3"/>
      <c r="H67" s="7"/>
      <c r="I67" s="3"/>
      <c r="J67" s="3"/>
      <c r="K67" s="6"/>
      <c r="L67" s="9"/>
      <c r="M67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selection activeCell="C112" sqref="C112"/>
    </sheetView>
  </sheetViews>
  <sheetFormatPr defaultRowHeight="14.4" x14ac:dyDescent="0.3"/>
  <cols>
    <col min="2" max="2" width="23.21875" customWidth="1"/>
    <col min="3" max="3" width="26.44140625" customWidth="1"/>
  </cols>
  <sheetData>
    <row r="1" spans="1:3" x14ac:dyDescent="0.3">
      <c r="A1" t="s">
        <v>191</v>
      </c>
      <c r="B1" t="s">
        <v>1</v>
      </c>
      <c r="C1" t="s">
        <v>192</v>
      </c>
    </row>
    <row r="2" spans="1:3" x14ac:dyDescent="0.3">
      <c r="A2">
        <v>82</v>
      </c>
      <c r="B2" t="s">
        <v>175</v>
      </c>
      <c r="C2">
        <v>391.16</v>
      </c>
    </row>
    <row r="3" spans="1:3" x14ac:dyDescent="0.3">
      <c r="A3">
        <v>100</v>
      </c>
      <c r="B3" t="s">
        <v>174</v>
      </c>
      <c r="C3">
        <v>237.03</v>
      </c>
    </row>
    <row r="4" spans="1:3" x14ac:dyDescent="0.3">
      <c r="A4">
        <v>81</v>
      </c>
      <c r="B4" t="s">
        <v>9</v>
      </c>
      <c r="C4">
        <v>392.37</v>
      </c>
    </row>
    <row r="5" spans="1:3" x14ac:dyDescent="0.3">
      <c r="A5">
        <v>84</v>
      </c>
      <c r="B5" t="s">
        <v>177</v>
      </c>
      <c r="C5">
        <v>378.46</v>
      </c>
    </row>
    <row r="6" spans="1:3" x14ac:dyDescent="0.3">
      <c r="A6">
        <v>3</v>
      </c>
      <c r="B6" t="s">
        <v>11</v>
      </c>
      <c r="C6">
        <v>3735.79</v>
      </c>
    </row>
    <row r="7" spans="1:3" x14ac:dyDescent="0.3">
      <c r="A7">
        <v>23</v>
      </c>
      <c r="B7" t="s">
        <v>13</v>
      </c>
      <c r="C7">
        <v>2215.17</v>
      </c>
    </row>
    <row r="8" spans="1:3" x14ac:dyDescent="0.3">
      <c r="A8">
        <v>92</v>
      </c>
      <c r="B8" t="s">
        <v>168</v>
      </c>
      <c r="C8">
        <v>317.45</v>
      </c>
    </row>
    <row r="9" spans="1:3" x14ac:dyDescent="0.3">
      <c r="A9">
        <v>31</v>
      </c>
      <c r="B9" t="s">
        <v>198</v>
      </c>
      <c r="C9">
        <v>1543.62</v>
      </c>
    </row>
    <row r="10" spans="1:3" x14ac:dyDescent="0.3">
      <c r="A10">
        <v>95</v>
      </c>
      <c r="B10" t="s">
        <v>185</v>
      </c>
      <c r="C10">
        <v>296.52999999999997</v>
      </c>
    </row>
    <row r="11" spans="1:3" x14ac:dyDescent="0.3">
      <c r="A11">
        <v>86</v>
      </c>
      <c r="B11" t="s">
        <v>158</v>
      </c>
      <c r="C11">
        <v>360.83</v>
      </c>
    </row>
    <row r="12" spans="1:3" x14ac:dyDescent="0.3">
      <c r="A12">
        <v>22</v>
      </c>
      <c r="B12" t="s">
        <v>15</v>
      </c>
      <c r="C12">
        <v>2315.17</v>
      </c>
    </row>
    <row r="13" spans="1:3" x14ac:dyDescent="0.3">
      <c r="A13">
        <v>69</v>
      </c>
      <c r="B13" t="s">
        <v>17</v>
      </c>
      <c r="C13">
        <v>499.25</v>
      </c>
    </row>
    <row r="14" spans="1:3" x14ac:dyDescent="0.3">
      <c r="A14">
        <v>61</v>
      </c>
      <c r="B14" t="s">
        <v>201</v>
      </c>
      <c r="C14">
        <v>570.49</v>
      </c>
    </row>
    <row r="15" spans="1:3" x14ac:dyDescent="0.3">
      <c r="A15">
        <v>43</v>
      </c>
      <c r="B15" t="s">
        <v>181</v>
      </c>
      <c r="C15">
        <v>963.97</v>
      </c>
    </row>
    <row r="16" spans="1:3" x14ac:dyDescent="0.3">
      <c r="A16">
        <v>80</v>
      </c>
      <c r="B16" t="s">
        <v>19</v>
      </c>
      <c r="C16">
        <v>392.85</v>
      </c>
    </row>
    <row r="17" spans="1:3" x14ac:dyDescent="0.3">
      <c r="A17">
        <v>55</v>
      </c>
      <c r="B17" t="s">
        <v>21</v>
      </c>
      <c r="C17">
        <v>657.44</v>
      </c>
    </row>
    <row r="18" spans="1:3" x14ac:dyDescent="0.3">
      <c r="A18">
        <v>15</v>
      </c>
      <c r="B18" t="s">
        <v>23</v>
      </c>
      <c r="C18">
        <v>2770.04</v>
      </c>
    </row>
    <row r="19" spans="1:3" x14ac:dyDescent="0.3">
      <c r="A19">
        <v>58</v>
      </c>
      <c r="B19" t="s">
        <v>25</v>
      </c>
      <c r="C19">
        <v>600.63</v>
      </c>
    </row>
    <row r="20" spans="1:3" x14ac:dyDescent="0.3">
      <c r="A20">
        <v>39</v>
      </c>
      <c r="B20" t="s">
        <v>190</v>
      </c>
      <c r="C20">
        <v>1079.1099999999999</v>
      </c>
    </row>
    <row r="21" spans="1:3" x14ac:dyDescent="0.3">
      <c r="A21">
        <v>91</v>
      </c>
      <c r="B21" t="s">
        <v>27</v>
      </c>
      <c r="C21">
        <v>324.11</v>
      </c>
    </row>
    <row r="22" spans="1:3" x14ac:dyDescent="0.3">
      <c r="A22">
        <v>52</v>
      </c>
      <c r="B22" t="s">
        <v>29</v>
      </c>
      <c r="C22">
        <v>773.59</v>
      </c>
    </row>
    <row r="23" spans="1:3" x14ac:dyDescent="0.3">
      <c r="A23">
        <v>46</v>
      </c>
      <c r="B23" t="s">
        <v>31</v>
      </c>
      <c r="C23">
        <v>889.75</v>
      </c>
    </row>
    <row r="24" spans="1:3" x14ac:dyDescent="0.3">
      <c r="A24">
        <v>34</v>
      </c>
      <c r="B24" t="s">
        <v>155</v>
      </c>
      <c r="C24">
        <v>1368.32</v>
      </c>
    </row>
    <row r="25" spans="1:3" x14ac:dyDescent="0.3">
      <c r="A25">
        <v>37</v>
      </c>
      <c r="B25" t="s">
        <v>33</v>
      </c>
      <c r="C25">
        <v>1254.98</v>
      </c>
    </row>
    <row r="26" spans="1:3" x14ac:dyDescent="0.3">
      <c r="A26">
        <v>5</v>
      </c>
      <c r="B26" t="s">
        <v>35</v>
      </c>
      <c r="C26">
        <v>3458.66</v>
      </c>
    </row>
    <row r="27" spans="1:3" x14ac:dyDescent="0.3">
      <c r="A27">
        <v>88</v>
      </c>
      <c r="B27" t="s">
        <v>163</v>
      </c>
      <c r="C27">
        <v>335.21</v>
      </c>
    </row>
    <row r="28" spans="1:3" x14ac:dyDescent="0.3">
      <c r="A28">
        <v>71</v>
      </c>
      <c r="B28" t="s">
        <v>37</v>
      </c>
      <c r="C28">
        <v>480.16</v>
      </c>
    </row>
    <row r="29" spans="1:3" x14ac:dyDescent="0.3">
      <c r="A29">
        <v>101</v>
      </c>
      <c r="B29" t="s">
        <v>182</v>
      </c>
      <c r="C29">
        <v>235.93</v>
      </c>
    </row>
    <row r="30" spans="1:3" x14ac:dyDescent="0.3">
      <c r="A30">
        <v>85</v>
      </c>
      <c r="B30" t="s">
        <v>171</v>
      </c>
      <c r="C30">
        <v>375</v>
      </c>
    </row>
    <row r="31" spans="1:3" x14ac:dyDescent="0.3">
      <c r="A31">
        <v>35</v>
      </c>
      <c r="B31" t="s">
        <v>39</v>
      </c>
      <c r="C31">
        <v>1312.35</v>
      </c>
    </row>
    <row r="32" spans="1:3" x14ac:dyDescent="0.3">
      <c r="A32">
        <v>106</v>
      </c>
      <c r="B32" t="s">
        <v>186</v>
      </c>
      <c r="C32">
        <v>193.75</v>
      </c>
    </row>
    <row r="33" spans="1:3" x14ac:dyDescent="0.3">
      <c r="A33">
        <v>20</v>
      </c>
      <c r="B33" t="s">
        <v>41</v>
      </c>
      <c r="C33">
        <v>2659.41</v>
      </c>
    </row>
    <row r="34" spans="1:3" x14ac:dyDescent="0.3">
      <c r="A34">
        <v>21</v>
      </c>
      <c r="B34" t="s">
        <v>43</v>
      </c>
      <c r="C34">
        <v>2484.8200000000002</v>
      </c>
    </row>
    <row r="35" spans="1:3" x14ac:dyDescent="0.3">
      <c r="A35">
        <v>13</v>
      </c>
      <c r="B35" t="s">
        <v>45</v>
      </c>
      <c r="C35">
        <v>2812.19</v>
      </c>
    </row>
    <row r="36" spans="1:3" x14ac:dyDescent="0.3">
      <c r="A36">
        <v>97</v>
      </c>
      <c r="B36" t="s">
        <v>180</v>
      </c>
      <c r="C36">
        <v>285.02999999999997</v>
      </c>
    </row>
    <row r="37" spans="1:3" x14ac:dyDescent="0.3">
      <c r="A37">
        <v>49</v>
      </c>
      <c r="B37" t="s">
        <v>49</v>
      </c>
      <c r="C37">
        <v>813.82</v>
      </c>
    </row>
    <row r="38" spans="1:3" x14ac:dyDescent="0.3">
      <c r="A38">
        <v>70</v>
      </c>
      <c r="B38" t="s">
        <v>51</v>
      </c>
      <c r="C38">
        <v>480.38</v>
      </c>
    </row>
    <row r="39" spans="1:3" x14ac:dyDescent="0.3">
      <c r="A39">
        <v>68</v>
      </c>
      <c r="B39" t="s">
        <v>53</v>
      </c>
      <c r="C39">
        <v>500.93</v>
      </c>
    </row>
    <row r="40" spans="1:3" x14ac:dyDescent="0.3">
      <c r="A40">
        <v>9</v>
      </c>
      <c r="B40" t="s">
        <v>55</v>
      </c>
      <c r="C40">
        <v>3024.96</v>
      </c>
    </row>
    <row r="41" spans="1:3" x14ac:dyDescent="0.3">
      <c r="A41">
        <v>53</v>
      </c>
      <c r="B41" t="s">
        <v>57</v>
      </c>
      <c r="C41">
        <v>756.91</v>
      </c>
    </row>
    <row r="42" spans="1:3" x14ac:dyDescent="0.3">
      <c r="A42">
        <v>8</v>
      </c>
      <c r="B42" t="s">
        <v>59</v>
      </c>
      <c r="C42">
        <v>3111.44</v>
      </c>
    </row>
    <row r="43" spans="1:3" x14ac:dyDescent="0.3">
      <c r="A43">
        <v>73</v>
      </c>
      <c r="B43" t="s">
        <v>61</v>
      </c>
      <c r="C43">
        <v>459.71</v>
      </c>
    </row>
    <row r="44" spans="1:3" x14ac:dyDescent="0.3">
      <c r="A44">
        <v>94</v>
      </c>
      <c r="B44" t="s">
        <v>63</v>
      </c>
      <c r="C44">
        <v>300.91000000000003</v>
      </c>
    </row>
    <row r="45" spans="1:3" x14ac:dyDescent="0.3">
      <c r="A45">
        <v>96</v>
      </c>
      <c r="B45" t="s">
        <v>161</v>
      </c>
      <c r="C45">
        <v>293.47000000000003</v>
      </c>
    </row>
    <row r="46" spans="1:3" x14ac:dyDescent="0.3">
      <c r="A46">
        <v>62</v>
      </c>
      <c r="B46" t="s">
        <v>179</v>
      </c>
      <c r="C46">
        <v>566.39</v>
      </c>
    </row>
    <row r="47" spans="1:3" x14ac:dyDescent="0.3">
      <c r="A47">
        <v>11</v>
      </c>
      <c r="B47" t="s">
        <v>65</v>
      </c>
      <c r="C47">
        <v>2826.78</v>
      </c>
    </row>
    <row r="48" spans="1:3" x14ac:dyDescent="0.3">
      <c r="A48">
        <v>19</v>
      </c>
      <c r="B48" t="s">
        <v>67</v>
      </c>
      <c r="C48">
        <v>2670.98</v>
      </c>
    </row>
    <row r="49" spans="1:3" x14ac:dyDescent="0.3">
      <c r="A49">
        <v>29</v>
      </c>
      <c r="B49" t="s">
        <v>69</v>
      </c>
      <c r="C49">
        <v>1581.44</v>
      </c>
    </row>
    <row r="50" spans="1:3" x14ac:dyDescent="0.3">
      <c r="A50">
        <v>59</v>
      </c>
      <c r="B50" t="s">
        <v>172</v>
      </c>
      <c r="C50">
        <v>597.91999999999996</v>
      </c>
    </row>
    <row r="51" spans="1:3" x14ac:dyDescent="0.3">
      <c r="A51">
        <v>16</v>
      </c>
      <c r="B51" t="s">
        <v>71</v>
      </c>
      <c r="C51">
        <v>2720.33</v>
      </c>
    </row>
    <row r="52" spans="1:3" x14ac:dyDescent="0.3">
      <c r="A52">
        <v>60</v>
      </c>
      <c r="B52" t="s">
        <v>169</v>
      </c>
      <c r="C52">
        <v>582.69000000000005</v>
      </c>
    </row>
    <row r="53" spans="1:3" x14ac:dyDescent="0.3">
      <c r="A53">
        <v>89</v>
      </c>
      <c r="B53" t="s">
        <v>166</v>
      </c>
      <c r="C53">
        <v>333.84</v>
      </c>
    </row>
    <row r="54" spans="1:3" x14ac:dyDescent="0.3">
      <c r="A54">
        <v>76</v>
      </c>
      <c r="B54" t="s">
        <v>187</v>
      </c>
      <c r="C54">
        <v>425.1</v>
      </c>
    </row>
    <row r="55" spans="1:3" x14ac:dyDescent="0.3">
      <c r="A55">
        <v>72</v>
      </c>
      <c r="B55" t="s">
        <v>202</v>
      </c>
      <c r="C55">
        <v>468.43</v>
      </c>
    </row>
    <row r="56" spans="1:3" x14ac:dyDescent="0.3">
      <c r="A56">
        <v>26</v>
      </c>
      <c r="B56" t="s">
        <v>195</v>
      </c>
      <c r="C56">
        <v>1863.31</v>
      </c>
    </row>
    <row r="57" spans="1:3" x14ac:dyDescent="0.3">
      <c r="A57">
        <v>45</v>
      </c>
      <c r="B57" t="s">
        <v>73</v>
      </c>
      <c r="C57">
        <v>927.15</v>
      </c>
    </row>
    <row r="58" spans="1:3" x14ac:dyDescent="0.3">
      <c r="A58">
        <v>42</v>
      </c>
      <c r="B58" t="s">
        <v>157</v>
      </c>
      <c r="C58">
        <v>975.18</v>
      </c>
    </row>
    <row r="59" spans="1:3" x14ac:dyDescent="0.3">
      <c r="A59">
        <v>40</v>
      </c>
      <c r="B59" t="s">
        <v>77</v>
      </c>
      <c r="C59">
        <v>1044.1099999999999</v>
      </c>
    </row>
    <row r="60" spans="1:3" x14ac:dyDescent="0.3">
      <c r="A60">
        <v>50</v>
      </c>
      <c r="B60" t="s">
        <v>79</v>
      </c>
      <c r="C60">
        <v>807</v>
      </c>
    </row>
    <row r="61" spans="1:3" x14ac:dyDescent="0.3">
      <c r="A61">
        <v>38</v>
      </c>
      <c r="B61" t="s">
        <v>154</v>
      </c>
      <c r="C61">
        <v>1250.29</v>
      </c>
    </row>
    <row r="62" spans="1:3" x14ac:dyDescent="0.3">
      <c r="A62">
        <v>66</v>
      </c>
      <c r="B62" t="s">
        <v>165</v>
      </c>
      <c r="C62">
        <v>527.67999999999995</v>
      </c>
    </row>
    <row r="63" spans="1:3" x14ac:dyDescent="0.3">
      <c r="A63">
        <v>65</v>
      </c>
      <c r="B63" t="s">
        <v>81</v>
      </c>
      <c r="C63">
        <v>543.1</v>
      </c>
    </row>
    <row r="64" spans="1:3" x14ac:dyDescent="0.3">
      <c r="A64">
        <v>78</v>
      </c>
      <c r="B64" t="s">
        <v>83</v>
      </c>
      <c r="C64">
        <v>409.89</v>
      </c>
    </row>
    <row r="65" spans="1:3" x14ac:dyDescent="0.3">
      <c r="A65">
        <v>64</v>
      </c>
      <c r="B65" t="s">
        <v>162</v>
      </c>
      <c r="C65">
        <v>546.87</v>
      </c>
    </row>
    <row r="66" spans="1:3" x14ac:dyDescent="0.3">
      <c r="A66">
        <v>77</v>
      </c>
      <c r="B66" t="s">
        <v>173</v>
      </c>
      <c r="C66">
        <v>409.91</v>
      </c>
    </row>
    <row r="67" spans="1:3" x14ac:dyDescent="0.3">
      <c r="A67">
        <v>103</v>
      </c>
      <c r="B67" t="s">
        <v>184</v>
      </c>
      <c r="C67">
        <v>218.94</v>
      </c>
    </row>
    <row r="68" spans="1:3" x14ac:dyDescent="0.3">
      <c r="A68">
        <v>10</v>
      </c>
      <c r="B68" t="s">
        <v>87</v>
      </c>
      <c r="C68">
        <v>2930.73</v>
      </c>
    </row>
    <row r="69" spans="1:3" x14ac:dyDescent="0.3">
      <c r="A69">
        <v>14</v>
      </c>
      <c r="B69" t="s">
        <v>89</v>
      </c>
      <c r="C69">
        <v>2801.24</v>
      </c>
    </row>
    <row r="70" spans="1:3" x14ac:dyDescent="0.3">
      <c r="A70">
        <v>107</v>
      </c>
      <c r="B70" t="s">
        <v>188</v>
      </c>
      <c r="C70">
        <v>189.05</v>
      </c>
    </row>
    <row r="71" spans="1:3" x14ac:dyDescent="0.3">
      <c r="A71">
        <v>79</v>
      </c>
      <c r="B71" t="s">
        <v>164</v>
      </c>
      <c r="C71">
        <v>405.14</v>
      </c>
    </row>
    <row r="72" spans="1:3" x14ac:dyDescent="0.3">
      <c r="A72">
        <v>6</v>
      </c>
      <c r="B72" t="s">
        <v>91</v>
      </c>
      <c r="C72">
        <v>3390</v>
      </c>
    </row>
    <row r="73" spans="1:3" x14ac:dyDescent="0.3">
      <c r="A73">
        <v>28</v>
      </c>
      <c r="B73" t="s">
        <v>197</v>
      </c>
      <c r="C73">
        <v>1749.02</v>
      </c>
    </row>
    <row r="74" spans="1:3" x14ac:dyDescent="0.3">
      <c r="A74">
        <v>105</v>
      </c>
      <c r="B74" t="s">
        <v>183</v>
      </c>
      <c r="C74">
        <v>194.62</v>
      </c>
    </row>
    <row r="75" spans="1:3" x14ac:dyDescent="0.3">
      <c r="A75">
        <v>51</v>
      </c>
      <c r="B75" t="s">
        <v>200</v>
      </c>
      <c r="C75">
        <v>790.53</v>
      </c>
    </row>
    <row r="76" spans="1:3" x14ac:dyDescent="0.3">
      <c r="A76">
        <v>54</v>
      </c>
      <c r="B76" t="s">
        <v>159</v>
      </c>
      <c r="C76">
        <v>730.26</v>
      </c>
    </row>
    <row r="77" spans="1:3" x14ac:dyDescent="0.3">
      <c r="A77">
        <v>83</v>
      </c>
      <c r="B77" t="s">
        <v>95</v>
      </c>
      <c r="C77">
        <v>382.02</v>
      </c>
    </row>
    <row r="78" spans="1:3" x14ac:dyDescent="0.3">
      <c r="A78">
        <v>93</v>
      </c>
      <c r="B78" t="s">
        <v>97</v>
      </c>
      <c r="C78">
        <v>303.77999999999997</v>
      </c>
    </row>
    <row r="79" spans="1:3" x14ac:dyDescent="0.3">
      <c r="A79">
        <v>47</v>
      </c>
      <c r="B79" t="s">
        <v>99</v>
      </c>
      <c r="C79">
        <v>886.47</v>
      </c>
    </row>
    <row r="80" spans="1:3" x14ac:dyDescent="0.3">
      <c r="A80">
        <v>44</v>
      </c>
      <c r="B80" t="s">
        <v>101</v>
      </c>
      <c r="C80">
        <v>946.12</v>
      </c>
    </row>
    <row r="81" spans="1:3" x14ac:dyDescent="0.3">
      <c r="A81">
        <v>25</v>
      </c>
      <c r="B81" t="s">
        <v>194</v>
      </c>
      <c r="C81">
        <v>1927.79</v>
      </c>
    </row>
    <row r="82" spans="1:3" x14ac:dyDescent="0.3">
      <c r="A82">
        <v>7</v>
      </c>
      <c r="B82" t="s">
        <v>193</v>
      </c>
      <c r="C82">
        <v>3240.61</v>
      </c>
    </row>
    <row r="83" spans="1:3" x14ac:dyDescent="0.3">
      <c r="A83">
        <v>56</v>
      </c>
      <c r="B83" t="s">
        <v>103</v>
      </c>
      <c r="C83">
        <v>654.25</v>
      </c>
    </row>
    <row r="84" spans="1:3" x14ac:dyDescent="0.3">
      <c r="A84">
        <v>90</v>
      </c>
      <c r="B84" t="s">
        <v>105</v>
      </c>
      <c r="C84">
        <v>328.12</v>
      </c>
    </row>
    <row r="85" spans="1:3" x14ac:dyDescent="0.3">
      <c r="A85">
        <v>27</v>
      </c>
      <c r="B85" t="s">
        <v>196</v>
      </c>
      <c r="C85">
        <v>1783.9</v>
      </c>
    </row>
    <row r="86" spans="1:3" x14ac:dyDescent="0.3">
      <c r="A86">
        <v>67</v>
      </c>
      <c r="B86" t="s">
        <v>160</v>
      </c>
      <c r="C86">
        <v>510.94</v>
      </c>
    </row>
    <row r="87" spans="1:3" x14ac:dyDescent="0.3">
      <c r="A87">
        <v>2</v>
      </c>
      <c r="B87" t="s">
        <v>109</v>
      </c>
      <c r="C87">
        <v>4203.8500000000004</v>
      </c>
    </row>
    <row r="88" spans="1:3" x14ac:dyDescent="0.3">
      <c r="A88">
        <v>41</v>
      </c>
      <c r="B88" t="s">
        <v>111</v>
      </c>
      <c r="C88">
        <v>990.16</v>
      </c>
    </row>
    <row r="89" spans="1:3" x14ac:dyDescent="0.3">
      <c r="A89">
        <v>36</v>
      </c>
      <c r="B89" t="s">
        <v>156</v>
      </c>
      <c r="C89">
        <v>1255.55</v>
      </c>
    </row>
    <row r="90" spans="1:3" x14ac:dyDescent="0.3">
      <c r="A90">
        <v>33</v>
      </c>
      <c r="B90" t="s">
        <v>113</v>
      </c>
      <c r="C90">
        <v>1416.32</v>
      </c>
    </row>
    <row r="91" spans="1:3" x14ac:dyDescent="0.3">
      <c r="A91">
        <v>24</v>
      </c>
      <c r="B91" t="s">
        <v>115</v>
      </c>
      <c r="C91">
        <v>2139.46</v>
      </c>
    </row>
    <row r="92" spans="1:3" x14ac:dyDescent="0.3">
      <c r="A92">
        <v>30</v>
      </c>
      <c r="B92" t="s">
        <v>117</v>
      </c>
      <c r="C92">
        <v>1543.72</v>
      </c>
    </row>
    <row r="93" spans="1:3" x14ac:dyDescent="0.3">
      <c r="A93">
        <v>104</v>
      </c>
      <c r="B93" t="s">
        <v>176</v>
      </c>
      <c r="C93">
        <v>209.62</v>
      </c>
    </row>
    <row r="94" spans="1:3" x14ac:dyDescent="0.3">
      <c r="A94">
        <v>17</v>
      </c>
      <c r="B94" t="s">
        <v>119</v>
      </c>
      <c r="C94">
        <v>2695.9</v>
      </c>
    </row>
    <row r="95" spans="1:3" x14ac:dyDescent="0.3">
      <c r="A95">
        <v>1</v>
      </c>
      <c r="B95" t="s">
        <v>121</v>
      </c>
      <c r="C95">
        <v>6243.77</v>
      </c>
    </row>
    <row r="96" spans="1:3" x14ac:dyDescent="0.3">
      <c r="A96">
        <v>108</v>
      </c>
      <c r="B96" t="s">
        <v>178</v>
      </c>
      <c r="C96">
        <v>65.95</v>
      </c>
    </row>
    <row r="97" spans="1:3" x14ac:dyDescent="0.3">
      <c r="A97">
        <v>32</v>
      </c>
      <c r="B97" t="s">
        <v>123</v>
      </c>
      <c r="C97">
        <v>1420.67</v>
      </c>
    </row>
    <row r="98" spans="1:3" x14ac:dyDescent="0.3">
      <c r="A98">
        <v>63</v>
      </c>
      <c r="B98" t="s">
        <v>125</v>
      </c>
      <c r="C98">
        <v>556.9</v>
      </c>
    </row>
    <row r="99" spans="1:3" x14ac:dyDescent="0.3">
      <c r="A99">
        <v>48</v>
      </c>
      <c r="B99" t="s">
        <v>199</v>
      </c>
      <c r="C99">
        <v>830.38</v>
      </c>
    </row>
    <row r="100" spans="1:3" x14ac:dyDescent="0.3">
      <c r="A100">
        <v>98</v>
      </c>
      <c r="B100" t="s">
        <v>167</v>
      </c>
      <c r="C100">
        <v>281.55</v>
      </c>
    </row>
    <row r="101" spans="1:3" x14ac:dyDescent="0.3">
      <c r="A101">
        <v>87</v>
      </c>
      <c r="B101" t="s">
        <v>127</v>
      </c>
      <c r="C101">
        <v>357.36</v>
      </c>
    </row>
    <row r="102" spans="1:3" x14ac:dyDescent="0.3">
      <c r="A102">
        <v>74</v>
      </c>
      <c r="B102" t="s">
        <v>129</v>
      </c>
      <c r="C102">
        <v>452.56</v>
      </c>
    </row>
    <row r="103" spans="1:3" x14ac:dyDescent="0.3">
      <c r="A103">
        <v>12</v>
      </c>
      <c r="B103" t="s">
        <v>153</v>
      </c>
      <c r="C103">
        <v>2821.75</v>
      </c>
    </row>
    <row r="104" spans="1:3" x14ac:dyDescent="0.3">
      <c r="A104">
        <v>18</v>
      </c>
      <c r="B104" t="s">
        <v>131</v>
      </c>
      <c r="C104">
        <v>2671.8</v>
      </c>
    </row>
    <row r="105" spans="1:3" x14ac:dyDescent="0.3">
      <c r="A105">
        <v>4</v>
      </c>
      <c r="B105" t="s">
        <v>133</v>
      </c>
      <c r="C105">
        <v>3616.08</v>
      </c>
    </row>
    <row r="106" spans="1:3" x14ac:dyDescent="0.3">
      <c r="A106">
        <v>57</v>
      </c>
      <c r="B106" t="s">
        <v>135</v>
      </c>
      <c r="C106">
        <v>621.12</v>
      </c>
    </row>
    <row r="107" spans="1:3" x14ac:dyDescent="0.3">
      <c r="A107">
        <v>99</v>
      </c>
      <c r="B107" t="s">
        <v>189</v>
      </c>
      <c r="C107">
        <v>253.6</v>
      </c>
    </row>
    <row r="108" spans="1:3" x14ac:dyDescent="0.3">
      <c r="A108">
        <v>102</v>
      </c>
      <c r="B108" t="s">
        <v>137</v>
      </c>
      <c r="C108">
        <v>230.71</v>
      </c>
    </row>
    <row r="109" spans="1:3" x14ac:dyDescent="0.3">
      <c r="A109">
        <v>75</v>
      </c>
      <c r="B109" t="s">
        <v>170</v>
      </c>
      <c r="C109">
        <v>449.6</v>
      </c>
    </row>
    <row r="110" spans="1:3" x14ac:dyDescent="0.3">
      <c r="B110" t="s">
        <v>93</v>
      </c>
      <c r="C110">
        <v>355</v>
      </c>
    </row>
    <row r="111" spans="1:3" x14ac:dyDescent="0.3">
      <c r="B111" t="s">
        <v>47</v>
      </c>
      <c r="C111">
        <v>4222</v>
      </c>
    </row>
    <row r="112" spans="1:3" x14ac:dyDescent="0.3">
      <c r="B112" t="s">
        <v>85</v>
      </c>
      <c r="C112">
        <v>4554</v>
      </c>
    </row>
    <row r="113" spans="2:3" x14ac:dyDescent="0.3">
      <c r="B113" t="s">
        <v>107</v>
      </c>
      <c r="C113">
        <v>2488</v>
      </c>
    </row>
    <row r="114" spans="2:3" x14ac:dyDescent="0.3">
      <c r="B114" t="s">
        <v>75</v>
      </c>
      <c r="C114">
        <v>5723.18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workbookViewId="0">
      <selection activeCell="H16" sqref="H16"/>
    </sheetView>
  </sheetViews>
  <sheetFormatPr defaultRowHeight="14.4" x14ac:dyDescent="0.3"/>
  <cols>
    <col min="2" max="2" width="10.77734375" customWidth="1"/>
    <col min="3" max="3" width="15.6640625" customWidth="1"/>
    <col min="4" max="4" width="25" customWidth="1"/>
    <col min="5" max="5" width="32.77734375" customWidth="1"/>
    <col min="6" max="6" width="36.33203125" customWidth="1"/>
    <col min="7" max="7" width="36.33203125" bestFit="1" customWidth="1"/>
    <col min="8" max="8" width="32.33203125" bestFit="1" customWidth="1"/>
    <col min="9" max="9" width="35.88671875" bestFit="1" customWidth="1"/>
    <col min="10" max="10" width="35.44140625" bestFit="1" customWidth="1"/>
    <col min="11" max="17" width="36.33203125" customWidth="1"/>
    <col min="18" max="89" width="36.33203125" bestFit="1" customWidth="1"/>
    <col min="90" max="91" width="36.33203125" customWidth="1"/>
    <col min="92" max="99" width="36.33203125" bestFit="1" customWidth="1"/>
    <col min="100" max="100" width="20.44140625" bestFit="1" customWidth="1"/>
    <col min="101" max="101" width="29.88671875" bestFit="1" customWidth="1"/>
    <col min="102" max="102" width="29.5546875" bestFit="1" customWidth="1"/>
    <col min="103" max="103" width="27.44140625" bestFit="1" customWidth="1"/>
    <col min="104" max="104" width="37.5546875" bestFit="1" customWidth="1"/>
    <col min="105" max="106" width="41.109375" bestFit="1" customWidth="1"/>
  </cols>
  <sheetData>
    <row r="3" spans="2:10" x14ac:dyDescent="0.3">
      <c r="B3" s="4" t="s">
        <v>148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213</v>
      </c>
      <c r="I3" t="s">
        <v>214</v>
      </c>
      <c r="J3" t="s">
        <v>215</v>
      </c>
    </row>
    <row r="4" spans="2:10" x14ac:dyDescent="0.3">
      <c r="B4" t="s">
        <v>210</v>
      </c>
      <c r="C4" s="3">
        <v>12</v>
      </c>
      <c r="D4" s="5">
        <v>5501.166666666667</v>
      </c>
      <c r="E4" s="7">
        <v>7.979166666666667</v>
      </c>
      <c r="F4" s="7">
        <v>10.954166666666666</v>
      </c>
      <c r="G4" s="7">
        <v>13.780833333333334</v>
      </c>
      <c r="H4" s="35">
        <v>8.9149279058128219E-3</v>
      </c>
      <c r="I4" s="35">
        <v>1.2037686240958988E-2</v>
      </c>
      <c r="J4" s="35">
        <v>1.480461345946601E-2</v>
      </c>
    </row>
    <row r="5" spans="2:10" x14ac:dyDescent="0.3">
      <c r="B5" t="s">
        <v>211</v>
      </c>
      <c r="C5" s="3">
        <v>37</v>
      </c>
      <c r="D5" s="5">
        <v>5361.0810810810808</v>
      </c>
      <c r="E5" s="7">
        <v>8.9897297297297296</v>
      </c>
      <c r="F5" s="7">
        <v>12.985135135135135</v>
      </c>
      <c r="G5" s="7">
        <v>17.099729729729731</v>
      </c>
      <c r="H5" s="35">
        <v>6.9300342665022142E-3</v>
      </c>
      <c r="I5" s="35">
        <v>9.6112968479889638E-3</v>
      </c>
      <c r="J5" s="35">
        <v>1.2340511010251569E-2</v>
      </c>
    </row>
    <row r="6" spans="2:10" x14ac:dyDescent="0.3">
      <c r="B6" t="s">
        <v>209</v>
      </c>
      <c r="C6" s="3">
        <v>14</v>
      </c>
      <c r="D6" s="5">
        <v>4929</v>
      </c>
      <c r="E6" s="7">
        <v>7.0485714285714289</v>
      </c>
      <c r="F6" s="7">
        <v>10.113571428571429</v>
      </c>
      <c r="G6" s="7">
        <v>13.125714285714285</v>
      </c>
      <c r="H6" s="35">
        <v>1.5987524258639394E-2</v>
      </c>
      <c r="I6" s="35">
        <v>2.2918365681254865E-2</v>
      </c>
      <c r="J6" s="35">
        <v>2.9891738985558716E-2</v>
      </c>
    </row>
    <row r="7" spans="2:10" x14ac:dyDescent="0.3">
      <c r="B7" t="s">
        <v>212</v>
      </c>
      <c r="C7" s="3">
        <v>2</v>
      </c>
      <c r="D7" s="5">
        <v>6028.5</v>
      </c>
      <c r="E7" s="7">
        <v>8.4499999999999993</v>
      </c>
      <c r="F7" s="7">
        <v>12.93</v>
      </c>
      <c r="G7" s="7">
        <v>16.510000000000002</v>
      </c>
      <c r="H7" s="35">
        <v>2.6708359980988409E-3</v>
      </c>
      <c r="I7" s="35">
        <v>4.076983506169367E-3</v>
      </c>
      <c r="J7" s="35">
        <v>5.2004574901567974E-3</v>
      </c>
    </row>
    <row r="8" spans="2:10" x14ac:dyDescent="0.3">
      <c r="B8" t="s">
        <v>138</v>
      </c>
      <c r="C8" s="3">
        <v>65</v>
      </c>
      <c r="D8" s="3">
        <v>5314.4153846153849</v>
      </c>
      <c r="E8" s="3">
        <v>8.3684615384615384</v>
      </c>
      <c r="F8" s="3">
        <v>11.99</v>
      </c>
      <c r="G8" s="3">
        <v>15.612923076923078</v>
      </c>
      <c r="H8" s="3">
        <v>9.1162679130382274E-3</v>
      </c>
      <c r="I8" s="3">
        <v>1.2755096997184715E-2</v>
      </c>
      <c r="J8" s="3">
        <v>1.6355992764169779E-2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1"/>
  <sheetViews>
    <sheetView showGridLines="0" tabSelected="1" workbookViewId="0">
      <selection activeCell="B3" sqref="B3"/>
    </sheetView>
  </sheetViews>
  <sheetFormatPr defaultRowHeight="14.4" x14ac:dyDescent="0.3"/>
  <cols>
    <col min="2" max="2" width="17.77734375" customWidth="1"/>
    <col min="3" max="3" width="20.5546875" customWidth="1"/>
    <col min="4" max="4" width="20.21875" customWidth="1"/>
    <col min="5" max="5" width="17.77734375" customWidth="1"/>
    <col min="6" max="6" width="21.5546875" customWidth="1"/>
    <col min="7" max="7" width="17.88671875" customWidth="1"/>
    <col min="8" max="8" width="17.77734375" customWidth="1"/>
    <col min="9" max="9" width="21.33203125" customWidth="1"/>
  </cols>
  <sheetData>
    <row r="2" spans="2:9" ht="40.799999999999997" customHeight="1" x14ac:dyDescent="0.3">
      <c r="B2" s="51" t="s">
        <v>224</v>
      </c>
    </row>
    <row r="3" spans="2:9" ht="45.6" customHeight="1" thickBot="1" x14ac:dyDescent="0.35"/>
    <row r="4" spans="2:9" ht="36.6" customHeight="1" x14ac:dyDescent="0.3">
      <c r="D4" s="30" t="s">
        <v>148</v>
      </c>
      <c r="E4" s="31" t="s">
        <v>149</v>
      </c>
      <c r="F4" s="31" t="s">
        <v>150</v>
      </c>
      <c r="G4" s="32" t="s">
        <v>151</v>
      </c>
    </row>
    <row r="5" spans="2:9" ht="36.6" customHeight="1" x14ac:dyDescent="0.3">
      <c r="D5" s="24" t="s">
        <v>147</v>
      </c>
      <c r="E5" s="25" t="str">
        <f>INDEX('4.Regions'!$B$4:$G$7,(MATCH(LARGE('4.Regions'!E$4:E$7,1),'4.Regions'!E$4:E$7,0)), 1)</f>
        <v>EMEA</v>
      </c>
      <c r="F5" s="25" t="str">
        <f>INDEX('4.Regions'!$B$4:$G$7,(MATCH(LARGE('4.Regions'!F$4:F$7,1),'4.Regions'!F$4:F$7,0)), 1)</f>
        <v>EMEA</v>
      </c>
      <c r="G5" s="26" t="str">
        <f>INDEX('4.Regions'!$B$4:$G$7,(MATCH(LARGE('4.Regions'!G$4:G$7,1),'4.Regions'!G$4:G$7,0)), 1)</f>
        <v>EMEA</v>
      </c>
    </row>
    <row r="6" spans="2:9" ht="36.6" customHeight="1" thickBot="1" x14ac:dyDescent="0.35">
      <c r="D6" s="27" t="s">
        <v>207</v>
      </c>
      <c r="E6" s="28" t="str">
        <f>INDEX('4.Regions'!$B$4:$G$7,(MATCH(SMALL('4.Regions'!E$4:E$7,1),'4.Regions'!E$4:E$7,0)), 1)</f>
        <v>LATAM</v>
      </c>
      <c r="F6" s="28" t="str">
        <f>INDEX('4.Regions'!$B$4:$G$7,(MATCH(SMALL('4.Regions'!F$4:F$7,1),'4.Regions'!F$4:F$7,0)), 1)</f>
        <v>LATAM</v>
      </c>
      <c r="G6" s="29" t="str">
        <f>INDEX('4.Regions'!$B$4:$G$7,(MATCH(SMALL('4.Regions'!G$4:G$7,1),'4.Regions'!G$4:G$7,0)), 1)</f>
        <v>LATAM</v>
      </c>
    </row>
    <row r="9" spans="2:9" ht="15" thickBot="1" x14ac:dyDescent="0.35"/>
    <row r="10" spans="2:9" ht="37.799999999999997" customHeight="1" thickBot="1" x14ac:dyDescent="0.35">
      <c r="B10" s="33" t="s">
        <v>152</v>
      </c>
      <c r="C10" s="34"/>
      <c r="E10" s="33" t="s">
        <v>208</v>
      </c>
      <c r="F10" s="34"/>
      <c r="H10" s="33" t="s">
        <v>219</v>
      </c>
      <c r="I10" s="34"/>
    </row>
    <row r="11" spans="2:9" ht="19.8" customHeight="1" x14ac:dyDescent="0.3">
      <c r="B11" s="36" t="str">
        <f>INDEX(NetflixFees[], MATCH(C11, NetflixFees[Cost Per Program - Basic],0), 10)</f>
        <v>Liechtenstein</v>
      </c>
      <c r="C11" s="37">
        <f>LARGE(NetflixFees[Cost Per Program - Basic], ROW(B1))</f>
        <v>4.2257217847769032E-3</v>
      </c>
      <c r="E11" s="36" t="str">
        <f>INDEX(NetflixFees[], MATCH(F11, NetflixFees[Cost Per Program - Standard],0), 10)</f>
        <v>Liechtenstein</v>
      </c>
      <c r="F11" s="37">
        <f>LARGE(NetflixFees[Cost Per Program - Standard], ROW(E1))</f>
        <v>6.712598425196851E-3</v>
      </c>
      <c r="H11" s="36" t="str">
        <f>INDEX(NetflixFees[], MATCH(I11, NetflixFees[Cost Per Program - Premium],0), 10)</f>
        <v>Liechtenstein</v>
      </c>
      <c r="I11" s="37">
        <f>LARGE(NetflixFees[Cost Per Program - Premium], ROW(H1))</f>
        <v>8.8451443569553811E-3</v>
      </c>
    </row>
    <row r="12" spans="2:9" ht="19.8" customHeight="1" x14ac:dyDescent="0.3">
      <c r="B12" s="38" t="str">
        <f>INDEX(NetflixFees[], MATCH(C12, NetflixFees[Cost Per Program - Basic],0), 10)</f>
        <v>Croatia</v>
      </c>
      <c r="C12" s="39">
        <f>LARGE(NetflixFees[Cost Per Program - Basic], ROW(B2))</f>
        <v>3.9709762532981526E-3</v>
      </c>
      <c r="E12" s="38" t="str">
        <f>INDEX(NetflixFees[], MATCH(F12, NetflixFees[Cost Per Program - Standard],0), 10)</f>
        <v>San Marino</v>
      </c>
      <c r="F12" s="39">
        <f>LARGE(NetflixFees[Cost Per Program - Standard], ROW(E2))</f>
        <v>6.3506493506493506E-3</v>
      </c>
      <c r="H12" s="38" t="str">
        <f>INDEX(NetflixFees[], MATCH(I12, NetflixFees[Cost Per Program - Premium],0), 10)</f>
        <v>San Marino</v>
      </c>
      <c r="I12" s="39">
        <f>LARGE(NetflixFees[Cost Per Program - Premium], ROW(H2))</f>
        <v>8.7965367965367972E-3</v>
      </c>
    </row>
    <row r="13" spans="2:9" ht="19.8" customHeight="1" x14ac:dyDescent="0.3">
      <c r="B13" s="38" t="str">
        <f>INDEX(NetflixFees[], MATCH(C13, NetflixFees[Cost Per Program - Basic],0), 10)</f>
        <v>San Marino</v>
      </c>
      <c r="C13" s="39">
        <f>LARGE(NetflixFees[Cost Per Program - Basic], ROW(B3))</f>
        <v>3.9090909090909089E-3</v>
      </c>
      <c r="E13" s="38" t="str">
        <f>INDEX(NetflixFees[], MATCH(F13, NetflixFees[Cost Per Program - Standard],0), 10)</f>
        <v>Croatia</v>
      </c>
      <c r="F13" s="39">
        <f>LARGE(NetflixFees[Cost Per Program - Standard], ROW(E3))</f>
        <v>4.9648197009674582E-3</v>
      </c>
      <c r="H13" s="38" t="str">
        <f>INDEX(NetflixFees[], MATCH(I13, NetflixFees[Cost Per Program - Premium],0), 10)</f>
        <v>Croatia</v>
      </c>
      <c r="I13" s="39">
        <f>LARGE(NetflixFees[Cost Per Program - Premium], ROW(H3))</f>
        <v>5.9542656112576949E-3</v>
      </c>
    </row>
    <row r="14" spans="2:9" ht="19.8" customHeight="1" x14ac:dyDescent="0.3">
      <c r="B14" s="38" t="str">
        <f>INDEX(NetflixFees[], MATCH(C14, NetflixFees[Cost Per Program - Basic],0), 10)</f>
        <v>Denmark</v>
      </c>
      <c r="C14" s="39">
        <f>LARGE(NetflixFees[Cost Per Program - Basic], ROW(D4))</f>
        <v>2.6327336551118913E-3</v>
      </c>
      <c r="E14" s="38" t="str">
        <f>INDEX(NetflixFees[], MATCH(F14, NetflixFees[Cost Per Program - Standard],0), 10)</f>
        <v>Switzerland</v>
      </c>
      <c r="F14" s="39">
        <f>LARGE(NetflixFees[Cost Per Program - Standard], ROW(G4))</f>
        <v>3.7159462404649474E-3</v>
      </c>
      <c r="H14" s="38" t="str">
        <f>INDEX(NetflixFees[], MATCH(I14, NetflixFees[Cost Per Program - Premium],0), 10)</f>
        <v>Switzerland</v>
      </c>
      <c r="I14" s="39">
        <f>LARGE(NetflixFees[Cost Per Program - Premium], ROW(H4))</f>
        <v>4.89647657101344E-3</v>
      </c>
    </row>
    <row r="15" spans="2:9" ht="19.8" customHeight="1" x14ac:dyDescent="0.3">
      <c r="B15" s="38" t="str">
        <f>INDEX(NetflixFees[], MATCH(C15, NetflixFees[Cost Per Program - Basic],0), 10)</f>
        <v>Sweden</v>
      </c>
      <c r="C15" s="39">
        <f>LARGE(NetflixFees[Cost Per Program - Basic], ROW(D5))</f>
        <v>2.4994267369869297E-3</v>
      </c>
      <c r="E15" s="38" t="str">
        <f>INDEX(NetflixFees[], MATCH(F15, NetflixFees[Cost Per Program - Standard],0), 10)</f>
        <v>Finland</v>
      </c>
      <c r="F15" s="39">
        <f>LARGE(NetflixFees[Cost Per Program - Standard], ROW(G5))</f>
        <v>3.3473423980222494E-3</v>
      </c>
      <c r="H15" s="38" t="str">
        <f>INDEX(NetflixFees[], MATCH(I15, NetflixFees[Cost Per Program - Premium],0), 10)</f>
        <v>Sweden</v>
      </c>
      <c r="I15" s="39">
        <f>LARGE(NetflixFees[Cost Per Program - Premium], ROW(H5))</f>
        <v>4.5173125429947255E-3</v>
      </c>
    </row>
    <row r="16" spans="2:9" ht="19.8" customHeight="1" x14ac:dyDescent="0.3">
      <c r="B16" s="38" t="str">
        <f>INDEX(NetflixFees[], MATCH(C16, NetflixFees[Cost Per Program - Basic],0), 10)</f>
        <v>Switzerland</v>
      </c>
      <c r="C16" s="39">
        <f>LARGE(NetflixFees[Cost Per Program - Basic], ROW(D6))</f>
        <v>2.3392662549945515E-3</v>
      </c>
      <c r="E16" s="38" t="str">
        <f>INDEX(NetflixFees[], MATCH(F16, NetflixFees[Cost Per Program - Standard],0), 10)</f>
        <v>Denmark</v>
      </c>
      <c r="F16" s="39">
        <f>LARGE(NetflixFees[Cost Per Program - Standard], ROW(G6))</f>
        <v>3.2996928477402369E-3</v>
      </c>
      <c r="H16" s="38" t="str">
        <f>INDEX(NetflixFees[], MATCH(I16, NetflixFees[Cost Per Program - Premium],0), 10)</f>
        <v>Finland</v>
      </c>
      <c r="I16" s="39">
        <f>LARGE(NetflixFees[Cost Per Program - Premium], ROW(H6))</f>
        <v>4.464771322620519E-3</v>
      </c>
    </row>
    <row r="17" spans="2:9" ht="19.8" customHeight="1" x14ac:dyDescent="0.3">
      <c r="B17" s="38" t="str">
        <f>INDEX(NetflixFees[], MATCH(C17, NetflixFees[Cost Per Program - Basic],0), 10)</f>
        <v>Moldova</v>
      </c>
      <c r="C17" s="39">
        <f>LARGE(NetflixFees[Cost Per Program - Basic], ROW(B7))</f>
        <v>2.2936245872491744E-3</v>
      </c>
      <c r="E17" s="38" t="str">
        <f>INDEX(NetflixFees[], MATCH(F17, NetflixFees[Cost Per Program - Standard],0), 10)</f>
        <v>Sweden</v>
      </c>
      <c r="F17" s="39">
        <f>LARGE(NetflixFees[Cost Per Program - Standard], ROW(E7))</f>
        <v>3.2561339142398531E-3</v>
      </c>
      <c r="H17" s="38" t="str">
        <f>INDEX(NetflixFees[], MATCH(I17, NetflixFees[Cost Per Program - Premium],0), 10)</f>
        <v>Denmark</v>
      </c>
      <c r="I17" s="39">
        <f>LARGE(NetflixFees[Cost Per Program - Premium], ROW(H7))</f>
        <v>4.3001316366827556E-3</v>
      </c>
    </row>
    <row r="18" spans="2:9" ht="19.8" customHeight="1" x14ac:dyDescent="0.3">
      <c r="B18" s="38" t="str">
        <f>INDEX(NetflixFees[], MATCH(C18, NetflixFees[Cost Per Program - Basic],0), 10)</f>
        <v>Finland</v>
      </c>
      <c r="C18" s="39">
        <f>LARGE(NetflixFees[Cost Per Program - Basic], ROW(B8))</f>
        <v>2.2323856613102595E-3</v>
      </c>
      <c r="E18" s="38" t="str">
        <f>INDEX(NetflixFees[], MATCH(F18, NetflixFees[Cost Per Program - Standard],0), 10)</f>
        <v>Belgium</v>
      </c>
      <c r="F18" s="39">
        <f>LARGE(NetflixFees[Cost Per Program - Standard], ROW(E8))</f>
        <v>3.0541082164328658E-3</v>
      </c>
      <c r="H18" s="38" t="str">
        <f>INDEX(NetflixFees[], MATCH(I18, NetflixFees[Cost Per Program - Premium],0), 10)</f>
        <v>Belgium</v>
      </c>
      <c r="I18" s="39">
        <f>LARGE(NetflixFees[Cost Per Program - Premium], ROW(H8))</f>
        <v>4.0721442885771541E-3</v>
      </c>
    </row>
    <row r="19" spans="2:9" ht="19.8" customHeight="1" x14ac:dyDescent="0.3">
      <c r="B19" s="38" t="str">
        <f>INDEX(NetflixFees[], MATCH(C19, NetflixFees[Cost Per Program - Basic],0), 10)</f>
        <v>Norway</v>
      </c>
      <c r="C19" s="39">
        <f>LARGE(NetflixFees[Cost Per Program - Basic], ROW(B9))</f>
        <v>2.1952296819787985E-3</v>
      </c>
      <c r="E19" s="38" t="str">
        <f>INDEX(NetflixFees[], MATCH(F19, NetflixFees[Cost Per Program - Standard],0), 10)</f>
        <v>Moldova</v>
      </c>
      <c r="F19" s="39">
        <f>LARGE(NetflixFees[Cost Per Program - Standard], ROW(E9))</f>
        <v>2.8676657353314703E-3</v>
      </c>
      <c r="H19" s="38" t="str">
        <f>INDEX(NetflixFees[], MATCH(I19, NetflixFees[Cost Per Program - Premium],0), 10)</f>
        <v>Italy</v>
      </c>
      <c r="I19" s="39">
        <f>LARGE(NetflixFees[Cost Per Program - Premium], ROW(H9))</f>
        <v>3.9205093575149525E-3</v>
      </c>
    </row>
    <row r="20" spans="2:9" ht="19.8" customHeight="1" x14ac:dyDescent="0.3">
      <c r="B20" s="38" t="str">
        <f>INDEX(NetflixFees[], MATCH(C20, NetflixFees[Cost Per Program - Basic],0), 10)</f>
        <v>Indonesia</v>
      </c>
      <c r="C20" s="39">
        <f>LARGE(NetflixFees[Cost Per Program - Basic], ROW(B10))</f>
        <v>2.150758940056599E-3</v>
      </c>
      <c r="E20" s="38" t="str">
        <f>INDEX(NetflixFees[], MATCH(F20, NetflixFees[Cost Per Program - Standard],0), 10)</f>
        <v>Italy</v>
      </c>
      <c r="F20" s="39">
        <f>LARGE(NetflixFees[Cost Per Program - Standard], ROW(E10))</f>
        <v>2.830407100135057E-3</v>
      </c>
      <c r="H20" s="38" t="str">
        <f>INDEX(NetflixFees[], MATCH(I20, NetflixFees[Cost Per Program - Premium],0), 10)</f>
        <v>Norway</v>
      </c>
      <c r="I20" s="39">
        <f>LARGE(NetflixFees[Cost Per Program - Premium], ROW(H10))</f>
        <v>3.920053003533569E-3</v>
      </c>
    </row>
    <row r="21" spans="2:9" ht="19.8" customHeight="1" thickBot="1" x14ac:dyDescent="0.35">
      <c r="B21" s="40" t="str">
        <f>INDEX(NetflixFees[], MATCH(C21, NetflixFees[Cost Per Program - Basic],0), 10)</f>
        <v>Belgium</v>
      </c>
      <c r="C21" s="41">
        <f>LARGE(NetflixFees[Cost Per Program - Basic], ROW(B11))</f>
        <v>2.0360721442885771E-3</v>
      </c>
      <c r="E21" s="40" t="str">
        <f>INDEX(NetflixFees[], MATCH(F21, NetflixFees[Cost Per Program - Standard],0), 10)</f>
        <v>Spain</v>
      </c>
      <c r="F21" s="41">
        <f>LARGE(NetflixFees[Cost Per Program - Standard], ROW(E11))</f>
        <v>2.8055077452667815E-3</v>
      </c>
      <c r="H21" s="40" t="str">
        <f>INDEX(NetflixFees[], MATCH(I21, NetflixFees[Cost Per Program - Premium],0), 10)</f>
        <v>Spain</v>
      </c>
      <c r="I21" s="41">
        <f>LARGE(NetflixFees[Cost Per Program - Premium], ROW(H11))</f>
        <v>3.8860202715624401E-3</v>
      </c>
    </row>
    <row r="23" spans="2:9" ht="15" thickBot="1" x14ac:dyDescent="0.35"/>
    <row r="24" spans="2:9" ht="36.6" customHeight="1" thickBot="1" x14ac:dyDescent="0.35">
      <c r="B24" s="33" t="s">
        <v>220</v>
      </c>
      <c r="C24" s="34"/>
      <c r="E24" s="33" t="s">
        <v>222</v>
      </c>
      <c r="F24" s="34"/>
      <c r="H24" s="33" t="s">
        <v>221</v>
      </c>
      <c r="I24" s="34"/>
    </row>
    <row r="25" spans="2:9" ht="24" customHeight="1" x14ac:dyDescent="0.3">
      <c r="B25" s="36" t="str">
        <f>INDEX(NetflixFees[], MATCH(C25, NetflixFees[Cost Per Program - Basic],0), 10)</f>
        <v>Turkey</v>
      </c>
      <c r="C25" s="37">
        <f>SMALL(NetflixFees[Cost Per Program - Basic], ROW(B1))</f>
        <v>4.2466048717395991E-4</v>
      </c>
      <c r="E25" s="36" t="str">
        <f>INDEX(NetflixFees[], MATCH(F25, NetflixFees[Cost Per Program - Standard],0), 10)</f>
        <v>Turkey</v>
      </c>
      <c r="F25" s="37">
        <f>SMALL(NetflixFees[Cost Per Program - Standard], ROW(E1))</f>
        <v>6.4669109721922824E-4</v>
      </c>
      <c r="H25" s="36" t="str">
        <f>INDEX(NetflixFees[], MATCH(I25, NetflixFees[Cost Per Program - Premium],0), 10)</f>
        <v>Turkey</v>
      </c>
      <c r="I25" s="37">
        <f>SMALL(NetflixFees[Cost Per Program - Premium], ROW(H1))</f>
        <v>8.6656607027376579E-4</v>
      </c>
    </row>
    <row r="26" spans="2:9" ht="24" customHeight="1" x14ac:dyDescent="0.3">
      <c r="B26" s="38" t="str">
        <f>INDEX(NetflixFees[], MATCH(C26, NetflixFees[Cost Per Program - Basic],0), 10)</f>
        <v>India</v>
      </c>
      <c r="C26" s="39">
        <f>SMALL(NetflixFees[Cost Per Program - Basic], ROW(B2))</f>
        <v>4.5182269382166695E-4</v>
      </c>
      <c r="E26" s="38" t="str">
        <f>INDEX(NetflixFees[], MATCH(F26, NetflixFees[Cost Per Program - Standard],0), 10)</f>
        <v>India</v>
      </c>
      <c r="F26" s="39">
        <f>SMALL(NetflixFees[Cost Per Program - Standard], ROW(E2))</f>
        <v>1.1312681841519768E-3</v>
      </c>
      <c r="H26" s="38" t="str">
        <f>INDEX(NetflixFees[], MATCH(I26, NetflixFees[Cost Per Program - Premium],0), 10)</f>
        <v>India</v>
      </c>
      <c r="I26" s="39">
        <f>SMALL(NetflixFees[Cost Per Program - Premium], ROW(H2))</f>
        <v>1.4718466541160363E-3</v>
      </c>
    </row>
    <row r="27" spans="2:9" ht="24" customHeight="1" x14ac:dyDescent="0.3">
      <c r="B27" s="38" t="str">
        <f>INDEX(NetflixFees[], MATCH(C27, NetflixFees[Cost Per Program - Basic],0), 10)</f>
        <v>Argentina</v>
      </c>
      <c r="C27" s="39">
        <f>SMALL(NetflixFees[Cost Per Program - Basic], ROW(B3))</f>
        <v>7.8571428571428575E-4</v>
      </c>
      <c r="E27" s="38" t="str">
        <f>INDEX(NetflixFees[], MATCH(F27, NetflixFees[Cost Per Program - Standard],0), 10)</f>
        <v>Argentina</v>
      </c>
      <c r="F27" s="39">
        <f>SMALL(NetflixFees[Cost Per Program - Standard], ROW(E3))</f>
        <v>1.3235294117647058E-3</v>
      </c>
      <c r="H27" s="38" t="str">
        <f>INDEX(NetflixFees[], MATCH(I27, NetflixFees[Cost Per Program - Premium],0), 10)</f>
        <v>Philippines</v>
      </c>
      <c r="I27" s="39">
        <f>SMALL(NetflixFees[Cost Per Program - Premium], ROW(H3))</f>
        <v>1.7180132033951588E-3</v>
      </c>
    </row>
    <row r="28" spans="2:9" ht="24" customHeight="1" x14ac:dyDescent="0.3">
      <c r="B28" s="38" t="str">
        <f>INDEX(NetflixFees[], MATCH(C28, NetflixFees[Cost Per Program - Basic],0), 10)</f>
        <v>Colombia</v>
      </c>
      <c r="C28" s="39">
        <f>SMALL(NetflixFees[Cost Per Program - Basic], ROW(D4))</f>
        <v>8.6355439791624921E-4</v>
      </c>
      <c r="E28" s="38" t="str">
        <f>INDEX(NetflixFees[], MATCH(F28, NetflixFees[Cost Per Program - Standard],0), 10)</f>
        <v>Colombia</v>
      </c>
      <c r="F28" s="39">
        <f>SMALL(NetflixFees[Cost Per Program - Standard], ROW(G4))</f>
        <v>1.3744740532959326E-3</v>
      </c>
      <c r="H28" s="38" t="str">
        <f>INDEX(NetflixFees[], MATCH(I28, NetflixFees[Cost Per Program - Premium],0), 10)</f>
        <v>Slovakia</v>
      </c>
      <c r="I28" s="39">
        <f>SMALL(NetflixFees[Cost Per Program - Premium], ROW(H4))</f>
        <v>1.9246624022743425E-3</v>
      </c>
    </row>
    <row r="29" spans="2:9" ht="24" customHeight="1" x14ac:dyDescent="0.3">
      <c r="B29" s="38" t="str">
        <f>INDEX(NetflixFees[], MATCH(C29, NetflixFees[Cost Per Program - Basic],0), 10)</f>
        <v>Brazil</v>
      </c>
      <c r="C29" s="39">
        <f>SMALL(NetflixFees[Cost Per Program - Basic], ROW(D5))</f>
        <v>9.2719227674979894E-4</v>
      </c>
      <c r="E29" s="38" t="str">
        <f>INDEX(NetflixFees[], MATCH(F29, NetflixFees[Cost Per Program - Standard],0), 10)</f>
        <v>Brazil</v>
      </c>
      <c r="F29" s="39">
        <f>SMALL(NetflixFees[Cost Per Program - Standard], ROW(G5))</f>
        <v>1.4300080450522928E-3</v>
      </c>
      <c r="H29" s="38" t="str">
        <f>INDEX(NetflixFees[], MATCH(I29, NetflixFees[Cost Per Program - Premium],0), 10)</f>
        <v>Czechia</v>
      </c>
      <c r="I29" s="39">
        <f>SMALL(NetflixFees[Cost Per Program - Premium], ROW(H5))</f>
        <v>1.931740614334471E-3</v>
      </c>
    </row>
    <row r="30" spans="2:9" ht="24" customHeight="1" x14ac:dyDescent="0.3">
      <c r="B30" s="38" t="str">
        <f>INDEX(NetflixFees[], MATCH(C30, NetflixFees[Cost Per Program - Basic],0), 10)</f>
        <v>Ukraine</v>
      </c>
      <c r="C30" s="39">
        <f>SMALL(NetflixFees[Cost Per Program - Basic], ROW(D6))</f>
        <v>1.0569715142428784E-3</v>
      </c>
      <c r="E30" s="38" t="str">
        <f>INDEX(NetflixFees[], MATCH(F30, NetflixFees[Cost Per Program - Standard],0), 10)</f>
        <v>Philippines</v>
      </c>
      <c r="F30" s="39">
        <f>SMALL(NetflixFees[Cost Per Program - Standard], ROW(G6))</f>
        <v>1.4366551398931155E-3</v>
      </c>
      <c r="H30" s="38" t="str">
        <f>INDEX(NetflixFees[], MATCH(I30, NetflixFees[Cost Per Program - Premium],0), 10)</f>
        <v>Argentina</v>
      </c>
      <c r="I30" s="39">
        <f>SMALL(NetflixFees[Cost Per Program - Premium], ROW(H6))</f>
        <v>1.9453781512605041E-3</v>
      </c>
    </row>
    <row r="31" spans="2:9" ht="24" customHeight="1" x14ac:dyDescent="0.3">
      <c r="B31" s="38" t="str">
        <f>INDEX(NetflixFees[], MATCH(C31, NetflixFees[Cost Per Program - Basic],0), 10)</f>
        <v>South Africa</v>
      </c>
      <c r="C31" s="39">
        <f>SMALL(NetflixFees[Cost Per Program - Basic], ROW(B7))</f>
        <v>1.0913528591352858E-3</v>
      </c>
      <c r="E31" s="38" t="str">
        <f>INDEX(NetflixFees[], MATCH(F31, NetflixFees[Cost Per Program - Standard],0), 10)</f>
        <v>Hungary</v>
      </c>
      <c r="F31" s="39">
        <f>SMALL(NetflixFees[Cost Per Program - Standard], ROW(E7))</f>
        <v>1.5557815223707148E-3</v>
      </c>
      <c r="H31" s="38" t="str">
        <f>INDEX(NetflixFees[], MATCH(I31, NetflixFees[Cost Per Program - Premium],0), 10)</f>
        <v>Colombia</v>
      </c>
      <c r="I31" s="39">
        <f>SMALL(NetflixFees[Cost Per Program - Premium], ROW(H7))</f>
        <v>1.9895812462432379E-3</v>
      </c>
    </row>
    <row r="32" spans="2:9" ht="24" customHeight="1" x14ac:dyDescent="0.3">
      <c r="B32" s="38" t="str">
        <f>INDEX(NetflixFees[], MATCH(C32, NetflixFees[Cost Per Program - Basic],0), 10)</f>
        <v>Hungary</v>
      </c>
      <c r="C32" s="39">
        <f>SMALL(NetflixFees[Cost Per Program - Basic], ROW(B8))</f>
        <v>1.1098198721673446E-3</v>
      </c>
      <c r="E32" s="38" t="str">
        <f>INDEX(NetflixFees[], MATCH(F32, NetflixFees[Cost Per Program - Standard],0), 10)</f>
        <v>Czechia</v>
      </c>
      <c r="F32" s="39">
        <f>SMALL(NetflixFees[Cost Per Program - Standard], ROW(E8))</f>
        <v>1.5686006825938567E-3</v>
      </c>
      <c r="H32" s="38" t="str">
        <f>INDEX(NetflixFees[], MATCH(I32, NetflixFees[Cost Per Program - Premium],0), 10)</f>
        <v>Bulgaria</v>
      </c>
      <c r="I32" s="39">
        <f>SMALL(NetflixFees[Cost Per Program - Premium], ROW(H8))</f>
        <v>1.9920553185228777E-3</v>
      </c>
    </row>
    <row r="33" spans="2:9" ht="24" customHeight="1" x14ac:dyDescent="0.3">
      <c r="B33" s="38" t="str">
        <f>INDEX(NetflixFees[], MATCH(C33, NetflixFees[Cost Per Program - Basic],0), 10)</f>
        <v>Philippines</v>
      </c>
      <c r="C33" s="39">
        <f>SMALL(NetflixFees[Cost Per Program - Basic], ROW(B9))</f>
        <v>1.1552970763910719E-3</v>
      </c>
      <c r="E33" s="38" t="str">
        <f>INDEX(NetflixFees[], MATCH(F33, NetflixFees[Cost Per Program - Standard],0), 10)</f>
        <v>Ukraine</v>
      </c>
      <c r="F33" s="39">
        <f>SMALL(NetflixFees[Cost Per Program - Standard], ROW(E9))</f>
        <v>1.5854572713643179E-3</v>
      </c>
      <c r="H33" s="38" t="str">
        <f>INDEX(NetflixFees[], MATCH(I33, NetflixFees[Cost Per Program - Premium],0), 10)</f>
        <v>Hungary</v>
      </c>
      <c r="I33" s="39">
        <f>SMALL(NetflixFees[Cost Per Program - Premium], ROW(H9))</f>
        <v>2.0017431725740846E-3</v>
      </c>
    </row>
    <row r="34" spans="2:9" ht="24" customHeight="1" x14ac:dyDescent="0.3">
      <c r="B34" s="38" t="str">
        <f>INDEX(NetflixFees[], MATCH(C34, NetflixFees[Cost Per Program - Basic],0), 10)</f>
        <v>United Kingdom</v>
      </c>
      <c r="C34" s="39">
        <f>SMALL(NetflixFees[Cost Per Program - Basic], ROW(B10))</f>
        <v>1.19072708113804E-3</v>
      </c>
      <c r="E34" s="38" t="str">
        <f>INDEX(NetflixFees[], MATCH(F34, NetflixFees[Cost Per Program - Standard],0), 10)</f>
        <v>Slovakia</v>
      </c>
      <c r="F34" s="39">
        <f>SMALL(NetflixFees[Cost Per Program - Standard], ROW(E10))</f>
        <v>1.6048329779673061E-3</v>
      </c>
      <c r="H34" s="38" t="str">
        <f>INDEX(NetflixFees[], MATCH(I34, NetflixFees[Cost Per Program - Premium],0), 10)</f>
        <v>Brazil</v>
      </c>
      <c r="I34" s="39">
        <f>SMALL(NetflixFees[Cost Per Program - Premium], ROW(H10))</f>
        <v>2.0032180209171363E-3</v>
      </c>
    </row>
    <row r="35" spans="2:9" ht="24" customHeight="1" thickBot="1" x14ac:dyDescent="0.35">
      <c r="B35" s="40" t="str">
        <f>INDEX(NetflixFees[], MATCH(C35, NetflixFees[Cost Per Program - Basic],0), 10)</f>
        <v>Czechia</v>
      </c>
      <c r="C35" s="41">
        <f>SMALL(NetflixFees[Cost Per Program - Basic], ROW(B11))</f>
        <v>1.2054607508532424E-3</v>
      </c>
      <c r="E35" s="40" t="str">
        <f>INDEX(NetflixFees[], MATCH(F35, NetflixFees[Cost Per Program - Standard],0), 10)</f>
        <v>Bulgaria</v>
      </c>
      <c r="F35" s="41">
        <f>SMALL(NetflixFees[Cost Per Program - Standard], ROW(E11))</f>
        <v>1.6610269236427835E-3</v>
      </c>
      <c r="H35" s="40" t="str">
        <f>INDEX(NetflixFees[], MATCH(I35, NetflixFees[Cost Per Program - Premium],0), 10)</f>
        <v>Lithuania</v>
      </c>
      <c r="I35" s="41">
        <f>SMALL(NetflixFees[Cost Per Program - Premium], ROW(H11))</f>
        <v>2.0953265242958834E-3</v>
      </c>
    </row>
    <row r="38" spans="2:9" ht="15.6" customHeight="1" x14ac:dyDescent="0.3"/>
    <row r="39" spans="2:9" ht="16.2" customHeight="1" x14ac:dyDescent="0.3"/>
    <row r="40" spans="2:9" ht="25.2" customHeight="1" thickBot="1" x14ac:dyDescent="0.35"/>
    <row r="41" spans="2:9" ht="31.2" customHeight="1" x14ac:dyDescent="0.3">
      <c r="B41" s="42"/>
      <c r="C41" s="43" t="s">
        <v>149</v>
      </c>
      <c r="D41" s="43" t="s">
        <v>150</v>
      </c>
      <c r="E41" s="44" t="s">
        <v>151</v>
      </c>
    </row>
    <row r="42" spans="2:9" ht="25.8" customHeight="1" x14ac:dyDescent="0.3">
      <c r="B42" s="49" t="s">
        <v>217</v>
      </c>
      <c r="C42" s="45" t="str">
        <f>INDEX(NetflixFees[], MATCH(LARGE('2.Data version2'!N$2:N$66, 1),'2.Data version2'!N$2:N$66, 0), 10)</f>
        <v>Venezuela</v>
      </c>
      <c r="D42" s="45" t="str">
        <f>INDEX(NetflixFees[], MATCH(LARGE('2.Data version2'!O$2:O$66, 1),'2.Data version2'!O$2:O$66, 0), 10)</f>
        <v>Venezuela</v>
      </c>
      <c r="E42" s="46" t="str">
        <f>INDEX(NetflixFees[], MATCH(LARGE('2.Data version2'!P$2:P$66, 1),'2.Data version2'!P$2:P$66, 0), 10)</f>
        <v>Venezuela</v>
      </c>
    </row>
    <row r="43" spans="2:9" ht="25.8" customHeight="1" thickBot="1" x14ac:dyDescent="0.35">
      <c r="B43" s="50" t="s">
        <v>218</v>
      </c>
      <c r="C43" s="47" t="str">
        <f>INDEX(NetflixFees[], MATCH(SMALL('2.Data version2'!N$2:N$66, 1),'2.Data version2'!N$2:N$66, 0), 10)</f>
        <v>Monaco</v>
      </c>
      <c r="D43" s="47" t="str">
        <f>INDEX(NetflixFees[], MATCH(SMALL('2.Data version2'!O$2:O$66, 1),'2.Data version2'!O$2:O$66, 0), 10)</f>
        <v>Monaco</v>
      </c>
      <c r="E43" s="48" t="str">
        <f>INDEX(NetflixFees[], MATCH(SMALL('2.Data version2'!P$2:P$66, 1),'2.Data version2'!P$2:P$66, 0), 10)</f>
        <v>Singapore</v>
      </c>
    </row>
    <row r="44" spans="2:9" ht="25.8" customHeight="1" x14ac:dyDescent="0.3"/>
    <row r="45" spans="2:9" ht="25.8" customHeight="1" x14ac:dyDescent="0.3">
      <c r="D45" t="s">
        <v>216</v>
      </c>
    </row>
    <row r="46" spans="2:9" ht="25.8" customHeight="1" x14ac:dyDescent="0.3"/>
    <row r="47" spans="2:9" ht="25.8" customHeight="1" x14ac:dyDescent="0.3"/>
    <row r="48" spans="2:9" ht="25.8" customHeight="1" x14ac:dyDescent="0.3"/>
    <row r="49" ht="25.8" customHeight="1" x14ac:dyDescent="0.3"/>
    <row r="50" ht="25.8" customHeight="1" x14ac:dyDescent="0.3"/>
    <row r="51" ht="25.8" customHeight="1" x14ac:dyDescent="0.3"/>
  </sheetData>
  <mergeCells count="6">
    <mergeCell ref="B10:C10"/>
    <mergeCell ref="E10:F10"/>
    <mergeCell ref="H10:I10"/>
    <mergeCell ref="B24:C24"/>
    <mergeCell ref="E24:F24"/>
    <mergeCell ref="H24:I24"/>
  </mergeCells>
  <dataValidations count="1">
    <dataValidation type="list" allowBlank="1" showInputMessage="1" showErrorMessage="1" sqref="N5">
      <formula1>$E$4:$G$4</formula1>
    </dataValidation>
  </dataValidations>
  <printOptions horizontalCentered="1" verticalCentered="1"/>
  <pageMargins left="0.25" right="0.25" top="0.75" bottom="0.75" header="0.3" footer="0.3"/>
  <pageSetup scale="5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'4.Regions'!$B$4:$B$7</xm:f>
          </x14:formula1>
          <xm:sqref>M5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  1 _ a d b e 9 9 a b - 0 3 0 d - 4 5 b f - 8 6 c 9 - f 9 d 3 f e b 4 4 9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 1 0 5 < / i n t > < / v a l u e > < / i t e m > < i t e m > < k e y > < s t r i n g > C o u n c i l   R e g i o n < / s t r i n g > < / k e y > < v a l u e > < i n t > 1 5 5 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 C o u n c i l  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 N e t f l i x F e e s < / E x c e l T a b l e N a m e > < G e m i n i T a b l e I d > N e t f l i x F e e s 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D a t a M a s h u p   s q m i d = " 0 f b 3 7 9 9 f - 9 1 3 6 - 4 9 1 7 - a 6 4 1 - 9 2 f 3 8 4 e c 4 7 f 0 "   x m l n s = " h t t p : / / s c h e m a s . m i c r o s o f t . c o m / D a t a M a s h u p " > A A A A A B 8 E A A B Q S w M E F A A C A A g A 6 W h q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p a G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W h q V O S w x S M X A Q A A I A I A A B M A H A B G b 3 J t d W x h c y 9 T Z W N 0 a W 9 u M S 5 t I K I Y A C i g F A A A A A A A A A A A A A A A A A A A A A A A A A A A A I 2 R Q U v D Q B C F 7 4 H 8 h 2 H 1 0 E I M F M R L 6 c W g I G g p J O i h F N k k U 7 M 0 2 Z H Z i b a G / n c 3 D Y J C C u 5 l Y N + 3 b 2 b e O i z E k I V 0 q L N 5 G I S B q z R j C U u U b W 3 2 9 4 g O F l C j h A H 4 k 1 L L B f q b u 3 2 B d Z y 0 z G j l h X i X E + 0 m 0 2 6 9 1 A 0 u 1 K / n a n N c J 2 T F c 5 t o c L l Q S a X t m 2 + T H d 5 R e b t M 5 z X G G W v r t s R N Q n X b 2 F 5 0 k 6 F l 1 H U q o d Y K H 1 4 L K l F F I F 4 G w b 0 c I + h U R q J r e D Q 5 a z 5 A a r 5 6 5 M H K z X X c + 5 y Y J c V A W 8 i e I a 3 o 0 5 0 F n u j D 4 I i c k B N Y I X v A S g V X c K u d K W B y O f 0 Z x 7 Z N j j w O p 6 J t q b n 8 L 7 9 i b E z b n M G H f U d 9 + u x m o 8 o p v z / R H a d h Y O z o t 8 y / A V B L A Q I t A B Q A A g A I A O l o a l T R 3 V a M p g A A A P g A A A A S A A A A A A A A A A A A A A A A A A A A A A B D b 2 5 m a W c v U G F j a 2 F n Z S 5 4 b W x Q S w E C L Q A U A A I A C A D p a G p U D 8 r p q 6 Q A A A D p A A A A E w A A A A A A A A A A A A A A A A D y A A A A W 0 N v b n R l b n R f V H l w Z X N d L n h t b F B L A Q I t A B Q A A g A I A O l o a l T k s M U j F w E A A C A C A A A T A A A A A A A A A A A A A A A A A O M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P A A A A A A A A F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l d G Z s a X h G Z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O Z X R m b G l 4 R m V l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G Z s a X h G Z W V z L 0 N o Y W 5 n Z W Q g V H l w Z S 5 7 Q 2 9 1 b n R y e V 9 j b 2 R l L D B 9 J n F 1 b 3 Q 7 L C Z x d W 9 0 O 1 N l Y 3 R p b 2 4 x L 0 5 l d G Z s a X h G Z W V z L 0 N o Y W 5 n Z W Q g V H l w Z S 5 7 V G 9 0 Y W w g T G l i c m F y e S B T a X p l L D F 9 J n F 1 b 3 Q 7 L C Z x d W 9 0 O 1 N l Y 3 R p b 2 4 x L 0 5 l d G Z s a X h G Z W V z L 0 N o Y W 5 n Z W Q g V H l w Z S 5 7 T m 8 u I G 9 m I F R W I F N o b 3 d z L D J 9 J n F 1 b 3 Q 7 L C Z x d W 9 0 O 1 N l Y 3 R p b 2 4 x L 0 5 l d G Z s a X h G Z W V z L 0 N o Y W 5 n Z W Q g V H l w Z S 5 7 T m 8 u I G 9 m I E 1 v d m l l c y w z f S Z x d W 9 0 O y w m c X V v d D t T Z W N 0 a W 9 u M S 9 O Z X R m b G l 4 R m V l c y 9 D a G F u Z 2 V k I F R 5 c G U u e 0 N v c 3 Q g U G V y I E 1 v b n R o I C 0 g Q m F z a W M g K C Q p L D R 9 J n F 1 b 3 Q 7 L C Z x d W 9 0 O 1 N l Y 3 R p b 2 4 x L 0 5 l d G Z s a X h G Z W V z L 0 N o Y W 5 n Z W Q g V H l w Z S 5 7 Q 2 9 z d C B Q Z X I g T W 9 u d G g g L S B T d G F u Z G F y Z C A o J C k s N X 0 m c X V v d D s s J n F 1 b 3 Q 7 U 2 V j d G l v b j E v T m V 0 Z m x p e E Z l Z X M v Q 2 h h b m d l Z C B U e X B l L n t D b 3 N 0 I F B l c i B N b 2 5 0 a C A t I F B y Z W 1 p d W 0 g K C Q p L D Z 9 J n F 1 b 3 Q 7 L C Z x d W 9 0 O 1 N l Y 3 R p b 2 4 x L 0 5 l d G Z s a X h G Z W V z L 0 N o Y W 5 n Z W Q g V H l w Z S 5 7 V G 9 0 Y W w g L D d 9 J n F 1 b 3 Q 7 L C Z x d W 9 0 O 1 N l Y 3 R p b 2 4 x L 0 5 l d G Z s a X h G Z W V z L 0 N o Y W 5 n Z W Q g V H l w Z S 5 7 Q 2 9 s d W 1 u M S w 4 f S Z x d W 9 0 O y w m c X V v d D t T Z W N 0 a W 9 u M S 9 O Z X R m b G l 4 R m V l c y 9 D a G F u Z 2 V k I F R 5 c G U u e 0 N v d W 5 0 c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5 l d G Z s a X h G Z W V z L 0 N o Y W 5 n Z W Q g V H l w Z S 5 7 Q 2 9 1 b n R y e V 9 j b 2 R l L D B 9 J n F 1 b 3 Q 7 L C Z x d W 9 0 O 1 N l Y 3 R p b 2 4 x L 0 5 l d G Z s a X h G Z W V z L 0 N o Y W 5 n Z W Q g V H l w Z S 5 7 V G 9 0 Y W w g T G l i c m F y e S B T a X p l L D F 9 J n F 1 b 3 Q 7 L C Z x d W 9 0 O 1 N l Y 3 R p b 2 4 x L 0 5 l d G Z s a X h G Z W V z L 0 N o Y W 5 n Z W Q g V H l w Z S 5 7 T m 8 u I G 9 m I F R W I F N o b 3 d z L D J 9 J n F 1 b 3 Q 7 L C Z x d W 9 0 O 1 N l Y 3 R p b 2 4 x L 0 5 l d G Z s a X h G Z W V z L 0 N o Y W 5 n Z W Q g V H l w Z S 5 7 T m 8 u I G 9 m I E 1 v d m l l c y w z f S Z x d W 9 0 O y w m c X V v d D t T Z W N 0 a W 9 u M S 9 O Z X R m b G l 4 R m V l c y 9 D a G F u Z 2 V k I F R 5 c G U u e 0 N v c 3 Q g U G V y I E 1 v b n R o I C 0 g Q m F z a W M g K C Q p L D R 9 J n F 1 b 3 Q 7 L C Z x d W 9 0 O 1 N l Y 3 R p b 2 4 x L 0 5 l d G Z s a X h G Z W V z L 0 N o Y W 5 n Z W Q g V H l w Z S 5 7 Q 2 9 z d C B Q Z X I g T W 9 u d G g g L S B T d G F u Z G F y Z C A o J C k s N X 0 m c X V v d D s s J n F 1 b 3 Q 7 U 2 V j d G l v b j E v T m V 0 Z m x p e E Z l Z X M v Q 2 h h b m d l Z C B U e X B l L n t D b 3 N 0 I F B l c i B N b 2 5 0 a C A t I F B y Z W 1 p d W 0 g K C Q p L D Z 9 J n F 1 b 3 Q 7 L C Z x d W 9 0 O 1 N l Y 3 R p b 2 4 x L 0 5 l d G Z s a X h G Z W V z L 0 N o Y W 5 n Z W Q g V H l w Z S 5 7 V G 9 0 Y W w g L D d 9 J n F 1 b 3 Q 7 L C Z x d W 9 0 O 1 N l Y 3 R p b 2 4 x L 0 5 l d G Z s a X h G Z W V z L 0 N o Y W 5 n Z W Q g V H l w Z S 5 7 Q 2 9 s d W 1 u M S w 4 f S Z x d W 9 0 O y w m c X V v d D t T Z W N 0 a W 9 u M S 9 O Z X R m b G l 4 R m V l c y 9 D a G F u Z 2 V k I F R 5 c G U u e 0 N v d W 5 0 c n k s O X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1 b n R y e V 9 j b 2 R l J n F 1 b 3 Q 7 L C Z x d W 9 0 O 1 R v d G F s I E x p Y n J h c n k g U 2 l 6 Z S Z x d W 9 0 O y w m c X V v d D t O b y 4 g b 2 Y g V F Y g U 2 h v d 3 M m c X V v d D s s J n F 1 b 3 Q 7 T m 8 u I G 9 m I E 1 v d m l l c y Z x d W 9 0 O y w m c X V v d D t D b 3 N 0 I F B l c i B N b 2 5 0 a C A t I E J h c 2 l j I C g k K S Z x d W 9 0 O y w m c X V v d D t D b 3 N 0 I F B l c i B N b 2 5 0 a C A t I F N 0 Y W 5 k Y X J k I C g k K S Z x d W 9 0 O y w m c X V v d D t D b 3 N 0 I F B l c i B N b 2 5 0 a C A t I F B y Z W 1 p d W 0 g K C Q p J n F 1 b 3 Q 7 L C Z x d W 9 0 O 1 R v d G F s I C Z x d W 9 0 O y w m c X V v d D t D b 2 x 1 b W 4 x J n F 1 b 3 Q 7 L C Z x d W 9 0 O 0 N v d W 5 0 c n k m c X V v d D t d I i A v P j x F b n R y e S B U e X B l P S J G a W x s Q 2 9 s d W 1 u V H l w Z X M i I F Z h b H V l P S J z Q m d N R E F 3 V U Z C U V V G Q m c 9 P S I g L z 4 8 R W 5 0 c n k g V H l w Z T 0 i R m l s b E x h c 3 R V c G R h d G V k I i B W Y W x 1 Z T 0 i Z D I w M j I t M D M t M T B U M D Y 6 M D Y 6 N T Y u M D c 0 N z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F 1 Z X J 5 S U Q i I F Z h b H V l P S J z N T g x Z G E 2 N j E t Z m M y N i 0 0 M m E x L T k 0 Z D A t M z M x Z T A 2 Y 2 I 1 M W I w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d G Z s a X h G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h G Z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q 6 e K s v y N C m w C 7 b P v 1 6 V E A A A A A A g A A A A A A E G Y A A A A B A A A g A A A A + S U r r / i x c f 6 4 m s j i 8 4 p m F 4 u U T B 8 I A a 5 p D 3 V Y d / U v o T A A A A A A D o A A A A A C A A A g A A A A y G k q n U f J l J T 3 G z g Y d 8 k / X y T c / U o G U w j d X r Q Z P u / m S T 9 Q A A A A a x 9 6 j g P s L b P 4 R Q K w 2 e F F T Z 9 f F c b p t 3 D n w z F B l L d Z F X m b N k G a b t v S U Q w s T D n L 2 i M n S r Q 6 b M k W 7 x 3 e N 8 9 u w l l P W R I y m Q V K L U 2 B p B j M F 3 C B W c N A A A A A S b Y x l G V 6 7 V W Z 3 J n L 2 P B D 1 h 2 m z 8 B l d 5 4 X h Z I 8 c 8 H N s O Q c U U r P S B 4 o y J E O P y j C g C H i Z t w 0 P E E k 4 m n x j a R i J v 5 / L Q = = < / D a t a M a s h u p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 T r u e 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o u n t r i e s   B y   R e g i o n s _ 5 f 1 f 8 9 a 4 - b b 4 3 - 4 a 5 9 - 9 c 9 6 - 0 a 3 1 0 4 a 8 7 4 f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R e g i o n & l t ; / s t r i n g & g t ; & l t ; / k e y & g t ; & l t ; v a l u e & g t ; & l t ; i n t & g t ; 1 6 6 & l t ; / i n t & g t ; & l t ; / v a l u e & g t ; & l t ; / i t e m & g t ; & l t ; i t e m & g t ; & l t ; k e y & g t ; & l t ; s t r i n g & g t ; C o u n t r y & l t ; / s t r i n g & g t ; & l t ; / k e y & g t ; & l t ; v a l u e & g t ; & l t ; i n t & g t ; 1 2 0 & l t ; / i n t & g t ; & l t ; / v a l u e & g t ; & l t ; / i t e m & g t ; & l t ; / C o l u m n W i d t h s & g t ; & l t ; C o l u m n D i s p l a y I n d e x & g t ; & l t ; i t e m & g t ; & l t ; k e y & g t ; & l t ; s t r i n g & g t ; R e g i o n & l t ; / s t r i n g & g t ; & l t ; / k e y & g t ; & l t ; v a l u e & g t ; & l t ; i n t & g t ; 1 & l t ; / i n t & g t ; & l t ; / v a l u e & g t ; & l t ; / i t e m & g t ; & l t ; i t e m & g t ; & l t ; k e y & g t ; & l t ; s t r i n g & g t ; C o u n t r y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N e t f l i x F e e s _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u n t r y _ c o d e & l t ; / s t r i n g & g t ; & l t ; / k e y & g t ; & l t ; v a l u e & g t ; & l t ; i n t & g t ; 1 5 1 & l t ; / i n t & g t ; & l t ; / v a l u e & g t ; & l t ; / i t e m & g t ; & l t ; i t e m & g t ; & l t ; k e y & g t ; & l t ; s t r i n g & g t ; T o t a l   L i b r a r y   S i z e & l t ; / s t r i n g & g t ; & l t ; / k e y & g t ; & l t ; v a l u e & g t ; & l t ; i n t & g t ; 1 7 1 & l t ; / i n t & g t ; & l t ; / v a l u e & g t ; & l t ; / i t e m & g t ; & l t ; i t e m & g t ; & l t ; k e y & g t ; & l t ; s t r i n g & g t ; N o .   o f   T V   S h o w s & l t ; / s t r i n g & g t ; & l t ; / k e y & g t ; & l t ; v a l u e & g t ; & l t ; i n t & g t ; 1 6 9 & l t ; / i n t & g t ; & l t ; / v a l u e & g t ; & l t ; / i t e m & g t ; & l t ; i t e m & g t ; & l t ; k e y & g t ; & l t ; s t r i n g & g t ; N o .   o f   M o v i e s & l t ; / s t r i n g & g t ; & l t ; / k e y & g t ; & l t ; v a l u e & g t ; & l t ; i n t & g t ; 1 5 0 & l t ; / i n t & g t ; & l t ; / v a l u e & g t ; & l t ; / i t e m & g t ; & l t ; i t e m & g t ; & l t ; k e y & g t ; & l t ; s t r i n g & g t ; C o s t   P e r   M o n t h   -   B a s i c   ( $ ) & l t ; / s t r i n g & g t ; & l t ; / k e y & g t ; & l t ; v a l u e & g t ; & l t ; i n t & g t ; 2 4 2 & l t ; / i n t & g t ; & l t ; / v a l u e & g t ; & l t ; / i t e m & g t ; & l t ; i t e m & g t ; & l t ; k e y & g t ; & l t ; s t r i n g & g t ; C o s t   P e r   M o n t h   -   S t a n d a r d   ( $ ) & l t ; / s t r i n g & g t ; & l t ; / k e y & g t ; & l t ; v a l u e & g t ; & l t ; i n t & g t ; 2 7 3 & l t ; / i n t & g t ; & l t ; / v a l u e & g t ; & l t ; / i t e m & g t ; & l t ; i t e m & g t ; & l t ; k e y & g t ; & l t ; s t r i n g & g t ; C o s t   P e r   M o n t h   -   P r e m i u m   ( $ ) & l t ; / s t r i n g & g t ; & l t ; / k e y & g t ; & l t ; v a l u e & g t ; & l t ; i n t & g t ; 2 7 3 & l t ; / i n t & g t ; & l t ; / v a l u e & g t ; & l t ; / i t e m & g t ; & l t ; i t e m & g t ; & l t ; k e y & g t ; & l t ; s t r i n g & g t ; C o s t   P e r   P r o g r a m & l t ; / s t r i n g & g t ; & l t ; / k e y & g t ; & l t ; v a l u e & g t ; & l t ; i n t & g t ; 1 7 8 & l t ; / i n t & g t ; & l t ; / v a l u e & g t ; & l t ; / i t e m & g t ; & l t ; i t e m & g t ; & l t ; k e y & g t ; & l t ; s t r i n g & g t ; A v e r a g e   C o s t & l t ; / s t r i n g & g t ; & l t ; / k e y & g t ; & l t ; v a l u e & g t ; & l t ; i n t & g t ; 1 4 4 & l t ; / i n t & g t ; & l t ; / v a l u e & g t ; & l t ; / i t e m & g t ; & l t ; i t e m & g t ; & l t ; k e y & g t ; & l t ; s t r i n g & g t ; C o u n t r y & l t ; / s t r i n g & g t ; & l t ; / k e y & g t ; & l t ; v a l u e & g t ; & l t ; i n t & g t ; 1 0 5 & l t ; / i n t & g t ; & l t ; / v a l u e & g t ; & l t ; / i t e m & g t ; & l t ; i t e m & g t ; & l t ; k e y & g t ; & l t ; s t r i n g & g t ; C o s t   P e r   P r o g r a m   -   S t a n d a r d & l t ; / s t r i n g & g t ; & l t ; / k e y & g t ; & l t ; v a l u e & g t ; & l t ; i n t & g t ; 2 6 2 & l t ; / i n t & g t ; & l t ; / v a l u e & g t ; & l t ; / i t e m & g t ; & l t ; i t e m & g t ; & l t ; k e y & g t ; & l t ; s t r i n g & g t ; C o s t   P e r   P r o g r a m   -   P r e m i u m & l t ; / s t r i n g & g t ; & l t ; / k e y & g t ; & l t ; v a l u e & g t ; & l t ; i n t & g t ; 2 6 2 & l t ; / i n t & g t ; & l t ; / v a l u e & g t ; & l t ; / i t e m & g t ; & l t ; i t e m & g t ; & l t ; k e y & g t ; & l t ; s t r i n g & g t ; M e a n   E a r n i n g & l t ; / s t r i n g & g t ; & l t ; / k e y & g t ; & l t ; v a l u e & g t ; & l t ; i n t & g t ; 1 4 9 & l t ; / i n t & g t ; & l t ; / v a l u e & g t ; & l t ; / i t e m & g t ; & l t ; i t e m & g t ; & l t ; k e y & g t ; & l t ; s t r i n g & g t ; P e r c e n t   o f   E a r n i n g   -   B a s i c & l t ; / s t r i n g & g t ; & l t ; / k e y & g t ; & l t ; v a l u e & g t ; & l t ; i n t & g t ; 2 3 7 & l t ; / i n t & g t ; & l t ; / v a l u e & g t ; & l t ; / i t e m & g t ; & l t ; i t e m & g t ; & l t ; k e y & g t ; & l t ; s t r i n g & g t ; P e r c e n t   o f   E a r n i n g   -   S t a n d a r d & l t ; / s t r i n g & g t ; & l t ; / k e y & g t ; & l t ; v a l u e & g t ; & l t ; i n t & g t ; 2 6 8 & l t ; / i n t & g t ; & l t ; / v a l u e & g t ; & l t ; / i t e m & g t ; & l t ; i t e m & g t ; & l t ; k e y & g t ; & l t ; s t r i n g & g t ; P e r c e n t   o f   E a r n i n g   - P r e m i u m & l t ; / s t r i n g & g t ; & l t ; / k e y & g t ; & l t ; v a l u e & g t ; & l t ; i n t & g t ; 2 6 4 & l t ; / i n t & g t ; & l t ; / v a l u e & g t ; & l t ; / i t e m & g t ; & l t ; / C o l u m n W i d t h s & g t ; & l t ; C o l u m n D i s p l a y I n d e x & g t ; & l t ; i t e m & g t ; & l t ; k e y & g t ; & l t ; s t r i n g & g t ; C o u n t r y _ c o d e & l t ; / s t r i n g & g t ; & l t ; / k e y & g t ; & l t ; v a l u e & g t ; & l t ; i n t & g t ; 0 & l t ; / i n t & g t ; & l t ; / v a l u e & g t ; & l t ; / i t e m & g t ; & l t ; i t e m & g t ; & l t ; k e y & g t ; & l t ; s t r i n g & g t ; T o t a l   L i b r a r y   S i z e & l t ; / s t r i n g & g t ; & l t ; / k e y & g t ; & l t ; v a l u e & g t ; & l t ; i n t & g t ; 1 & l t ; / i n t & g t ; & l t ; / v a l u e & g t ; & l t ; / i t e m & g t ; & l t ; i t e m & g t ; & l t ; k e y & g t ; & l t ; s t r i n g & g t ; N o .   o f   T V   S h o w s & l t ; / s t r i n g & g t ; & l t ; / k e y & g t ; & l t ; v a l u e & g t ; & l t ; i n t & g t ; 2 & l t ; / i n t & g t ; & l t ; / v a l u e & g t ; & l t ; / i t e m & g t ; & l t ; i t e m & g t ; & l t ; k e y & g t ; & l t ; s t r i n g & g t ; N o .   o f   M o v i e s & l t ; / s t r i n g & g t ; & l t ; / k e y & g t ; & l t ; v a l u e & g t ; & l t ; i n t & g t ; 3 & l t ; / i n t & g t ; & l t ; / v a l u e & g t ; & l t ; / i t e m & g t ; & l t ; i t e m & g t ; & l t ; k e y & g t ; & l t ; s t r i n g & g t ; C o s t   P e r   M o n t h   -   B a s i c   ( $ ) & l t ; / s t r i n g & g t ; & l t ; / k e y & g t ; & l t ; v a l u e & g t ; & l t ; i n t & g t ; 4 & l t ; / i n t & g t ; & l t ; / v a l u e & g t ; & l t ; / i t e m & g t ; & l t ; i t e m & g t ; & l t ; k e y & g t ; & l t ; s t r i n g & g t ; C o s t   P e r   M o n t h   -   S t a n d a r d   ( $ ) & l t ; / s t r i n g & g t ; & l t ; / k e y & g t ; & l t ; v a l u e & g t ; & l t ; i n t & g t ; 5 & l t ; / i n t & g t ; & l t ; / v a l u e & g t ; & l t ; / i t e m & g t ; & l t ; i t e m & g t ; & l t ; k e y & g t ; & l t ; s t r i n g & g t ; C o s t   P e r   M o n t h   -   P r e m i u m   ( $ ) & l t ; / s t r i n g & g t ; & l t ; / k e y & g t ; & l t ; v a l u e & g t ; & l t ; i n t & g t ; 6 & l t ; / i n t & g t ; & l t ; / v a l u e & g t ; & l t ; / i t e m & g t ; & l t ; i t e m & g t ; & l t ; k e y & g t ; & l t ; s t r i n g & g t ; C o s t   P e r   P r o g r a m & l t ; / s t r i n g & g t ; & l t ; / k e y & g t ; & l t ; v a l u e & g t ; & l t ; i n t & g t ; 9 & l t ; / i n t & g t ; & l t ; / v a l u e & g t ; & l t ; / i t e m & g t ; & l t ; i t e m & g t ; & l t ; k e y & g t ; & l t ; s t r i n g & g t ; A v e r a g e   C o s t & l t ; / s t r i n g & g t ; & l t ; / k e y & g t ; & l t ; v a l u e & g t ; & l t ; i n t & g t ; 8 & l t ; / i n t & g t ; & l t ; / v a l u e & g t ; & l t ; / i t e m & g t ; & l t ; i t e m & g t ; & l t ; k e y & g t ; & l t ; s t r i n g & g t ; C o u n t r y & l t ; / s t r i n g & g t ; & l t ; / k e y & g t ; & l t ; v a l u e & g t ; & l t ; i n t & g t ; 7 & l t ; / i n t & g t ; & l t ; / v a l u e & g t ; & l t ; / i t e m & g t ; & l t ; i t e m & g t ; & l t ; k e y & g t ; & l t ; s t r i n g & g t ; C o s t   P e r   P r o g r a m   -   S t a n d a r d & l t ; / s t r i n g & g t ; & l t ; / k e y & g t ; & l t ; v a l u e & g t ; & l t ; i n t & g t ; 1 0 & l t ; / i n t & g t ; & l t ; / v a l u e & g t ; & l t ; / i t e m & g t ; & l t ; i t e m & g t ; & l t ; k e y & g t ; & l t ; s t r i n g & g t ; C o s t   P e r   P r o g r a m   -   P r e m i u m & l t ; / s t r i n g & g t ; & l t ; / k e y & g t ; & l t ; v a l u e & g t ; & l t ; i n t & g t ; 1 1 & l t ; / i n t & g t ; & l t ; / v a l u e & g t ; & l t ; / i t e m & g t ; & l t ; i t e m & g t ; & l t ; k e y & g t ; & l t ; s t r i n g & g t ; M e a n   E a r n i n g & l t ; / s t r i n g & g t ; & l t ; / k e y & g t ; & l t ; v a l u e & g t ; & l t ; i n t & g t ; 1 2 & l t ; / i n t & g t ; & l t ; / v a l u e & g t ; & l t ; / i t e m & g t ; & l t ; i t e m & g t ; & l t ; k e y & g t ; & l t ; s t r i n g & g t ; P e r c e n t   o f   E a r n i n g   -   B a s i c & l t ; / s t r i n g & g t ; & l t ; / k e y & g t ; & l t ; v a l u e & g t ; & l t ; i n t & g t ; 1 3 & l t ; / i n t & g t ; & l t ; / v a l u e & g t ; & l t ; / i t e m & g t ; & l t ; i t e m & g t ; & l t ; k e y & g t ; & l t ; s t r i n g & g t ; P e r c e n t   o f   E a r n i n g   -   S t a n d a r d & l t ; / s t r i n g & g t ; & l t ; / k e y & g t ; & l t ; v a l u e & g t ; & l t ; i n t & g t ; 1 4 & l t ; / i n t & g t ; & l t ; / v a l u e & g t ; & l t ; / i t e m & g t ; & l t ; i t e m & g t ; & l t ; k e y & g t ; & l t ; s t r i n g & g t ; P e r c e n t   o f   E a r n i n g   - P r e m i u m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N e t f l i x F e e s _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 i : t y p e = " S a n d b o x E d i t o r T a b l e W i d g e t V i e w M o d e l K e y " & g t ; & l t ; T a b l e N a m e & g t ; N e t f l i x F e e s _ 2 & l t ; / T a b l e N a m e & g t ; & l t ; / K e y & g t ; & l t ; M a i n t a i n e r 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 L i b r a r y  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  o f   T V   S h o w s & l t ; / K e y & g t ; & l t ; / a : K e y & g t ; & l t ; a : V a l u e 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  o f   M o v i e s & l t ; / K e y & g t ; & l t ; / a : K e y & g t ; & l t ; a : V a l u e 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 B a s i c   ( $ ) & l t ; / K e y & g t ; & l t ; / a : K e y & g t ; & l t ; a : V a l u e 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 S t a n d a r d   ( $ ) & l t ; / K e y & g t ; & l t ; / a : K e y & g t ; & l t ; a : V a l u e 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 P r e m i u m   ( $ ) & l t ; / K e y & g t ; & l t ; / a : K e y & g t ; & l t ; a : V a l u e 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e r a g e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 P r o g r a m & l t ; / K e y & g t ; & l t ; / a : K e y & g t ; & l t ; a : V a l u e 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 P r o g r a m   -   S t a n d a r d & l t ; / K e y & g t ; & l t ; / a : K e y & g t ; & l t ; a : V a l u e 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 P r o g r a m   -   P r e m i u m & l t ; / K e y & g t ; & l t ; / a : K e y & g t ; & l t ; a : V a l u e 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n   E a r n i n g & l t ; / K e y & g t ; & l t ; / a : K e y & g t ; & l t ; a : V a l u e 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 o f   E a r n i n g   -   B a s i c & l t ; / K e y & g t ; & l t ; / a : K e y & g t ; & l t ; a : V a l u e 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 o f   E a r n i n g   -   S t a n d a r d & l t ; / K e y & g t ; & l t ; / a : K e y & g t ; & l t ; a : V a l u e 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 o f   E a r n i n g   - P r e m i u m & l t ; / K e y & g t ; & l t ; / a : K e y & g t ; & l t ; a : V a l u e 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 i : t y p e = " T a b l e W i d g e t V i e w M o d e l S a n d b o x A d a p t e r " & g t ; & l t ; T a b l e N a m e & g t ; C o u n t r i e s   R e g i o n s & l t ; / T a b l e N a m e & g t ; & l t ; / A d a p t e r & g t ; & l t ; D i a g r a m T y p e & g t ; T a b l e W i d g e t V i e w M o d e l & l t ; / D i a g r a m T y p e & g t ; & l t ; D i s p l a y C o n t e x t 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 i : t y p e = " S a n d b o x E d i t o r T a b l e W i d g e t V i e w M o d e l K e y " & g t ; & l t ; T a b l e N a m e & g t ; C o u n t r i e s   R e g i o n s & l t ; / T a b l e N a m e & g t ; & l t ; / K e y & g t ; & l t ; M a i n t a i n e r 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c i l  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h e e t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 i : t y p e = " S a n d b o x E d i t o r T a b l e W i d g e t V i e w M o d e l K e y " & g t ; & l t ; T a b l e N a m e & g t ; S h e e t 1 & l t ; / T a b l e N a m e & g t ; & l t ; / K e y & g t ; & l t ; M a i n t a i n e r 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N e t f l i x F e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 i : t y p e = " S a n d b o x E d i t o r T a b l e W i d g e t V i e w M o d e l K e y " & g t ; & l t ; T a b l e N a m e & g t ; N e t f l i x F e e s & l t ; / T a b l e N a m e & g t ; & l t ; / K e y & g t ; & l t ; M a i n t a i n e r 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 L i b r a r y  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  o f   T V   S h o w s & l t ; / K e y & g t ; & l t ; / a : K e y & g t ; & l t ; a : V a l u e 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  o f   M o v i e s & l t ; / K e y & g t ; & l t ; / a : K e y & g t ; & l t ; a : V a l u e 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 B a s i c   ( $ ) & l t ; / K e y & g t ; & l t ; / a : K e y & g t ; & l t ; a : V a l u e 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 S t a n d a r d   ( $ ) & l t ; / K e y & g t ; & l t ; / a : K e y & g t ; & l t ; a : V a l u e 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 P r e m i u m   ( $ ) & l t ; / K e y & g t ; & l t ; / a : K e y & g t ; & l t ; a : V a l u e 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e r a g e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 P r o g r a m & l t ; / K e y & g t ; & l t ; / a : K e y & g t ; & l t ; a : V a l u e 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 P r o g r a m   -   S t a n d a r d & l t ; / K e y & g t ; & l t ; / a : K e y & g t ; & l t ; a : V a l u e 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 P r o g r a m   -   P r e m i u m & l t ; / K e y & g t ; & l t ; / a : K e y & g t ; & l t ; a : V a l u e 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n   E a r n i n g & l t ; / K e y & g t ; & l t ; / a : K e y & g t ; & l t ; a : V a l u e 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 o f   E a r n i n g   -   B a s i c & l t ; / K e y & g t ; & l t ; / a : K e y & g t ; & l t ; a : V a l u e 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 o f   E a r n i n g   -   S t a n d a r d & l t ; / K e y & g t ; & l t ; / a : K e y & g t ; & l t ; a : V a l u e 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 o f   E a r n i n g   - P r e m i u m & l t ; / K e y & g t ; & l t ; / a : K e y & g t ; & l t ; a : V a l u e 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 i : t y p e = " T a b l e W i d g e t V i e w M o d e l S a n d b o x A d a p t e r " & g t ; & l t ; T a b l e N a m e & g t ; C o u n t r i e s   B y   R e g i o n s & l t ; / T a b l e N a m e & g t ; & l t ; / A d a p t e r & g t ; & l t ; D i a g r a m T y p e & g t ; T a b l e W i d g e t V i e w M o d e l & l t ; / D i a g r a m T y p e & g t ; & l t ; D i s p l a y C o n t e x t 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 i : t y p e = " S a n d b o x E d i t o r T a b l e W i d g e t V i e w M o d e l K e y " & g t ; & l t ; T a b l e N a m e & g t ; C o u n t r i e s   B y   R e g i o n s & l t ; / T a b l e N a m e & g t ; & l t ; / K e y & g t ; & l t ; M a i n t a i n e r 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 N e t f l i x F e e s , C o u n t r i e s   B y   R e g i o n s _ 5 f 1 f 8 9 a 4 - b b 4 3 - 4 a 5 9 - 9 c 9 6 - 0 a 3 1 0 4 a 8 7 4 f 7 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N e t f l i x F e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r i e s   B y   R e g i o n s _ 5 f 1 f 8 9 a 4 - b b 4 3 - 4 a 5 9 - 9 c 9 6 - 0 a 3 1 0 4 a 8 7 4 f 7 & l t ; / K e y & g t ; & l t ; V a l u e 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 2 0 2 2 - 0 3 - 1 0 T 1 3 : 1 5 : 4 4 . 6 0 9 6 4 5 + 0 7 : 0 0 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u n t r i e s   B y   R e g i o n s   1 _ 1 1 d b 0 7 3 8 - 4 c 1 7 - 4 7 4 2 - 9 d a 6 - 2 9 b 0 b 9 c 5 f 6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N e t f l i x F e e s _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 i : t y p e = " S a n d b o x E d i t o r M e a s u r e G r i d K e y " & g t ; & l t ; T a b l e N a m e & g t ; N e t f l i x F e e s _ 2 & l t ; / T a b l e N a m e & g t ; & l t ; / K e y & g t ; & l t ; M a i n t a i n e r 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_ c o d e & l t ; / K e y & g t ; & l t ; / D i a g r a m O b j e c t K e y & g t ; & l t ; D i a g r a m O b j e c t K e y & g t ; & l t ; K e y & g t ; C o l u m n s \ T o t a l   L i b r a r y   S i z e & l t ; / K e y & g t ; & l t ; / D i a g r a m O b j e c t K e y & g t ; & l t ; D i a g r a m O b j e c t K e y & g t ; & l t ; K e y & g t ; C o l u m n s \ N o .   o f   T V   S h o w s & l t ; / K e y & g t ; & l t ; / D i a g r a m O b j e c t K e y & g t ; & l t ; D i a g r a m O b j e c t K e y & g t ; & l t ; K e y & g t ; C o l u m n s \ N o .   o f   M o v i e s & l t ; / K e y & g t ; & l t ; / D i a g r a m O b j e c t K e y & g t ; & l t ; D i a g r a m O b j e c t K e y & g t ; & l t ; K e y & g t ; C o l u m n s \ C o s t   P e r   M o n t h   -   B a s i c   ( $ ) & l t ; / K e y & g t ; & l t ; / D i a g r a m O b j e c t K e y & g t ; & l t ; D i a g r a m O b j e c t K e y & g t ; & l t ; K e y & g t ; C o l u m n s \ C o s t   P e r   M o n t h   -   S t a n d a r d   ( $ ) & l t ; / K e y & g t ; & l t ; / D i a g r a m O b j e c t K e y & g t ; & l t ; D i a g r a m O b j e c t K e y & g t ; & l t ; K e y & g t ; C o l u m n s \ C o s t   P e r   M o n t h   -   P r e m i u m   ( $ ) & l t ; / K e y & g t ; & l t ; / D i a g r a m O b j e c t K e y & g t ; & l t ; D i a g r a m O b j e c t K e y & g t ; & l t ; K e y & g t ; C o l u m n s \ T o t a l & l t ; / K e y & g t ; & l t ; / D i a g r a m O b j e c t K e y & g t ; & l t ; D i a g r a m O b j e c t K e y & g t ; & l t ; K e y & g t ; C o l u m n s \ C o l u m n 1 & l t ; / K e y & g t ; & l t ; / D i a g r a m O b j e c t K e y & g t ; & l t ; D i a g r a m O b j e c t K e y & g t ; & l t ; K e y & g t ; C o l u m n s \ C o u n t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_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 L i b r a r y   S i z e & l t ; / K e y & g t ; & l t ; / a : K e y & g t ; & l t ; a : V a l u e 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  o f   T V   S h o w s & l t ; / K e y & g t ; & l t ; / a : K e y & g t ; & l t ; a : V a l u e 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  o f   M o v i e s & l t ; / K e y & g t ; & l t ; / a : K e y & g t ; & l t ; a : V a l u e 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 B a s i c   ( $ ) & l t ; / K e y & g t ; & l t ; / a : K e y & g t ; & l t ; a : V a l u e 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 S t a n d a r d   ( $ ) & l t ; / K e y & g t ; & l t ; / a : K e y & g t ; & l t ; a : V a l u e 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 P r e m i u m   ( $ ) & l t ; / K e y & g t ; & l t ; / a : K e y & g t ; & l t ; a : V a l u e 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 i : t y p e = " M e a s u r e D i a g r a m S a n d b o x A d a p t e r " & g t ; & l t ; T a b l e N a m e & g t ; C o u n t r i e s   R e g i o n s & l t ; / T a b l e N a m e & g t ; & l t ; / A d a p t e r & g t ; & l t ; D i a g r a m T y p e & g t ; M e a s u r e D i a g r a m & l t ; / D i a g r a m T y p e & g t ; & l t ; D i s p l a y C o n t e x t 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  R e g i o n s & l t ; / T a b l e N a m e & g t ; & l t ; / K e y & g t ; & l t ; M a i n t a i n e r 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o u n c i l  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c i l  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h e e t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 i : t y p e = " S a n d b o x E d i t o r M e a s u r e G r i d K e y " & g t ; & l t ; T a b l e N a m e & g t ; S h e e t 1 & l t ; / T a b l e N a m e & g t ; & l t ; / K e y & g t ; & l t ; M a i n t a i n e r 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N e t f l i x F e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 i : t y p e = " S a n d b o x E d i t o r M e a s u r e G r i d K e y " & g t ; & l t ; T a b l e N a m e & g t ; N e t f l i x F e e s & l t ; / T a b l e N a m e & g t ; & l t ; / K e y & g t ; & l t ; M a i n t a i n e r 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_ c o d e & l t ; / K e y & g t ; & l t ; / D i a g r a m O b j e c t K e y & g t ; & l t ; D i a g r a m O b j e c t K e y & g t ; & l t ; K e y & g t ; C o l u m n s \ T o t a l   L i b r a r y   S i z e & l t ; / K e y & g t ; & l t ; / D i a g r a m O b j e c t K e y & g t ; & l t ; D i a g r a m O b j e c t K e y & g t ; & l t ; K e y & g t ; C o l u m n s \ N o .   o f   T V   S h o w s & l t ; / K e y & g t ; & l t ; / D i a g r a m O b j e c t K e y & g t ; & l t ; D i a g r a m O b j e c t K e y & g t ; & l t ; K e y & g t ; C o l u m n s \ N o .   o f   M o v i e s & l t ; / K e y & g t ; & l t ; / D i a g r a m O b j e c t K e y & g t ; & l t ; D i a g r a m O b j e c t K e y & g t ; & l t ; K e y & g t ; C o l u m n s \ C o s t   P e r   M o n t h   -   B a s i c   ( $ ) & l t ; / K e y & g t ; & l t ; / D i a g r a m O b j e c t K e y & g t ; & l t ; D i a g r a m O b j e c t K e y & g t ; & l t ; K e y & g t ; C o l u m n s \ C o s t   P e r   M o n t h   -   S t a n d a r d   ( $ ) & l t ; / K e y & g t ; & l t ; / D i a g r a m O b j e c t K e y & g t ; & l t ; D i a g r a m O b j e c t K e y & g t ; & l t ; K e y & g t ; C o l u m n s \ C o s t   P e r   M o n t h   -   P r e m i u m   ( $ ) & l t ; / K e y & g t ; & l t ; / D i a g r a m O b j e c t K e y & g t ; & l t ; D i a g r a m O b j e c t K e y & g t ; & l t ; K e y & g t ; C o l u m n s \ A v e r a g e   C o s t & l t ; / K e y & g t ; & l t ; / D i a g r a m O b j e c t K e y & g t ; & l t ; D i a g r a m O b j e c t K e y & g t ; & l t ; K e y & g t ; C o l u m n s \ C o s t   P e r   P r o g r a m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o s t   P e r   P r o g r a m   -   S t a n d a r d & l t ; / K e y & g t ; & l t ; / D i a g r a m O b j e c t K e y & g t ; & l t ; D i a g r a m O b j e c t K e y & g t ; & l t ; K e y & g t ; C o l u m n s \ C o s t   P e r   P r o g r a m   -   P r e m i u m & l t ; / K e y & g t ; & l t ; / D i a g r a m O b j e c t K e y & g t ; & l t ; D i a g r a m O b j e c t K e y & g t ; & l t ; K e y & g t ; C o l u m n s \ M e a n   E a r n i n g & l t ; / K e y & g t ; & l t ; / D i a g r a m O b j e c t K e y & g t ; & l t ; D i a g r a m O b j e c t K e y & g t ; & l t ; K e y & g t ; C o l u m n s \ P e r c e n t   o f   E a r n i n g   -   B a s i c & l t ; / K e y & g t ; & l t ; / D i a g r a m O b j e c t K e y & g t ; & l t ; D i a g r a m O b j e c t K e y & g t ; & l t ; K e y & g t ; C o l u m n s \ P e r c e n t   o f   E a r n i n g   -   S t a n d a r d & l t ; / K e y & g t ; & l t ; / D i a g r a m O b j e c t K e y & g t ; & l t ; D i a g r a m O b j e c t K e y & g t ; & l t ; K e y & g t ; C o l u m n s \ P e r c e n t   o f   E a r n i n g   - P r e m i u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_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 L i b r a r y   S i z e & l t ; / K e y & g t ; & l t ; / a : K e y & g t ; & l t ; a : V a l u e 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  o f   T V   S h o w s & l t ; / K e y & g t ; & l t ; / a : K e y & g t ; & l t ; a : V a l u e 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  o f   M o v i e s & l t ; / K e y & g t ; & l t ; / a : K e y & g t ; & l t ; a : V a l u e 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 B a s i c   ( $ ) & l t ; / K e y & g t ; & l t ; / a : K e y & g t ; & l t ; a : V a l u e 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 S t a n d a r d   ( $ ) & l t ; / K e y & g t ; & l t ; / a : K e y & g t ; & l t ; a : V a l u e 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 M o n t h   -   P r e m i u m   ( $ ) & l t ; / K e y & g t ; & l t ; / a : K e y & g t ; & l t ; a : V a l u e 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e r a g e  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 P r o g r a m & l t ; / K e y & g t ; & l t ; / a : K e y & g t ; & l t ; a : V a l u e 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 P r o g r a m   -   S t a n d a r d & l t ; / K e y & g t ; & l t ; / a : K e y & g t ; & l t ; a : V a l u e 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 P r o g r a m   -   P r e m i u m & l t ; / K e y & g t ; & l t ; / a : K e y & g t ; & l t ; a : V a l u e 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n   E a r n i n g & l t ; / K e y & g t ; & l t ; / a : K e y & g t ; & l t ; a : V a l u e 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 o f   E a r n i n g   -   B a s i c & l t ; / K e y & g t ; & l t ; / a : K e y & g t ; & l t ; a : V a l u e 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 o f   E a r n i n g   -   S t a n d a r d & l t ; / K e y & g t ; & l t ; / a : K e y & g t ; & l t ; a : V a l u e 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 o f   E a r n i n g   - P r e m i u m & l t ; / K e y & g t ; & l t ; / a : K e y & g t ; & l t ; a : V a l u e 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 i : t y p e = " M e a s u r e D i a g r a m S a n d b o x A d a p t e r " & g t ; & l t ; T a b l e N a m e & g t ; C o u n t r i e s   B y   R e g i o n s & l t ; / T a b l e N a m e & g t ; & l t ; / A d a p t e r & g t ; & l t ; D i a g r a m T y p e & g t ; M e a s u r e D i a g r a m & l t ; / D i a g r a m T y p e & g t ; & l t ; D i s p l a y C o n t e x t 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  B y   R e g i o n s & l t ; / T a b l e N a m e & g t ; & l t ; / K e y & g t ; & l t ; M a i n t a i n e r 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 T a g s \ T a b l e s \ & a m p ; l t ; T a b l e s \ N e t f l i x F e e s & a m p ; g t ; & l t ; / K e y & g t ; & l t ; / D i a g r a m O b j e c t K e y & g t ; & l t ; D i a g r a m O b j e c t K e y & g t ; & l t ; K e y & g t ; D y n a m i c   T a g s \ T a b l e s \ & a m p ; l t ; T a b l e s \ C o u n t r i e s   B y   R e g i o n s & a m p ; g t ; & l t ; / K e y & g t ; & l t ; / D i a g r a m O b j e c t K e y & g t ; & l t ; D i a g r a m O b j e c t K e y & g t ; & l t ; K e y & g t ; T a b l e s \ N e t f l i x F e e s & l t ; / K e y & g t ; & l t ; / D i a g r a m O b j e c t K e y & g t ; & l t ; D i a g r a m O b j e c t K e y & g t ; & l t ; K e y & g t ; T a b l e s \ N e t f l i x F e e s \ C o l u m n s \ C o u n t r y _ c o d e & l t ; / K e y & g t ; & l t ; / D i a g r a m O b j e c t K e y & g t ; & l t ; D i a g r a m O b j e c t K e y & g t ; & l t ; K e y & g t ; T a b l e s \ N e t f l i x F e e s \ C o l u m n s \ T o t a l   L i b r a r y   S i z e & l t ; / K e y & g t ; & l t ; / D i a g r a m O b j e c t K e y & g t ; & l t ; D i a g r a m O b j e c t K e y & g t ; & l t ; K e y & g t ; T a b l e s \ N e t f l i x F e e s \ C o l u m n s \ N o .   o f   T V   S h o w s & l t ; / K e y & g t ; & l t ; / D i a g r a m O b j e c t K e y & g t ; & l t ; D i a g r a m O b j e c t K e y & g t ; & l t ; K e y & g t ; T a b l e s \ N e t f l i x F e e s \ C o l u m n s \ N o .   o f   M o v i e s & l t ; / K e y & g t ; & l t ; / D i a g r a m O b j e c t K e y & g t ; & l t ; D i a g r a m O b j e c t K e y & g t ; & l t ; K e y & g t ; T a b l e s \ N e t f l i x F e e s \ C o l u m n s \ C o s t   P e r   M o n t h   -   B a s i c   ( $ ) & l t ; / K e y & g t ; & l t ; / D i a g r a m O b j e c t K e y & g t ; & l t ; D i a g r a m O b j e c t K e y & g t ; & l t ; K e y & g t ; T a b l e s \ N e t f l i x F e e s \ C o l u m n s \ C o s t   P e r   M o n t h   -   S t a n d a r d   ( $ ) & l t ; / K e y & g t ; & l t ; / D i a g r a m O b j e c t K e y & g t ; & l t ; D i a g r a m O b j e c t K e y & g t ; & l t ; K e y & g t ; T a b l e s \ N e t f l i x F e e s \ C o l u m n s \ C o s t   P e r   M o n t h   -   P r e m i u m   ( $ ) & l t ; / K e y & g t ; & l t ; / D i a g r a m O b j e c t K e y & g t ; & l t ; D i a g r a m O b j e c t K e y & g t ; & l t ; K e y & g t ; T a b l e s \ N e t f l i x F e e s \ C o l u m n s \ A v e r a g e   C o s t & l t ; / K e y & g t ; & l t ; / D i a g r a m O b j e c t K e y & g t ; & l t ; D i a g r a m O b j e c t K e y & g t ; & l t ; K e y & g t ; T a b l e s \ N e t f l i x F e e s \ C o l u m n s \ C o s t   P e r   P r o g r a m & l t ; / K e y & g t ; & l t ; / D i a g r a m O b j e c t K e y & g t ; & l t ; D i a g r a m O b j e c t K e y & g t ; & l t ; K e y & g t ; T a b l e s \ N e t f l i x F e e s \ C o l u m n s \ C o u n t r y & l t ; / K e y & g t ; & l t ; / D i a g r a m O b j e c t K e y & g t ; & l t ; D i a g r a m O b j e c t K e y & g t ; & l t ; K e y & g t ; T a b l e s \ N e t f l i x F e e s \ C o l u m n s \ C o s t   P e r   P r o g r a m   -   S t a n d a r d & l t ; / K e y & g t ; & l t ; / D i a g r a m O b j e c t K e y & g t ; & l t ; D i a g r a m O b j e c t K e y & g t ; & l t ; K e y & g t ; T a b l e s \ N e t f l i x F e e s \ C o l u m n s \ C o s t   P e r   P r o g r a m   -   P r e m i u m & l t ; / K e y & g t ; & l t ; / D i a g r a m O b j e c t K e y & g t ; & l t ; D i a g r a m O b j e c t K e y & g t ; & l t ; K e y & g t ; T a b l e s \ N e t f l i x F e e s \ C o l u m n s \ M e a n   E a r n i n g & l t ; / K e y & g t ; & l t ; / D i a g r a m O b j e c t K e y & g t ; & l t ; D i a g r a m O b j e c t K e y & g t ; & l t ; K e y & g t ; T a b l e s \ N e t f l i x F e e s \ C o l u m n s \ P e r c e n t   o f   E a r n i n g   -   B a s i c & l t ; / K e y & g t ; & l t ; / D i a g r a m O b j e c t K e y & g t ; & l t ; D i a g r a m O b j e c t K e y & g t ; & l t ; K e y & g t ; T a b l e s \ N e t f l i x F e e s \ C o l u m n s \ P e r c e n t   o f   E a r n i n g   -   S t a n d a r d & l t ; / K e y & g t ; & l t ; / D i a g r a m O b j e c t K e y & g t ; & l t ; D i a g r a m O b j e c t K e y & g t ; & l t ; K e y & g t ; T a b l e s \ N e t f l i x F e e s \ C o l u m n s \ P e r c e n t   o f   E a r n i n g   - P r e m i u m & l t ; / K e y & g t ; & l t ; / D i a g r a m O b j e c t K e y & g t ; & l t ; D i a g r a m O b j e c t K e y & g t ; & l t ; K e y & g t ; T a b l e s \ N e t f l i x F e e s \ M e a s u r e s \ C o u n t   o f   C o u n t r y & l t ; / K e y & g t ; & l t ; / D i a g r a m O b j e c t K e y & g t ; & l t ; D i a g r a m O b j e c t K e y & g t ; & l t ; K e y & g t ; T a b l e s \ N e t f l i x F e e s \ C o u n t   o f   C o u n t r y \ A d d i t i o n a l   I n f o \ I m p l i c i t   M e a s u r e & l t ; / K e y & g t ; & l t ; / D i a g r a m O b j e c t K e y & g t ; & l t ; D i a g r a m O b j e c t K e y & g t ; & l t ; K e y & g t ; T a b l e s \ N e t f l i x F e e s \ M e a s u r e s \ S u m   o f   C o s t   P e r   M o n t h   -   B a s i c   ( $ ) & l t ; / K e y & g t ; & l t ; / D i a g r a m O b j e c t K e y & g t ; & l t ; D i a g r a m O b j e c t K e y & g t ; & l t ; K e y & g t ; T a b l e s \ N e t f l i x F e e s \ S u m   o f   C o s t   P e r   M o n t h   -   B a s i c   ( $ ) \ A d d i t i o n a l   I n f o \ I m p l i c i t   M e a s u r e & l t ; / K e y & g t ; & l t ; / D i a g r a m O b j e c t K e y & g t ; & l t ; D i a g r a m O b j e c t K e y & g t ; & l t ; K e y & g t ; T a b l e s \ N e t f l i x F e e s \ M e a s u r e s \ A v e r a g e   o f   C o s t   P e r   M o n t h   -   B a s i c   ( $ ) & l t ; / K e y & g t ; & l t ; / D i a g r a m O b j e c t K e y & g t ; & l t ; D i a g r a m O b j e c t K e y & g t ; & l t ; K e y & g t ; T a b l e s \ N e t f l i x F e e s \ A v e r a g e   o f   C o s t   P e r   M o n t h   -   B a s i c   ( $ ) \ A d d i t i o n a l   I n f o \ I m p l i c i t   M e a s u r e & l t ; / K e y & g t ; & l t ; / D i a g r a m O b j e c t K e y & g t ; & l t ; D i a g r a m O b j e c t K e y & g t ; & l t ; K e y & g t ; T a b l e s \ N e t f l i x F e e s \ M e a s u r e s \ S u m   o f   C o s t   P e r   M o n t h   -   S t a n d a r d   ( $ ) & l t ; / K e y & g t ; & l t ; / D i a g r a m O b j e c t K e y & g t ; & l t ; D i a g r a m O b j e c t K e y & g t ; & l t ; K e y & g t ; T a b l e s \ N e t f l i x F e e s \ S u m   o f   C o s t   P e r   M o n t h   -   S t a n d a r d   ( $ ) \ A d d i t i o n a l   I n f o \ I m p l i c i t   M e a s u r e & l t ; / K e y & g t ; & l t ; / D i a g r a m O b j e c t K e y & g t ; & l t ; D i a g r a m O b j e c t K e y & g t ; & l t ; K e y & g t ; T a b l e s \ N e t f l i x F e e s \ M e a s u r e s \ A v e r a g e   o f   C o s t   P e r   M o n t h   -   S t a n d a r d   ( $ ) & l t ; / K e y & g t ; & l t ; / D i a g r a m O b j e c t K e y & g t ; & l t ; D i a g r a m O b j e c t K e y & g t ; & l t ; K e y & g t ; T a b l e s \ N e t f l i x F e e s \ A v e r a g e   o f   C o s t   P e r   M o n t h   -   S t a n d a r d   ( $ ) \ A d d i t i o n a l   I n f o \ I m p l i c i t   M e a s u r e & l t ; / K e y & g t ; & l t ; / D i a g r a m O b j e c t K e y & g t ; & l t ; D i a g r a m O b j e c t K e y & g t ; & l t ; K e y & g t ; T a b l e s \ N e t f l i x F e e s \ M e a s u r e s \ S u m   o f   C o s t   P e r   M o n t h   -   P r e m i u m   ( $ ) & l t ; / K e y & g t ; & l t ; / D i a g r a m O b j e c t K e y & g t ; & l t ; D i a g r a m O b j e c t K e y & g t ; & l t ; K e y & g t ; T a b l e s \ N e t f l i x F e e s \ S u m   o f   C o s t   P e r   M o n t h   -   P r e m i u m   ( $ ) \ A d d i t i o n a l   I n f o \ I m p l i c i t   M e a s u r e & l t ; / K e y & g t ; & l t ; / D i a g r a m O b j e c t K e y & g t ; & l t ; D i a g r a m O b j e c t K e y & g t ; & l t ; K e y & g t ; T a b l e s \ N e t f l i x F e e s \ M e a s u r e s \ A v e r a g e   o f   C o s t   P e r   M o n t h   -   P r e m i u m   ( $ ) & l t ; / K e y & g t ; & l t ; / D i a g r a m O b j e c t K e y & g t ; & l t ; D i a g r a m O b j e c t K e y & g t ; & l t ; K e y & g t ; T a b l e s \ N e t f l i x F e e s \ A v e r a g e   o f   C o s t   P e r   M o n t h   -   P r e m i u m   ( $ ) \ A d d i t i o n a l   I n f o \ I m p l i c i t   M e a s u r e & l t ; / K e y & g t ; & l t ; / D i a g r a m O b j e c t K e y & g t ; & l t ; D i a g r a m O b j e c t K e y & g t ; & l t ; K e y & g t ; T a b l e s \ N e t f l i x F e e s \ M e a s u r e s \ S u m   o f   T o t a l   L i b r a r y   S i z e & l t ; / K e y & g t ; & l t ; / D i a g r a m O b j e c t K e y & g t ; & l t ; D i a g r a m O b j e c t K e y & g t ; & l t ; K e y & g t ; T a b l e s \ N e t f l i x F e e s \ S u m   o f   T o t a l   L i b r a r y   S i z e \ A d d i t i o n a l   I n f o \ I m p l i c i t   M e a s u r e & l t ; / K e y & g t ; & l t ; / D i a g r a m O b j e c t K e y & g t ; & l t ; D i a g r a m O b j e c t K e y & g t ; & l t ; K e y & g t ; T a b l e s \ N e t f l i x F e e s \ M e a s u r e s \ A v e r a g e   o f   T o t a l   L i b r a r y   S i z e & l t ; / K e y & g t ; & l t ; / D i a g r a m O b j e c t K e y & g t ; & l t ; D i a g r a m O b j e c t K e y & g t ; & l t ; K e y & g t ; T a b l e s \ N e t f l i x F e e s \ A v e r a g e   o f   T o t a l   L i b r a r y   S i z e \ A d d i t i o n a l   I n f o \ I m p l i c i t   M e a s u r e & l t ; / K e y & g t ; & l t ; / D i a g r a m O b j e c t K e y & g t ; & l t ; D i a g r a m O b j e c t K e y & g t ; & l t ; K e y & g t ; T a b l e s \ N e t f l i x F e e s \ M e a s u r e s \ S u m   o f   N o .   o f   T V   S h o w s & l t ; / K e y & g t ; & l t ; / D i a g r a m O b j e c t K e y & g t ; & l t ; D i a g r a m O b j e c t K e y & g t ; & l t ; K e y & g t ; T a b l e s \ N e t f l i x F e e s \ S u m   o f   N o .   o f   T V   S h o w s \ A d d i t i o n a l   I n f o \ I m p l i c i t   M e a s u r e & l t ; / K e y & g t ; & l t ; / D i a g r a m O b j e c t K e y & g t ; & l t ; D i a g r a m O b j e c t K e y & g t ; & l t ; K e y & g t ; T a b l e s \ C o u n t r i e s   B y   R e g i o n s & l t ; / K e y & g t ; & l t ; / D i a g r a m O b j e c t K e y & g t ; & l t ; D i a g r a m O b j e c t K e y & g t ; & l t ; K e y & g t ; T a b l e s \ C o u n t r i e s   B y   R e g i o n s \ C o l u m n s \ C o u n t r y & l t ; / K e y & g t ; & l t ; / D i a g r a m O b j e c t K e y & g t ; & l t ; D i a g r a m O b j e c t K e y & g t ; & l t ; K e y & g t ; T a b l e s \ C o u n t r i e s   B y   R e g i o n s \ C o l u m n s \ R e g i o n & l t ; / K e y & g t ; & l t ; / D i a g r a m O b j e c t K e y & g t ; & l t ; D i a g r a m O b j e c t K e y & g t ; & l t ; K e y & g t ; R e l a t i o n s h i p s \ & a m p ; l t ; T a b l e s \ N e t f l i x F e e s \ C o l u m n s \ C o u n t r y & a m p ; g t ; - & a m p ; l t ; T a b l e s \ C o u n t r i e s   B y   R e g i o n s \ C o l u m n s \ C o u n t r y & a m p ; g t ; & l t ; / K e y & g t ; & l t ; / D i a g r a m O b j e c t K e y & g t ; & l t ; D i a g r a m O b j e c t K e y & g t ; & l t ; K e y & g t ; R e l a t i o n s h i p s \ & a m p ; l t ; T a b l e s \ N e t f l i x F e e s \ C o l u m n s \ C o u n t r y & a m p ; g t ; - & a m p ; l t ; T a b l e s \ C o u n t r i e s   B y   R e g i o n s \ C o l u m n s \ C o u n t r y & a m p ; g t ; \ F K & l t ; / K e y & g t ; & l t ; / D i a g r a m O b j e c t K e y & g t ; & l t ; D i a g r a m O b j e c t K e y & g t ; & l t ; K e y & g t ; R e l a t i o n s h i p s \ & a m p ; l t ; T a b l e s \ N e t f l i x F e e s \ C o l u m n s \ C o u n t r y & a m p ; g t ; - & a m p ; l t ; T a b l e s \ C o u n t r i e s   B y   R e g i o n s \ C o l u m n s \ C o u n t r y & a m p ; g t ; \ P K & l t ; / K e y & g t ; & l t ; / D i a g r a m O b j e c t K e y & g t ; & l t ; D i a g r a m O b j e c t K e y & g t ; & l t ; K e y & g t ; R e l a t i o n s h i p s \ & a m p ; l t ; T a b l e s \ N e t f l i x F e e s \ C o l u m n s \ C o u n t r y & a m p ; g t ; - & a m p ; l t ; T a b l e s \ C o u n t r i e s   B y   R e g i o n s \ C o l u m n s \ C o u n t r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N e t f l i x F e e s \ C o l u m n s \ C o u n t r y & a m p ; g t ; - & a m p ; l t ; T a b l e s \ C o u n t r i e s   B y   R e g i o n s \ C o l u m n s \ C o u n t r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 T a g s \ T a b l e s \ & a m p ; l t ; T a b l e s \ N e t f l i x F e e s & a m p ; g t ; & l t ; / K e y & g t ; & l t ; / a : K e y & g t ; & l t ; a : V a l u e 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  B y   R e g i o n s & a m p ; g t ; & l t ; / K e y & g t ; & l t ; / a : K e y & g t ; & l t ; a : V a l u e 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1 6 9 . 5 8 6 9 4 0 8 8 6 5 0 0 4 3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C o u n t r y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T o t a l   L i b r a r y 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N o .   o f   T V   S h o w s & l t ; / K e y & g t ; & l t ; / a : K e y & g t ; & l t ; a : V a l u e 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N o .   o f   M o v i e s & l t ; / K e y & g t ; & l t ; / a : K e y & g t ; & l t ; a : V a l u e 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C o s t   P e r   M o n t h   -   B a s i c   ( $ ) & l t ; / K e y & g t ; & l t ; / a : K e y & g t ; & l t ; a : V a l u e 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C o s t   P e r   M o n t h   -   S t a n d a r d   ( $ ) & l t ; / K e y & g t ; & l t ; / a : K e y & g t ; & l t ; a : V a l u e 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C o s t   P e r   M o n t h   -   P r e m i u m   ( $ ) & l t ; / K e y & g t ; & l t ; / a : K e y & g t ; & l t ; a : V a l u e 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A v e r a g e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C o s t   P e r   P r o g r a m & l t ; / K e y & g t ; & l t ; / a : K e y & g t ; & l t ; a : V a l u e 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C o s t   P e r   P r o g r a m   -   S t a n d a r d & l t ; / K e y & g t ; & l t ; / a : K e y & g t ; & l t ; a : V a l u e 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C o s t   P e r   P r o g r a m   -   P r e m i u m & l t ; / K e y & g t ; & l t ; / a : K e y & g t ; & l t ; a : V a l u e 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M e a n   E a r n i n g & l t ; / K e y & g t ; & l t ; / a : K e y & g t ; & l t ; a : V a l u e 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P e r c e n t   o f   E a r n i n g   -   B a s i c & l t ; / K e y & g t ; & l t ; / a : K e y & g t ; & l t ; a : V a l u e 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P e r c e n t   o f   E a r n i n g   -   S t a n d a r d & l t ; / K e y & g t ; & l t ; / a : K e y & g t ; & l t ; a : V a l u e 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l u m n s \ P e r c e n t   o f   E a r n i n g   - P r e m i u m & l t ; / K e y & g t ; & l t ; / a : K e y & g t ; & l t ; a : V a l u e 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C o u n t   o f  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C o u n t   o f   C o u n t r y \ A d d i t i o n a l 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S u m   o f   C o s t   P e r   M o n t h   -   B a s i c   ( $ ) & l t ; / K e y & g t ; & l t ; / a : K e y & g t ; & l t ; a : V a l u e 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S u m   o f   C o s t   P e r   M o n t h   -   B a s i c   ( $ ) \ A d d i t i o n a l 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A v e r a g e   o f   C o s t   P e r   M o n t h   -   B a s i c   ( $ ) & l t ; / K e y & g t ; & l t ; / a : K e y & g t ; & l t ; a : V a l u e 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A v e r a g e   o f   C o s t   P e r   M o n t h   -   B a s i c   ( $ ) \ A d d i t i o n a l 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S u m   o f   C o s t   P e r   M o n t h   -   S t a n d a r d   ( $ ) & l t ; / K e y & g t ; & l t ; / a : K e y & g t ; & l t ; a : V a l u e 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S u m   o f   C o s t   P e r   M o n t h   -   S t a n d a r d   ( $ ) \ A d d i t i o n a l 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A v e r a g e   o f   C o s t   P e r   M o n t h   -   S t a n d a r d   ( $ ) & l t ; / K e y & g t ; & l t ; / a : K e y & g t ; & l t ; a : V a l u e 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A v e r a g e   o f   C o s t   P e r   M o n t h   -   S t a n d a r d   ( $ ) \ A d d i t i o n a l 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S u m   o f   C o s t   P e r   M o n t h   -   P r e m i u m   ( $ ) & l t ; / K e y & g t ; & l t ; / a : K e y & g t ; & l t ; a : V a l u e 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S u m   o f   C o s t   P e r   M o n t h   -   P r e m i u m   ( $ ) \ A d d i t i o n a l 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A v e r a g e   o f   C o s t   P e r   M o n t h   -   P r e m i u m   ( $ ) & l t ; / K e y & g t ; & l t ; / a : K e y & g t ; & l t ; a : V a l u e 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A v e r a g e   o f   C o s t   P e r   M o n t h   -   P r e m i u m   ( $ ) \ A d d i t i o n a l 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S u m   o f   T o t a l   L i b r a r y 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S u m   o f   T o t a l   L i b r a r y   S i z e \ A d d i t i o n a l 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A v e r a g e   o f   T o t a l   L i b r a r y 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A v e r a g e   o f   T o t a l   L i b r a r y   S i z e \ A d d i t i o n a l 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M e a s u r e s \ S u m   o f   N o .   o f   T V   S h o w s & l t ; / K e y & g t ; & l t ; / a : K e y & g t ; & l t ; a : V a l u e 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e t f l i x F e e s \ S u m   o f   N o .   o f   T V   S h o w s \ A d d i t i o n a l 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  B y   R e g i o n s & l t ; / K e y & g t ; & l t ; / a : K e y & g t ; & l t ; a : V a l u e 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  B y   R e g i o n s \ C o l u m n s \ C o u n t r y & l t ; / K e y & g t ; & l t ; / a : K e y & g t ; & l t ; a : V a l u e 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  B y   R e g i o n s \ C o l u m n s \ R e g i o n & l t ; / K e y & g t ; & l t ; / a : K e y & g t ; & l t ; a : V a l u e 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N e t f l i x F e e s \ C o l u m n s \ C o u n t r y & a m p ; g t ; - & a m p ; l t ; T a b l e s \ C o u n t r i e s   B y   R e g i o n s \ C o l u m n s \ C o u n t r y & a m p ; g t ; & l t ; / K e y & g t ; & l t ; / a : K e y & g t ; & l t ; a : V a l u e 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 ( 2 1 6 , 7 5 ) .   E n d   p o i n t   2 :   ( 3 1 3 . 9 0 3 8 1 0 5 6 7 6 6 6 , 7 5 ) 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N e t f l i x F e e s \ C o l u m n s \ C o u n t r y & a m p ; g t ; - & a m p ; l t ; T a b l e s \ C o u n t r i e s   B y   R e g i o n s \ C o l u m n s \ C o u n t r y & a m p ; g t ; \ F K & l t ; / K e y & g t ; & l t ; / a : K e y & g t ; & l t ; a : V a l u e 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N e t f l i x F e e s \ C o l u m n s \ C o u n t r y & a m p ; g t ; - & a m p ; l t ; T a b l e s \ C o u n t r i e s   B y   R e g i o n s \ C o l u m n s \ C o u n t r y & a m p ; g t ; \ P K & l t ; / K e y & g t ; & l t ; / a : K e y & g t ; & l t ; a : V a l u e 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N e t f l i x F e e s \ C o l u m n s \ C o u n t r y & a m p ; g t ; - & a m p ; l t ; T a b l e s \ C o u n t r i e s   B y   R e g i o n s \ C o l u m n s \ C o u n t r y & a m p ; g t ; \ C r o s s F i l t e r & l t ; / K e y & g t ; & l t ; / a : K e y & g t ; & l t ; a : V a l u e 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N e t f l i x F e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 C o u n t r y _ c o d e < / s t r i n g > < / k e y > < v a l u e > < i n t > 1 5 1 < / i n t > < / v a l u e > < / i t e m > < i t e m > < k e y > < s t r i n g > T o t a l   L i b r a r y   S i z e < / s t r i n g > < / k e y > < v a l u e > < i n t > 1 7 1 < / i n t > < / v a l u e > < / i t e m > < i t e m > < k e y > < s t r i n g > N o .   o f   T V   S h o w s < / s t r i n g > < / k e y > < v a l u e > < i n t > 1 6 9 < / i n t > < / v a l u e > < / i t e m > < i t e m > < k e y > < s t r i n g > N o .   o f   M o v i e s < / s t r i n g > < / k e y > < v a l u e > < i n t > 1 5 0 < / i n t > < / v a l u e > < / i t e m > < i t e m > < k e y > < s t r i n g > C o s t   P e r   M o n t h   -   B a s i c   ( $ ) < / s t r i n g > < / k e y > < v a l u e > < i n t > 2 4 2 < / i n t > < / v a l u e > < / i t e m > < i t e m > < k e y > < s t r i n g > C o s t   P e r   M o n t h   -   S t a n d a r d   ( $ ) < / s t r i n g > < / k e y > < v a l u e > < i n t > 2 7 3 < / i n t > < / v a l u e > < / i t e m > < i t e m > < k e y > < s t r i n g > C o s t   P e r   M o n t h   -   P r e m i u m   ( $ ) < / s t r i n g > < / k e y > < v a l u e > < i n t > 2 7 3 < / i n t > < / v a l u e > < / i t e m > < i t e m > < k e y > < s t r i n g > A v e r a g e   C o s t < / s t r i n g > < / k e y > < v a l u e > < i n t > 1 4 4 < / i n t > < / v a l u e > < / i t e m > < i t e m > < k e y > < s t r i n g > C o s t   P e r   P r o g r a m < / s t r i n g > < / k e y > < v a l u e > < i n t > 1 7 8 < / i n t > < / v a l u e > < / i t e m > < i t e m > < k e y > < s t r i n g > C o u n t r y < / s t r i n g > < / k e y > < v a l u e > < i n t > 1 0 5 < / i n t > < / v a l u e > < / i t e m > < i t e m > < k e y > < s t r i n g > C o s t   P e r   P r o g r a m   -   S t a n d a r d < / s t r i n g > < / k e y > < v a l u e > < i n t > 2 6 2 < / i n t > < / v a l u e > < / i t e m > < i t e m > < k e y > < s t r i n g > C o s t   P e r   P r o g r a m   -   P r e m i u m < / s t r i n g > < / k e y > < v a l u e > < i n t > 2 6 2 < / i n t > < / v a l u e > < / i t e m > < i t e m > < k e y > < s t r i n g > M e a n   E a r n i n g < / s t r i n g > < / k e y > < v a l u e > < i n t > 1 4 9 < / i n t > < / v a l u e > < / i t e m > < i t e m > < k e y > < s t r i n g > P e r c e n t   o f   E a r n i n g   -   B a s i c < / s t r i n g > < / k e y > < v a l u e > < i n t > 2 3 7 < / i n t > < / v a l u e > < / i t e m > < i t e m > < k e y > < s t r i n g > P e r c e n t   o f   E a r n i n g   -   S t a n d a r d < / s t r i n g > < / k e y > < v a l u e > < i n t > 2 6 8 < / i n t > < / v a l u e > < / i t e m > < i t e m > < k e y > < s t r i n g > P e r c e n t   o f   E a r n i n g   - P r e m i u m < / s t r i n g > < / k e y > < v a l u e > < i n t > 2 6 4 < / i n t > < / v a l u e > < / i t e m > < / C o l u m n W i d t h s > < C o l u m n D i s p l a y I n d e x > < i t e m > < k e y > < s t r i n g > C o u n t r y _ c o d e < / s t r i n g > < / k e y > < v a l u e > < i n t > 0 < / i n t > < / v a l u e > < / i t e m > < i t e m > < k e y > < s t r i n g > T o t a l   L i b r a r y   S i z e < / s t r i n g > < / k e y > < v a l u e > < i n t > 1 < / i n t > < / v a l u e > < / i t e m > < i t e m > < k e y > < s t r i n g > N o .   o f   T V   S h o w s < / s t r i n g > < / k e y > < v a l u e > < i n t > 2 < / i n t > < / v a l u e > < / i t e m > < i t e m > < k e y > < s t r i n g > N o .   o f   M o v i e s < / s t r i n g > < / k e y > < v a l u e > < i n t > 3 < / i n t > < / v a l u e > < / i t e m > < i t e m > < k e y > < s t r i n g > C o s t   P e r   M o n t h   -   B a s i c   ( $ ) < / s t r i n g > < / k e y > < v a l u e > < i n t > 4 < / i n t > < / v a l u e > < / i t e m > < i t e m > < k e y > < s t r i n g > C o s t   P e r   M o n t h   -   S t a n d a r d   ( $ ) < / s t r i n g > < / k e y > < v a l u e > < i n t > 5 < / i n t > < / v a l u e > < / i t e m > < i t e m > < k e y > < s t r i n g > C o s t   P e r   M o n t h   -   P r e m i u m   ( $ ) < / s t r i n g > < / k e y > < v a l u e > < i n t > 6 < / i n t > < / v a l u e > < / i t e m > < i t e m > < k e y > < s t r i n g > A v e r a g e   C o s t < / s t r i n g > < / k e y > < v a l u e > < i n t > 7 < / i n t > < / v a l u e > < / i t e m > < i t e m > < k e y > < s t r i n g > C o s t   P e r   P r o g r a m 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 C o s t   P e r   P r o g r a m   -   S t a n d a r d < / s t r i n g > < / k e y > < v a l u e > < i n t > 1 0 < / i n t > < / v a l u e > < / i t e m > < i t e m > < k e y > < s t r i n g > C o s t   P e r   P r o g r a m   -   P r e m i u m < / s t r i n g > < / k e y > < v a l u e > < i n t > 1 1 < / i n t > < / v a l u e > < / i t e m > < i t e m > < k e y > < s t r i n g > M e a n   E a r n i n g < / s t r i n g > < / k e y > < v a l u e > < i n t > 1 2 < / i n t > < / v a l u e > < / i t e m > < i t e m > < k e y > < s t r i n g > P e r c e n t   o f   E a r n i n g   -   B a s i c < / s t r i n g > < / k e y > < v a l u e > < i n t > 1 3 < / i n t > < / v a l u e > < / i t e m > < i t e m > < k e y > < s t r i n g > P e r c e n t   o f   E a r n i n g   -   S t a n d a r d < / s t r i n g > < / k e y > < v a l u e > < i n t > 1 4 < / i n t > < / v a l u e > < / i t e m > < i t e m > < k e y > < s t r i n g > P e r c e n t   o f   E a r n i n g   - P r e m i u m 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 C o u n t r i e s   B y   R e g i o n s _ 5 f 1 f 8 9 a 4 - b b 4 3 - 4 a 5 9 - 9 c 9 6 - 0 a 3 1 0 4 a 8 7 4 f 7 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7 0 4 f a 5 4 2 - e a 9 b - 4 6 a a - 9 d c 3 - f 7 b a 4 9 7 2 9 9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BF9B37B-7861-4D87-8B73-D40472D92770}">
  <ds:schemaRefs/>
</ds:datastoreItem>
</file>

<file path=customXml/itemProps10.xml><?xml version="1.0" encoding="utf-8"?>
<ds:datastoreItem xmlns:ds="http://schemas.openxmlformats.org/officeDocument/2006/customXml" ds:itemID="{3BE071DA-E984-4981-A1D7-3AE02A631CE6}">
  <ds:schemaRefs/>
</ds:datastoreItem>
</file>

<file path=customXml/itemProps11.xml><?xml version="1.0" encoding="utf-8"?>
<ds:datastoreItem xmlns:ds="http://schemas.openxmlformats.org/officeDocument/2006/customXml" ds:itemID="{98AF9EA5-03D0-4D67-9DCE-31C0A55203A7}">
  <ds:schemaRefs/>
</ds:datastoreItem>
</file>

<file path=customXml/itemProps12.xml><?xml version="1.0" encoding="utf-8"?>
<ds:datastoreItem xmlns:ds="http://schemas.openxmlformats.org/officeDocument/2006/customXml" ds:itemID="{13A8A70F-05DA-43DA-A5FE-98017399C62D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EFC62ECB-F944-49C9-891F-40ABADAF33FF}">
  <ds:schemaRefs/>
</ds:datastoreItem>
</file>

<file path=customXml/itemProps14.xml><?xml version="1.0" encoding="utf-8"?>
<ds:datastoreItem xmlns:ds="http://schemas.openxmlformats.org/officeDocument/2006/customXml" ds:itemID="{93462B90-7CE3-4B7A-A8DA-54CAFA49F80F}">
  <ds:schemaRefs/>
</ds:datastoreItem>
</file>

<file path=customXml/itemProps15.xml><?xml version="1.0" encoding="utf-8"?>
<ds:datastoreItem xmlns:ds="http://schemas.openxmlformats.org/officeDocument/2006/customXml" ds:itemID="{5FEF019B-56E4-4334-9ABB-C2A7E66F71B1}">
  <ds:schemaRefs/>
</ds:datastoreItem>
</file>

<file path=customXml/itemProps16.xml><?xml version="1.0" encoding="utf-8"?>
<ds:datastoreItem xmlns:ds="http://schemas.openxmlformats.org/officeDocument/2006/customXml" ds:itemID="{9B9BB82F-AC3F-4AC3-8E0A-486AE18E2B8A}">
  <ds:schemaRefs/>
</ds:datastoreItem>
</file>

<file path=customXml/itemProps17.xml><?xml version="1.0" encoding="utf-8"?>
<ds:datastoreItem xmlns:ds="http://schemas.openxmlformats.org/officeDocument/2006/customXml" ds:itemID="{C225FFB7-4E00-4F01-B82E-2BB0A2ED9BE0}">
  <ds:schemaRefs/>
</ds:datastoreItem>
</file>

<file path=customXml/itemProps18.xml><?xml version="1.0" encoding="utf-8"?>
<ds:datastoreItem xmlns:ds="http://schemas.openxmlformats.org/officeDocument/2006/customXml" ds:itemID="{E8977BE0-D93B-4E49-BA1F-1FA9FE5A4482}">
  <ds:schemaRefs/>
</ds:datastoreItem>
</file>

<file path=customXml/itemProps19.xml><?xml version="1.0" encoding="utf-8"?>
<ds:datastoreItem xmlns:ds="http://schemas.openxmlformats.org/officeDocument/2006/customXml" ds:itemID="{708D0B62-4D2A-4AFD-B208-2DBD22FE6328}">
  <ds:schemaRefs/>
</ds:datastoreItem>
</file>

<file path=customXml/itemProps2.xml><?xml version="1.0" encoding="utf-8"?>
<ds:datastoreItem xmlns:ds="http://schemas.openxmlformats.org/officeDocument/2006/customXml" ds:itemID="{F489FF9B-FCCB-479D-A9D7-18AD99961B35}">
  <ds:schemaRefs/>
</ds:datastoreItem>
</file>

<file path=customXml/itemProps20.xml><?xml version="1.0" encoding="utf-8"?>
<ds:datastoreItem xmlns:ds="http://schemas.openxmlformats.org/officeDocument/2006/customXml" ds:itemID="{995193BE-7901-4BB2-B3B7-7396A83920BB}">
  <ds:schemaRefs/>
</ds:datastoreItem>
</file>

<file path=customXml/itemProps21.xml><?xml version="1.0" encoding="utf-8"?>
<ds:datastoreItem xmlns:ds="http://schemas.openxmlformats.org/officeDocument/2006/customXml" ds:itemID="{4118B0D0-EB96-4257-A12E-35955E826496}">
  <ds:schemaRefs/>
</ds:datastoreItem>
</file>

<file path=customXml/itemProps22.xml><?xml version="1.0" encoding="utf-8"?>
<ds:datastoreItem xmlns:ds="http://schemas.openxmlformats.org/officeDocument/2006/customXml" ds:itemID="{958D5C9A-919A-4ED0-ADB3-962CED6C9763}">
  <ds:schemaRefs/>
</ds:datastoreItem>
</file>

<file path=customXml/itemProps23.xml><?xml version="1.0" encoding="utf-8"?>
<ds:datastoreItem xmlns:ds="http://schemas.openxmlformats.org/officeDocument/2006/customXml" ds:itemID="{C544CA57-0C54-46E1-BF76-3CD89924304E}">
  <ds:schemaRefs/>
</ds:datastoreItem>
</file>

<file path=customXml/itemProps24.xml><?xml version="1.0" encoding="utf-8"?>
<ds:datastoreItem xmlns:ds="http://schemas.openxmlformats.org/officeDocument/2006/customXml" ds:itemID="{320B19AA-4B68-4E8B-A0F3-B3BED08F9266}">
  <ds:schemaRefs/>
</ds:datastoreItem>
</file>

<file path=customXml/itemProps3.xml><?xml version="1.0" encoding="utf-8"?>
<ds:datastoreItem xmlns:ds="http://schemas.openxmlformats.org/officeDocument/2006/customXml" ds:itemID="{2679364B-33E1-477F-AA15-9A1BEBC3DC67}">
  <ds:schemaRefs/>
</ds:datastoreItem>
</file>

<file path=customXml/itemProps4.xml><?xml version="1.0" encoding="utf-8"?>
<ds:datastoreItem xmlns:ds="http://schemas.openxmlformats.org/officeDocument/2006/customXml" ds:itemID="{9E76684B-2321-422D-92A3-3613AA80DBF7}">
  <ds:schemaRefs/>
</ds:datastoreItem>
</file>

<file path=customXml/itemProps5.xml><?xml version="1.0" encoding="utf-8"?>
<ds:datastoreItem xmlns:ds="http://schemas.openxmlformats.org/officeDocument/2006/customXml" ds:itemID="{396DB1BB-E717-45D0-9828-D38B6E15C736}">
  <ds:schemaRefs/>
</ds:datastoreItem>
</file>

<file path=customXml/itemProps6.xml><?xml version="1.0" encoding="utf-8"?>
<ds:datastoreItem xmlns:ds="http://schemas.openxmlformats.org/officeDocument/2006/customXml" ds:itemID="{42929E80-CA90-4DFE-9DB6-7B8944C9E584}">
  <ds:schemaRefs/>
</ds:datastoreItem>
</file>

<file path=customXml/itemProps7.xml><?xml version="1.0" encoding="utf-8"?>
<ds:datastoreItem xmlns:ds="http://schemas.openxmlformats.org/officeDocument/2006/customXml" ds:itemID="{26FA0C42-1F04-4D1D-8829-C20F65613821}">
  <ds:schemaRefs/>
</ds:datastoreItem>
</file>

<file path=customXml/itemProps8.xml><?xml version="1.0" encoding="utf-8"?>
<ds:datastoreItem xmlns:ds="http://schemas.openxmlformats.org/officeDocument/2006/customXml" ds:itemID="{54CBA788-133F-4792-97F8-DB9DA8C65D8C}">
  <ds:schemaRefs/>
</ds:datastoreItem>
</file>

<file path=customXml/itemProps9.xml><?xml version="1.0" encoding="utf-8"?>
<ds:datastoreItem xmlns:ds="http://schemas.openxmlformats.org/officeDocument/2006/customXml" ds:itemID="{C7DF783E-9500-4F2A-B06D-4DCEB36ED1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1.Data </vt:lpstr>
      <vt:lpstr>2.Data version2</vt:lpstr>
      <vt:lpstr>3.Monthly Salary by Countries</vt:lpstr>
      <vt:lpstr>4.Regions</vt:lpstr>
      <vt:lpstr>5.Report</vt:lpstr>
      <vt:lpstr>'5.Report'!Print_Area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2022-03-10T10:21:09Z</cp:lastPrinted>
  <dcterms:created xsi:type="dcterms:W3CDTF">2022-03-09T02:26:04Z</dcterms:created>
  <dcterms:modified xsi:type="dcterms:W3CDTF">2022-03-10T10:23:42Z</dcterms:modified>
</cp:coreProperties>
</file>