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vy\Py_Projects\Tkinter\Pintura\projeto_pintura\Forms\"/>
    </mc:Choice>
  </mc:AlternateContent>
  <workbookProtection workbookPassword="F966" lockStructure="1"/>
  <bookViews>
    <workbookView xWindow="-105" yWindow="-105" windowWidth="23250" windowHeight="12570"/>
  </bookViews>
  <sheets>
    <sheet name="Planilha1" sheetId="1" r:id="rId1"/>
    <sheet name="Dados" sheetId="3" r:id="rId2"/>
    <sheet name="40-157" sheetId="4" r:id="rId3"/>
  </sheets>
  <definedNames>
    <definedName name="_xlnm._FilterDatabase" localSheetId="1" hidden="1">Dados!$A$1:$L$69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<sst xmlns="http://schemas.openxmlformats.org/spreadsheetml/2006/main" count="1735" uniqueCount="232">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</sst>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-####"/>
    <numFmt numFmtId="166" formatCode="mm/dd/yyyy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4" xfId="0" applyNumberFormat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166" fontId="0" fillId="0" borderId="1" xfId="0" applyNumberForma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xmlns="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xmlns="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xmlns="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xmlns="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xmlns="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xmlns="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xmlns="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xmlns="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xmlns="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xmlns="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xmlns="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xmlns="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xmlns="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xmlns="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xmlns="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xmlns="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xmlns="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xmlns="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xmlns="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xmlns="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xmlns="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xmlns="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xmlns="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xmlns="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xmlns="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xmlns="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xmlns="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xmlns="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xmlns="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xmlns="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xmlns="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xmlns="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xmlns="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xmlns="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xmlns="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xmlns="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xmlns="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xmlns="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xmlns="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xmlns="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xmlns="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xmlns="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xmlns="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xmlns="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xmlns="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xmlns="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xmlns="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xmlns="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xmlns="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xmlns="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xmlns="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xmlns="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xmlns="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xmlns="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xmlns="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xmlns="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xmlns="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xmlns="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xmlns="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xmlns="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xmlns="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xmlns="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xmlns="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xmlns="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xmlns="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xmlns="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xmlns="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xmlns="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xmlns="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xmlns="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xmlns="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xmlns="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xmlns="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xmlns="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xmlns="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xmlns="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xmlns="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xmlns="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xmlns="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xmlns="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xmlns="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xmlns="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xmlns="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xmlns="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xmlns="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xmlns="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xmlns="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xmlns="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xmlns="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xmlns="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xmlns="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xmlns="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xmlns="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xmlns="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xmlns="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xmlns="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xmlns="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xmlns="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xmlns="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xmlns="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xmlns="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xmlns="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showGridLines="0" tabSelected="1" view="pageBreakPreview" zoomScaleNormal="100" zoomScaleSheetLayoutView="100" workbookViewId="0">
      <selection activeCell="I4" sqref="I4"/>
    </sheetView>
  </sheetViews>
  <sheetFormatPr defaultRowHeight="15" x14ac:dyDescent="0.25"/>
  <cols>
    <col min="2" max="2" width="6.42578125" customWidth="1"/>
    <col min="3" max="3" width="11" customWidth="1"/>
    <col min="4" max="4" width="10.5703125" customWidth="1"/>
    <col min="5" max="5" width="10.140625" customWidth="1"/>
    <col min="6" max="7" width="4.5703125" customWidth="1"/>
    <col min="8" max="8" width="21.28515625" customWidth="1"/>
    <col min="9" max="9" width="15.7109375" customWidth="1"/>
    <col min="10" max="10" width="21.28515625" customWidth="1"/>
    <col min="11" max="11" width="16.140625" customWidth="1"/>
    <col min="12" max="12" width="11.28515625" customWidth="1"/>
    <col min="13" max="13" width="10.7109375" customWidth="1"/>
  </cols>
  <sheetData>
    <row r="1" spans="1:13" ht="24" customHeight="1" x14ac:dyDescent="0.25">
      <c r="A1" s="131" t="s">
        <v>102</v>
      </c>
      <c r="B1" s="132"/>
      <c r="C1" s="132"/>
      <c r="D1" s="132"/>
      <c r="E1" s="132"/>
      <c r="F1" s="132"/>
      <c r="G1" s="132"/>
      <c r="H1" s="132"/>
      <c r="I1" s="132"/>
      <c r="J1" s="132"/>
      <c r="K1" s="133"/>
      <c r="L1" s="3"/>
      <c r="M1" s="3"/>
    </row>
    <row r="2" spans="1:13" ht="32.450000000000003" customHeight="1" x14ac:dyDescent="0.2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6"/>
      <c r="L2" s="3"/>
      <c r="M2" s="3"/>
    </row>
    <row r="3" spans="1:13" ht="25.5" customHeight="1" x14ac:dyDescent="0.25">
      <c r="A3" s="139" t="s">
        <v>103</v>
      </c>
      <c r="B3" s="140"/>
      <c r="C3" s="142"/>
      <c r="D3" s="142"/>
      <c r="E3" s="142"/>
      <c r="F3" s="142"/>
      <c r="G3" s="139"/>
      <c r="H3" s="141"/>
      <c r="I3" s="140"/>
      <c r="J3" s="137"/>
      <c r="K3" s="138"/>
      <c r="L3" s="3"/>
      <c r="M3" s="3"/>
    </row>
    <row r="4" spans="1:13" s="3" customFormat="1" ht="21.75" customHeight="1" x14ac:dyDescent="0.25">
      <c r="A4" s="139" t="s">
        <v>5</v>
      </c>
      <c r="B4" s="140"/>
      <c r="C4" s="143"/>
      <c r="D4" s="143"/>
      <c r="E4" s="143"/>
      <c r="F4" s="144"/>
      <c r="G4" s="145" t="s">
        <v>4</v>
      </c>
      <c r="H4" s="146"/>
      <c r="I4" s="197"/>
      <c r="J4" s="22"/>
      <c r="K4" s="78"/>
    </row>
    <row r="5" spans="1:13" ht="7.5" customHeight="1" x14ac:dyDescent="0.25">
      <c r="K5" t="s">
        <v>216</v>
      </c>
    </row>
    <row r="6" spans="1:13" x14ac:dyDescent="0.25">
      <c r="A6" s="116" t="s">
        <v>13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</row>
    <row r="7" spans="1:13" x14ac:dyDescent="0.25">
      <c r="A7" s="116"/>
      <c r="B7" s="116"/>
      <c r="C7" s="116"/>
      <c r="D7" s="116"/>
      <c r="E7" s="116"/>
      <c r="F7" s="116"/>
      <c r="G7" s="116"/>
      <c r="H7" s="116"/>
      <c r="I7" s="116"/>
      <c r="J7" s="116"/>
      <c r="K7" s="116"/>
    </row>
    <row r="8" spans="1:13" ht="15" customHeight="1" x14ac:dyDescent="0.25">
      <c r="A8" s="103" t="s">
        <v>0</v>
      </c>
      <c r="B8" s="103"/>
      <c r="C8" s="103"/>
      <c r="D8" s="103"/>
      <c r="E8" s="103"/>
      <c r="F8" s="103"/>
      <c r="G8" s="103"/>
      <c r="H8" s="93" t="s">
        <v>1</v>
      </c>
      <c r="I8" s="93"/>
      <c r="J8" s="93" t="s">
        <v>123</v>
      </c>
      <c r="K8" s="93"/>
    </row>
    <row r="9" spans="1:13" ht="18.75" customHeight="1" x14ac:dyDescent="0.25">
      <c r="A9" s="103"/>
      <c r="B9" s="103"/>
      <c r="C9" s="103"/>
      <c r="D9" s="103"/>
      <c r="E9" s="103"/>
      <c r="F9" s="103"/>
      <c r="G9" s="103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25">
      <c r="A10" s="103"/>
      <c r="B10" s="103"/>
      <c r="C10" s="103"/>
      <c r="D10" s="103"/>
      <c r="E10" s="103"/>
      <c r="F10" s="103"/>
      <c r="G10" s="103"/>
      <c r="H10" s="4" t="s">
        <v>17</v>
      </c>
      <c r="I10" s="79"/>
      <c r="J10" s="4" t="s">
        <v>17</v>
      </c>
      <c r="K10" s="80"/>
    </row>
    <row r="11" spans="1:13" ht="37.9" customHeight="1" x14ac:dyDescent="0.25">
      <c r="A11" s="103"/>
      <c r="B11" s="103"/>
      <c r="C11" s="103"/>
      <c r="D11" s="103"/>
      <c r="E11" s="103"/>
      <c r="F11" s="103"/>
      <c r="G11" s="103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50000000000003" customHeight="1" x14ac:dyDescent="0.25">
      <c r="A12" s="103"/>
      <c r="B12" s="103"/>
      <c r="C12" s="103"/>
      <c r="D12" s="103"/>
      <c r="E12" s="103"/>
      <c r="F12" s="103"/>
      <c r="G12" s="103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6" customHeight="1" x14ac:dyDescent="0.25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25">
      <c r="A14" s="94" t="s">
        <v>110</v>
      </c>
      <c r="B14" s="95"/>
      <c r="C14" s="95"/>
      <c r="D14" s="96"/>
      <c r="E14" s="97" t="e">
        <f>VLOOKUP(J3,Dados!A:H,5,0)</f>
        <v>#N/A</v>
      </c>
      <c r="F14" s="98"/>
      <c r="G14" s="99"/>
      <c r="H14" s="104" t="s">
        <v>121</v>
      </c>
      <c r="I14" s="104"/>
      <c r="J14" s="104" t="s">
        <v>122</v>
      </c>
      <c r="K14" s="104"/>
    </row>
    <row r="15" spans="1:13" ht="25.15" customHeight="1" x14ac:dyDescent="0.25">
      <c r="A15" s="94" t="s">
        <v>109</v>
      </c>
      <c r="B15" s="95"/>
      <c r="C15" s="95"/>
      <c r="D15" s="95"/>
      <c r="E15" s="95"/>
      <c r="F15" s="95"/>
      <c r="G15" s="95"/>
      <c r="H15" s="95"/>
      <c r="I15" s="95"/>
      <c r="J15" s="95"/>
      <c r="K15" s="96"/>
    </row>
    <row r="16" spans="1:13" ht="15.75" thickBot="1" x14ac:dyDescent="0.3">
      <c r="A16" s="100"/>
      <c r="B16" s="101"/>
      <c r="C16" s="101"/>
      <c r="D16" s="101"/>
      <c r="E16" s="101"/>
      <c r="F16" s="101"/>
      <c r="G16" s="102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25">
      <c r="A17" s="147"/>
      <c r="B17" s="148"/>
      <c r="C17" s="148"/>
      <c r="D17" s="148"/>
      <c r="E17" s="149"/>
      <c r="F17" s="130" t="s">
        <v>125</v>
      </c>
      <c r="G17" s="130"/>
      <c r="H17" s="29" t="e">
        <f>VLOOKUP(J3,Dados!A:N,14,0)</f>
        <v>#N/A</v>
      </c>
      <c r="I17" s="29" t="e">
        <f>VLOOKUP(J3,Dados!A:O,15,0)</f>
        <v>#N/A</v>
      </c>
      <c r="J17" s="29" t="e">
        <f>VLOOKUP(J3,Dados!A:N,14,0)</f>
        <v>#N/A</v>
      </c>
      <c r="K17" s="30" t="e">
        <f>VLOOKUP(J3,Dados!A:O,15,0)</f>
        <v>#N/A</v>
      </c>
    </row>
    <row r="18" spans="1:15" ht="20.25" customHeight="1" x14ac:dyDescent="0.25">
      <c r="A18" s="38" t="s">
        <v>185</v>
      </c>
      <c r="B18" s="97" t="e">
        <f>VLOOKUP(J3,Dados!A:W,23,0)</f>
        <v>#N/A</v>
      </c>
      <c r="C18" s="99"/>
      <c r="D18" s="159" t="s">
        <v>147</v>
      </c>
      <c r="E18" s="159" t="e">
        <f>VLOOKUP(J3,Dados!A:M,13,0)</f>
        <v>#N/A</v>
      </c>
      <c r="F18" s="93" t="s">
        <v>126</v>
      </c>
      <c r="G18" s="93"/>
      <c r="H18" s="2" t="e">
        <f>VLOOKUP(J3,Dados!A:P,16,0)</f>
        <v>#N/A</v>
      </c>
      <c r="I18" s="2" t="e">
        <f>VLOOKUP(J3,Dados!A:Q,17,0)</f>
        <v>#N/A</v>
      </c>
      <c r="J18" s="2" t="e">
        <f>VLOOKUP(J3,Dados!A:P,16,0)</f>
        <v>#N/A</v>
      </c>
      <c r="K18" s="31" t="e">
        <f>VLOOKUP(J3,Dados!A:Q,17,0)</f>
        <v>#N/A</v>
      </c>
    </row>
    <row r="19" spans="1:15" ht="23.25" customHeight="1" x14ac:dyDescent="0.25">
      <c r="A19" s="157" t="s">
        <v>146</v>
      </c>
      <c r="B19" s="93" t="e">
        <f>VLOOKUP(J3,Dados!A:L,12,0)</f>
        <v>#N/A</v>
      </c>
      <c r="C19" s="93"/>
      <c r="D19" s="160"/>
      <c r="E19" s="160"/>
      <c r="F19" s="93" t="s">
        <v>229</v>
      </c>
      <c r="G19" s="93"/>
      <c r="H19" s="2" t="e">
        <f>VLOOKUP(J3,Dados!A:R,18,0)</f>
        <v>#N/A</v>
      </c>
      <c r="I19" s="2" t="e">
        <f>VLOOKUP(J3,Dados!A:S,19,0)</f>
        <v>#N/A</v>
      </c>
      <c r="J19" s="2" t="e">
        <f>VLOOKUP(J3,Dados!A:R,18,0)</f>
        <v>#N/A</v>
      </c>
      <c r="K19" s="31" t="e">
        <f>VLOOKUP(J3,Dados!A:S,19,0)</f>
        <v>#N/A</v>
      </c>
    </row>
    <row r="20" spans="1:15" ht="23.25" customHeight="1" thickBot="1" x14ac:dyDescent="0.3">
      <c r="A20" s="158"/>
      <c r="B20" s="156"/>
      <c r="C20" s="156"/>
      <c r="D20" s="161"/>
      <c r="E20" s="161"/>
      <c r="F20" s="156" t="s">
        <v>133</v>
      </c>
      <c r="G20" s="156"/>
      <c r="H20" s="32" t="e">
        <f>VLOOKUP(J3,Dados!A:T,20,0)</f>
        <v>#N/A</v>
      </c>
      <c r="I20" s="32" t="e">
        <f>VLOOKUP(J3,Dados!A:U,21,0)</f>
        <v>#N/A</v>
      </c>
      <c r="J20" s="32" t="e">
        <f>VLOOKUP(J3,Dados!A:T,20,0)</f>
        <v>#N/A</v>
      </c>
      <c r="K20" s="33" t="e">
        <f>VLOOKUP(J3,Dados!A:U,21,0)</f>
        <v>#N/A</v>
      </c>
    </row>
    <row r="21" spans="1:15" ht="18.75" customHeight="1" x14ac:dyDescent="0.25">
      <c r="A21" s="109" t="s">
        <v>111</v>
      </c>
      <c r="B21" s="110"/>
      <c r="C21" s="110"/>
      <c r="D21" s="110"/>
      <c r="E21" s="98" t="e">
        <f>VLOOKUP(J3,Dados!A1:F75,6,0)</f>
        <v>#N/A</v>
      </c>
      <c r="F21" s="98"/>
      <c r="G21" s="99"/>
      <c r="H21" s="27"/>
      <c r="I21" s="27"/>
      <c r="J21" s="27"/>
      <c r="K21" s="28"/>
    </row>
    <row r="22" spans="1:15" ht="18.75" customHeight="1" x14ac:dyDescent="0.25">
      <c r="A22" s="94" t="s">
        <v>112</v>
      </c>
      <c r="B22" s="95"/>
      <c r="C22" s="95"/>
      <c r="D22" s="95"/>
      <c r="E22" s="98" t="e">
        <f>VLOOKUP(J3,Dados!A:H,8,0)</f>
        <v>#N/A</v>
      </c>
      <c r="F22" s="98"/>
      <c r="G22" s="99"/>
      <c r="H22" s="2"/>
      <c r="I22" s="2"/>
      <c r="J22" s="2"/>
      <c r="K22" s="1"/>
    </row>
    <row r="23" spans="1:15" ht="18.75" customHeight="1" x14ac:dyDescent="0.25">
      <c r="A23" s="94" t="s">
        <v>113</v>
      </c>
      <c r="B23" s="95"/>
      <c r="C23" s="95"/>
      <c r="D23" s="95"/>
      <c r="E23" s="98" t="e">
        <f>VLOOKUP(J3,Dados!A:H,7,0)</f>
        <v>#N/A</v>
      </c>
      <c r="F23" s="98"/>
      <c r="G23" s="99"/>
      <c r="H23" s="111"/>
      <c r="I23" s="111"/>
      <c r="J23" s="92"/>
      <c r="K23" s="92"/>
    </row>
    <row r="24" spans="1:15" ht="6" customHeight="1" x14ac:dyDescent="0.25"/>
    <row r="25" spans="1:15" x14ac:dyDescent="0.25">
      <c r="A25" s="112" t="s">
        <v>119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4"/>
    </row>
    <row r="26" spans="1:15" x14ac:dyDescent="0.25">
      <c r="A26" s="115"/>
      <c r="B26" s="116"/>
      <c r="C26" s="116"/>
      <c r="D26" s="116"/>
      <c r="E26" s="116"/>
      <c r="F26" s="116"/>
      <c r="G26" s="116"/>
      <c r="H26" s="116"/>
      <c r="I26" s="116"/>
      <c r="J26" s="116"/>
      <c r="K26" s="117"/>
    </row>
    <row r="27" spans="1:15" ht="14.45" customHeight="1" x14ac:dyDescent="0.25">
      <c r="A27" s="121" t="s">
        <v>155</v>
      </c>
      <c r="B27" s="122"/>
      <c r="C27" s="122"/>
      <c r="D27" s="122"/>
      <c r="E27" s="122"/>
      <c r="F27" s="122"/>
      <c r="G27" s="122"/>
      <c r="H27" s="122" t="s">
        <v>117</v>
      </c>
      <c r="I27" s="122"/>
      <c r="J27" s="122"/>
      <c r="K27" s="123"/>
    </row>
    <row r="28" spans="1:15" ht="14.45" customHeight="1" x14ac:dyDescent="0.25">
      <c r="A28" s="118" t="s">
        <v>116</v>
      </c>
      <c r="B28" s="119"/>
      <c r="C28" s="119"/>
      <c r="D28" s="119"/>
      <c r="E28" s="119"/>
      <c r="F28" s="119"/>
      <c r="G28" s="119"/>
      <c r="H28" s="119" t="s">
        <v>186</v>
      </c>
      <c r="I28" s="119"/>
      <c r="J28" s="119"/>
      <c r="K28" s="120"/>
    </row>
    <row r="29" spans="1:15" ht="3.6" customHeight="1" x14ac:dyDescent="0.25">
      <c r="A29" s="14"/>
    </row>
    <row r="30" spans="1:15" ht="22.9" customHeight="1" x14ac:dyDescent="0.25">
      <c r="A30" s="124" t="s">
        <v>14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6"/>
      <c r="O30" t="s">
        <v>16</v>
      </c>
    </row>
    <row r="31" spans="1:15" x14ac:dyDescent="0.25">
      <c r="A31" t="s">
        <v>6</v>
      </c>
    </row>
    <row r="33" spans="1:11" s="3" customFormat="1" ht="18.75" customHeight="1" x14ac:dyDescent="0.25">
      <c r="A33" s="127" t="s">
        <v>7</v>
      </c>
      <c r="B33" s="128"/>
      <c r="C33" s="128"/>
      <c r="D33" s="128"/>
      <c r="E33" s="129"/>
      <c r="F33" s="105"/>
      <c r="G33" s="105"/>
      <c r="H33" s="105"/>
      <c r="I33" s="9"/>
      <c r="J33" s="9" t="s">
        <v>12</v>
      </c>
      <c r="K33" s="9" t="s">
        <v>11</v>
      </c>
    </row>
    <row r="34" spans="1:11" ht="3" customHeight="1" x14ac:dyDescent="0.25"/>
    <row r="35" spans="1:11" ht="22.15" customHeight="1" x14ac:dyDescent="0.25">
      <c r="A35" s="89">
        <v>1</v>
      </c>
      <c r="B35" s="90"/>
      <c r="C35" s="90"/>
      <c r="D35" s="90"/>
      <c r="E35" s="91"/>
      <c r="F35" s="106"/>
      <c r="G35" s="107"/>
      <c r="H35" s="108"/>
      <c r="I35" s="83"/>
      <c r="J35" s="8" t="s">
        <v>118</v>
      </c>
      <c r="K35" s="5"/>
    </row>
    <row r="36" spans="1:11" ht="22.15" customHeight="1" x14ac:dyDescent="0.25">
      <c r="A36" s="89">
        <v>2</v>
      </c>
      <c r="B36" s="90"/>
      <c r="C36" s="90"/>
      <c r="D36" s="90"/>
      <c r="E36" s="91"/>
      <c r="F36" s="106"/>
      <c r="G36" s="107"/>
      <c r="H36" s="108"/>
      <c r="I36" s="83"/>
      <c r="J36" s="8" t="s">
        <v>118</v>
      </c>
      <c r="K36" s="5"/>
    </row>
    <row r="37" spans="1:11" ht="22.15" customHeight="1" x14ac:dyDescent="0.25">
      <c r="A37" s="89">
        <v>3</v>
      </c>
      <c r="B37" s="90"/>
      <c r="C37" s="90"/>
      <c r="D37" s="90"/>
      <c r="E37" s="91"/>
      <c r="F37" s="106"/>
      <c r="G37" s="107"/>
      <c r="H37" s="108"/>
      <c r="I37" s="83"/>
      <c r="J37" s="8" t="s">
        <v>118</v>
      </c>
      <c r="K37" s="5"/>
    </row>
    <row r="38" spans="1:11" ht="22.15" customHeight="1" x14ac:dyDescent="0.25">
      <c r="A38" s="89">
        <v>4</v>
      </c>
      <c r="B38" s="90"/>
      <c r="C38" s="90"/>
      <c r="D38" s="90"/>
      <c r="E38" s="91"/>
      <c r="F38" s="106"/>
      <c r="G38" s="107"/>
      <c r="H38" s="108"/>
      <c r="I38" s="83"/>
      <c r="J38" s="8" t="s">
        <v>118</v>
      </c>
      <c r="K38" s="5"/>
    </row>
    <row r="39" spans="1:11" ht="22.15" customHeight="1" x14ac:dyDescent="0.25">
      <c r="A39" s="89">
        <v>5</v>
      </c>
      <c r="B39" s="90"/>
      <c r="C39" s="90"/>
      <c r="D39" s="90"/>
      <c r="E39" s="91"/>
      <c r="F39" s="106"/>
      <c r="G39" s="107"/>
      <c r="H39" s="108"/>
      <c r="I39" s="83"/>
      <c r="J39" s="8" t="s">
        <v>118</v>
      </c>
      <c r="K39" s="5"/>
    </row>
    <row r="40" spans="1:11" ht="22.15" customHeight="1" x14ac:dyDescent="0.25">
      <c r="A40" s="89">
        <v>6</v>
      </c>
      <c r="B40" s="90"/>
      <c r="C40" s="90"/>
      <c r="D40" s="90"/>
      <c r="E40" s="91"/>
      <c r="F40" s="106"/>
      <c r="G40" s="107"/>
      <c r="H40" s="108"/>
      <c r="I40" s="83"/>
      <c r="J40" s="8" t="s">
        <v>118</v>
      </c>
      <c r="K40" s="5"/>
    </row>
    <row r="41" spans="1:11" ht="22.15" customHeight="1" x14ac:dyDescent="0.25">
      <c r="A41" s="89">
        <v>7</v>
      </c>
      <c r="B41" s="90"/>
      <c r="C41" s="90"/>
      <c r="D41" s="90"/>
      <c r="E41" s="91"/>
      <c r="F41" s="106"/>
      <c r="G41" s="107"/>
      <c r="H41" s="108"/>
      <c r="I41" s="83"/>
      <c r="J41" s="8" t="s">
        <v>118</v>
      </c>
      <c r="K41" s="5"/>
    </row>
    <row r="42" spans="1:11" ht="22.15" customHeight="1" x14ac:dyDescent="0.25">
      <c r="A42" s="89">
        <v>8</v>
      </c>
      <c r="B42" s="90"/>
      <c r="C42" s="90"/>
      <c r="D42" s="90"/>
      <c r="E42" s="91"/>
      <c r="F42" s="106"/>
      <c r="G42" s="107"/>
      <c r="H42" s="108"/>
      <c r="I42" s="83"/>
      <c r="J42" s="8" t="s">
        <v>118</v>
      </c>
      <c r="K42" s="5"/>
    </row>
    <row r="43" spans="1:11" ht="22.15" customHeight="1" x14ac:dyDescent="0.25">
      <c r="A43" s="89">
        <v>9</v>
      </c>
      <c r="B43" s="90"/>
      <c r="C43" s="90"/>
      <c r="D43" s="90"/>
      <c r="E43" s="91"/>
      <c r="F43" s="106"/>
      <c r="G43" s="107"/>
      <c r="H43" s="108"/>
      <c r="I43" s="83"/>
      <c r="J43" s="8" t="s">
        <v>118</v>
      </c>
      <c r="K43" s="5"/>
    </row>
    <row r="44" spans="1:11" ht="22.15" customHeight="1" x14ac:dyDescent="0.25">
      <c r="A44" s="89">
        <v>10</v>
      </c>
      <c r="B44" s="90"/>
      <c r="C44" s="90"/>
      <c r="D44" s="90"/>
      <c r="E44" s="91"/>
      <c r="F44" s="106"/>
      <c r="G44" s="107"/>
      <c r="H44" s="108"/>
      <c r="I44" s="83"/>
      <c r="J44" s="8" t="s">
        <v>118</v>
      </c>
      <c r="K44" s="5"/>
    </row>
    <row r="45" spans="1:11" ht="22.15" customHeight="1" x14ac:dyDescent="0.25">
      <c r="A45" s="89">
        <v>11</v>
      </c>
      <c r="B45" s="90"/>
      <c r="C45" s="90"/>
      <c r="D45" s="90"/>
      <c r="E45" s="91"/>
      <c r="F45" s="106"/>
      <c r="G45" s="107"/>
      <c r="H45" s="108"/>
      <c r="I45" s="83"/>
      <c r="J45" s="8" t="s">
        <v>118</v>
      </c>
      <c r="K45" s="5"/>
    </row>
    <row r="46" spans="1:11" ht="22.15" customHeight="1" x14ac:dyDescent="0.25">
      <c r="A46" s="89">
        <v>12</v>
      </c>
      <c r="B46" s="90"/>
      <c r="C46" s="90"/>
      <c r="D46" s="90"/>
      <c r="E46" s="91"/>
      <c r="F46" s="163"/>
      <c r="G46" s="163"/>
      <c r="H46" s="163"/>
      <c r="I46" s="83"/>
      <c r="J46" s="8" t="s">
        <v>118</v>
      </c>
      <c r="K46" s="5"/>
    </row>
    <row r="47" spans="1:11" ht="22.15" customHeight="1" x14ac:dyDescent="0.25">
      <c r="A47" s="89">
        <v>13</v>
      </c>
      <c r="B47" s="90"/>
      <c r="C47" s="90"/>
      <c r="D47" s="90"/>
      <c r="E47" s="91"/>
      <c r="F47" s="163"/>
      <c r="G47" s="163"/>
      <c r="H47" s="163"/>
      <c r="I47" s="81"/>
      <c r="J47" s="8" t="s">
        <v>118</v>
      </c>
      <c r="K47" s="5"/>
    </row>
    <row r="48" spans="1:11" ht="22.15" customHeight="1" x14ac:dyDescent="0.25">
      <c r="A48" s="89">
        <v>14</v>
      </c>
      <c r="B48" s="90"/>
      <c r="C48" s="90"/>
      <c r="D48" s="90"/>
      <c r="E48" s="91"/>
      <c r="F48" s="163"/>
      <c r="G48" s="163"/>
      <c r="H48" s="163"/>
      <c r="I48" s="81"/>
      <c r="J48" s="8" t="s">
        <v>118</v>
      </c>
      <c r="K48" s="5"/>
    </row>
    <row r="49" spans="1:11" ht="22.15" customHeight="1" x14ac:dyDescent="0.25">
      <c r="A49" s="89">
        <v>15</v>
      </c>
      <c r="B49" s="90"/>
      <c r="C49" s="90"/>
      <c r="D49" s="90"/>
      <c r="E49" s="91"/>
      <c r="F49" s="163"/>
      <c r="G49" s="163"/>
      <c r="H49" s="163"/>
      <c r="I49" s="81"/>
      <c r="J49" s="8" t="s">
        <v>118</v>
      </c>
      <c r="K49" s="5"/>
    </row>
    <row r="50" spans="1:11" ht="6.75" customHeight="1" x14ac:dyDescent="0.25">
      <c r="A50" s="25"/>
      <c r="B50" s="162"/>
      <c r="C50" s="162"/>
      <c r="D50" s="162"/>
      <c r="E50" s="162"/>
      <c r="F50" s="162"/>
      <c r="G50" s="162"/>
      <c r="H50" s="162"/>
      <c r="I50" s="88"/>
      <c r="J50" s="7"/>
      <c r="K50" s="25"/>
    </row>
    <row r="51" spans="1:11" ht="14.45" customHeight="1" x14ac:dyDescent="0.25">
      <c r="A51" s="164" t="s">
        <v>120</v>
      </c>
      <c r="B51" s="164"/>
      <c r="C51" s="164"/>
      <c r="D51" s="164"/>
      <c r="E51" s="164"/>
      <c r="F51" s="164"/>
      <c r="G51" s="164"/>
      <c r="H51" s="164"/>
      <c r="I51" s="164"/>
      <c r="J51" s="164"/>
      <c r="K51" s="164"/>
    </row>
    <row r="52" spans="1:11" ht="10.5" customHeight="1" x14ac:dyDescent="0.25"/>
    <row r="53" spans="1:11" x14ac:dyDescent="0.25">
      <c r="A53" s="150" t="s">
        <v>15</v>
      </c>
      <c r="B53" s="151"/>
      <c r="C53" s="151"/>
      <c r="D53" s="151"/>
      <c r="E53" s="151"/>
      <c r="F53" s="151"/>
      <c r="G53" s="151"/>
      <c r="H53" s="151"/>
      <c r="I53" s="151"/>
      <c r="J53" s="151"/>
      <c r="K53" s="152"/>
    </row>
    <row r="54" spans="1:11" x14ac:dyDescent="0.25">
      <c r="A54" s="153"/>
      <c r="B54" s="154"/>
      <c r="C54" s="154"/>
      <c r="D54" s="154"/>
      <c r="E54" s="154"/>
      <c r="F54" s="154"/>
      <c r="G54" s="154"/>
      <c r="H54" s="154"/>
      <c r="I54" s="154"/>
      <c r="J54" s="154"/>
      <c r="K54" s="155"/>
    </row>
    <row r="55" spans="1:11" x14ac:dyDescent="0.25">
      <c r="A55" s="85" t="s">
        <v>209</v>
      </c>
      <c r="B55" s="86"/>
      <c r="C55" s="86"/>
      <c r="D55" s="86"/>
      <c r="E55" s="86"/>
      <c r="F55" s="86"/>
      <c r="G55" s="86"/>
      <c r="H55" s="86"/>
      <c r="I55" s="86"/>
      <c r="J55" s="86"/>
      <c r="K55" s="87" t="s">
        <v>210</v>
      </c>
    </row>
    <row r="96" spans="13:13" x14ac:dyDescent="0.25">
      <c r="M96" t="s">
        <v>217</v>
      </c>
    </row>
    <row r="98" spans="1:13" x14ac:dyDescent="0.25">
      <c r="A98" t="s">
        <v>98</v>
      </c>
      <c r="M98">
        <v>7</v>
      </c>
    </row>
  </sheetData>
  <mergeCells count="78">
    <mergeCell ref="A53:K54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39:H39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A37:E37"/>
    <mergeCell ref="A38:E38"/>
    <mergeCell ref="F33:H33"/>
    <mergeCell ref="F35:H35"/>
    <mergeCell ref="A21:D21"/>
    <mergeCell ref="H23:I2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F17:G17"/>
    <mergeCell ref="F18:G18"/>
    <mergeCell ref="A39:E39"/>
    <mergeCell ref="A40:E40"/>
    <mergeCell ref="A41:E41"/>
    <mergeCell ref="A42:E42"/>
    <mergeCell ref="A43:E43"/>
    <mergeCell ref="A49:E49"/>
    <mergeCell ref="A44:E44"/>
    <mergeCell ref="A45:E45"/>
    <mergeCell ref="A46:E46"/>
    <mergeCell ref="A47:E47"/>
    <mergeCell ref="A48:E48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5" x14ac:dyDescent="0.25"/>
  <cols>
    <col min="2" max="2" width="28" customWidth="1"/>
    <col min="5" max="5" width="13.5703125" customWidth="1"/>
    <col min="7" max="7" width="12.140625" customWidth="1"/>
    <col min="9" max="9" width="11" customWidth="1"/>
    <col min="10" max="10" width="8" customWidth="1"/>
    <col min="11" max="11" width="13.5703125" bestFit="1" customWidth="1"/>
    <col min="12" max="12" width="9.85546875" style="25" customWidth="1"/>
    <col min="13" max="13" width="11" bestFit="1" customWidth="1"/>
    <col min="22" max="22" width="12.28515625" bestFit="1" customWidth="1"/>
    <col min="23" max="23" width="9.5703125" customWidth="1"/>
    <col min="24" max="24" width="11" customWidth="1"/>
    <col min="32" max="32" width="9.5703125" customWidth="1"/>
    <col min="33" max="33" width="11.85546875" bestFit="1" customWidth="1"/>
  </cols>
  <sheetData>
    <row r="1" spans="1:33" ht="27" x14ac:dyDescent="0.25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25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25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25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25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25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25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25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25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25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25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25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25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2">
        <v>43664</v>
      </c>
    </row>
    <row r="14" spans="1:33" ht="18" x14ac:dyDescent="0.25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25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25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25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25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25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25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25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25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25">
      <c r="A23" s="16">
        <v>4551530</v>
      </c>
      <c r="B23" s="17" t="s">
        <v>220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25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25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25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25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18" x14ac:dyDescent="0.25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25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25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x14ac:dyDescent="0.25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25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25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25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25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25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25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25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25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25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25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2">
        <v>43664</v>
      </c>
    </row>
    <row r="42" spans="1:33" ht="18" x14ac:dyDescent="0.25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25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25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25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25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25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25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25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25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25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25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25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25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25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25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25">
      <c r="A57" s="16">
        <v>871345</v>
      </c>
      <c r="B57" s="17" t="s">
        <v>218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25">
      <c r="A58" s="16">
        <v>6924637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25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25">
      <c r="A60" s="16">
        <v>1397233</v>
      </c>
      <c r="B60" s="17" t="s">
        <v>219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25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25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25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25">
      <c r="A64" s="16">
        <v>9653692</v>
      </c>
      <c r="B64" s="17" t="s">
        <v>221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25">
      <c r="A65" s="16">
        <v>2389734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25">
      <c r="A66" s="16">
        <v>1452832</v>
      </c>
      <c r="B66" s="17" t="s">
        <v>222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25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x14ac:dyDescent="0.25">
      <c r="A68" s="16">
        <v>1453037</v>
      </c>
      <c r="B68" s="17" t="s">
        <v>223</v>
      </c>
      <c r="C68" s="16" t="s">
        <v>224</v>
      </c>
      <c r="D68" s="40" t="s">
        <v>211</v>
      </c>
      <c r="E68" s="16" t="s">
        <v>46</v>
      </c>
      <c r="F68" s="16" t="s">
        <v>134</v>
      </c>
      <c r="G68" s="16" t="s">
        <v>225</v>
      </c>
      <c r="H68" s="16" t="s">
        <v>226</v>
      </c>
      <c r="I68" s="16" t="s">
        <v>227</v>
      </c>
      <c r="J68" s="16" t="s">
        <v>228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25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Normal="100" zoomScaleSheetLayoutView="100" workbookViewId="0">
      <selection activeCell="K3" sqref="K3:L3"/>
    </sheetView>
  </sheetViews>
  <sheetFormatPr defaultRowHeight="15" x14ac:dyDescent="0.25"/>
  <cols>
    <col min="1" max="1" width="1.7109375" style="49" customWidth="1"/>
    <col min="3" max="3" width="6.42578125" customWidth="1"/>
    <col min="4" max="4" width="10.5703125" customWidth="1"/>
    <col min="5" max="5" width="12" customWidth="1"/>
    <col min="6" max="6" width="10.140625" customWidth="1"/>
    <col min="7" max="7" width="4.5703125" customWidth="1"/>
    <col min="8" max="8" width="5.42578125" customWidth="1"/>
    <col min="9" max="9" width="17.42578125" customWidth="1"/>
    <col min="10" max="10" width="15.7109375" customWidth="1"/>
    <col min="11" max="11" width="21.28515625" customWidth="1"/>
    <col min="12" max="12" width="16.140625" customWidth="1"/>
    <col min="13" max="13" width="11.28515625" customWidth="1"/>
    <col min="14" max="14" width="10.7109375" customWidth="1"/>
  </cols>
  <sheetData>
    <row r="1" spans="1:14" ht="24" customHeight="1" x14ac:dyDescent="0.25">
      <c r="B1" s="131" t="s">
        <v>102</v>
      </c>
      <c r="C1" s="132"/>
      <c r="D1" s="132"/>
      <c r="E1" s="132"/>
      <c r="F1" s="132"/>
      <c r="G1" s="132"/>
      <c r="H1" s="132"/>
      <c r="I1" s="132"/>
      <c r="J1" s="132"/>
      <c r="K1" s="132"/>
      <c r="L1" s="133"/>
      <c r="M1" s="3"/>
      <c r="N1" s="3"/>
    </row>
    <row r="2" spans="1:14" ht="32.450000000000003" customHeight="1" x14ac:dyDescent="0.25">
      <c r="B2" s="134"/>
      <c r="C2" s="135"/>
      <c r="D2" s="135"/>
      <c r="E2" s="135"/>
      <c r="F2" s="135"/>
      <c r="G2" s="135"/>
      <c r="H2" s="135"/>
      <c r="I2" s="135"/>
      <c r="J2" s="135"/>
      <c r="K2" s="135"/>
      <c r="L2" s="136"/>
      <c r="M2" s="3"/>
      <c r="N2" s="3"/>
    </row>
    <row r="3" spans="1:14" ht="25.5" customHeight="1" x14ac:dyDescent="0.25">
      <c r="B3" s="139" t="s">
        <v>103</v>
      </c>
      <c r="C3" s="140"/>
      <c r="D3" s="146"/>
      <c r="E3" s="146"/>
      <c r="F3" s="146"/>
      <c r="G3" s="146"/>
      <c r="H3" s="139" t="s">
        <v>104</v>
      </c>
      <c r="I3" s="141"/>
      <c r="J3" s="140"/>
      <c r="K3" s="145">
        <v>4236654</v>
      </c>
      <c r="L3" s="184"/>
      <c r="M3" s="3"/>
      <c r="N3" s="3"/>
    </row>
    <row r="4" spans="1:14" s="3" customFormat="1" ht="21.75" customHeight="1" x14ac:dyDescent="0.25">
      <c r="A4" s="62"/>
      <c r="B4" s="139" t="s">
        <v>5</v>
      </c>
      <c r="C4" s="140"/>
      <c r="D4" s="185"/>
      <c r="E4" s="185"/>
      <c r="F4" s="185"/>
      <c r="G4" s="186"/>
      <c r="H4" s="145" t="s">
        <v>4</v>
      </c>
      <c r="I4" s="146"/>
      <c r="J4" s="23"/>
      <c r="K4" s="22" t="s">
        <v>105</v>
      </c>
      <c r="L4" s="23"/>
    </row>
    <row r="5" spans="1:14" ht="7.5" customHeight="1" x14ac:dyDescent="0.25"/>
    <row r="6" spans="1:14" x14ac:dyDescent="0.25">
      <c r="B6" s="116" t="s">
        <v>13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</row>
    <row r="7" spans="1:14" x14ac:dyDescent="0.25"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</row>
    <row r="8" spans="1:14" ht="15" customHeight="1" x14ac:dyDescent="0.25">
      <c r="B8" s="68" t="s">
        <v>0</v>
      </c>
      <c r="C8" s="68"/>
      <c r="D8" s="68"/>
      <c r="E8" s="68"/>
      <c r="F8" s="68"/>
      <c r="G8" s="68"/>
      <c r="H8" s="68"/>
      <c r="I8" s="93" t="s">
        <v>1</v>
      </c>
      <c r="J8" s="93"/>
      <c r="K8" s="93" t="s">
        <v>123</v>
      </c>
      <c r="L8" s="93"/>
    </row>
    <row r="9" spans="1:14" ht="15" customHeight="1" x14ac:dyDescent="0.25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25">
      <c r="B10" s="68"/>
      <c r="C10" s="68"/>
      <c r="D10" s="68"/>
      <c r="E10" s="68"/>
      <c r="F10" s="97" t="s">
        <v>18</v>
      </c>
      <c r="G10" s="98"/>
      <c r="H10" s="99"/>
      <c r="I10" s="46"/>
      <c r="J10" s="36"/>
      <c r="K10" s="4" t="s">
        <v>18</v>
      </c>
      <c r="L10" s="1"/>
    </row>
    <row r="11" spans="1:14" ht="21.75" customHeight="1" x14ac:dyDescent="0.25">
      <c r="B11" s="68"/>
      <c r="C11" s="68"/>
      <c r="D11" s="68"/>
      <c r="E11" s="68"/>
      <c r="F11" s="97" t="s">
        <v>17</v>
      </c>
      <c r="G11" s="98"/>
      <c r="H11" s="99"/>
      <c r="I11" s="46"/>
      <c r="J11" s="36"/>
      <c r="K11" s="4" t="s">
        <v>17</v>
      </c>
      <c r="L11" s="1"/>
    </row>
    <row r="12" spans="1:14" ht="37.9" customHeight="1" x14ac:dyDescent="0.25">
      <c r="B12" s="68"/>
      <c r="C12" s="68"/>
      <c r="D12" s="68"/>
      <c r="E12" s="68"/>
      <c r="F12" s="97" t="s">
        <v>106</v>
      </c>
      <c r="G12" s="98"/>
      <c r="H12" s="99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50000000000003" customHeight="1" x14ac:dyDescent="0.25">
      <c r="B13" s="68"/>
      <c r="C13" s="68"/>
      <c r="D13" s="68"/>
      <c r="E13" s="68"/>
      <c r="F13" s="97" t="s">
        <v>107</v>
      </c>
      <c r="G13" s="98"/>
      <c r="H13" s="99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25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25">
      <c r="B15" s="94" t="s">
        <v>110</v>
      </c>
      <c r="C15" s="95"/>
      <c r="D15" s="95"/>
      <c r="E15" s="96"/>
      <c r="F15" s="97" t="str">
        <f>VLOOKUP(K3,Dados!A:H,5,0)</f>
        <v>35 a 50 psi</v>
      </c>
      <c r="G15" s="98"/>
      <c r="H15" s="99"/>
      <c r="I15" s="104" t="s">
        <v>121</v>
      </c>
      <c r="J15" s="104"/>
      <c r="K15" s="104" t="s">
        <v>122</v>
      </c>
      <c r="L15" s="104"/>
    </row>
    <row r="16" spans="1:14" ht="25.15" customHeight="1" thickBot="1" x14ac:dyDescent="0.3">
      <c r="B16" s="94" t="s">
        <v>109</v>
      </c>
      <c r="C16" s="95"/>
      <c r="D16" s="95"/>
      <c r="E16" s="95"/>
      <c r="F16" s="95"/>
      <c r="G16" s="95"/>
      <c r="H16" s="95"/>
      <c r="I16" s="101"/>
      <c r="J16" s="101"/>
      <c r="K16" s="101"/>
      <c r="L16" s="102"/>
    </row>
    <row r="17" spans="2:12" ht="16.5" customHeight="1" thickBot="1" x14ac:dyDescent="0.3">
      <c r="B17" s="100"/>
      <c r="C17" s="101"/>
      <c r="D17" s="101"/>
      <c r="E17" s="101"/>
      <c r="F17" s="101"/>
      <c r="G17" s="101"/>
      <c r="H17" s="101"/>
      <c r="I17" s="187" t="s">
        <v>187</v>
      </c>
      <c r="J17" s="188"/>
      <c r="K17" s="187" t="s">
        <v>187</v>
      </c>
      <c r="L17" s="188"/>
    </row>
    <row r="18" spans="2:12" ht="18" customHeight="1" thickBot="1" x14ac:dyDescent="0.3">
      <c r="B18" s="170" t="s">
        <v>124</v>
      </c>
      <c r="C18" s="130"/>
      <c r="D18" s="130"/>
      <c r="E18" s="130"/>
      <c r="F18" s="130"/>
      <c r="G18" s="130"/>
      <c r="H18" s="171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25">
      <c r="B19" s="157" t="s">
        <v>188</v>
      </c>
      <c r="C19" s="93"/>
      <c r="D19" s="93"/>
      <c r="E19" s="93"/>
      <c r="F19" s="65" t="str">
        <f>VLOOKUP(K3,Dados!A:AF,5,0)</f>
        <v>35 a 50 psi</v>
      </c>
      <c r="G19" s="93" t="s">
        <v>125</v>
      </c>
      <c r="H19" s="181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">
      <c r="B20" s="172" t="s">
        <v>189</v>
      </c>
      <c r="C20" s="159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59" t="s">
        <v>126</v>
      </c>
      <c r="H20" s="196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25">
      <c r="B21" s="176" t="s">
        <v>111</v>
      </c>
      <c r="C21" s="177"/>
      <c r="D21" s="177"/>
      <c r="E21" s="177"/>
      <c r="F21" s="130" t="str">
        <f>VLOOKUP(K3,Dados!A:L,6,0)</f>
        <v>15 min./ Mínimo</v>
      </c>
      <c r="G21" s="130"/>
      <c r="H21" s="178"/>
      <c r="I21" s="61"/>
      <c r="J21" s="29"/>
      <c r="K21" s="29"/>
      <c r="L21" s="63"/>
    </row>
    <row r="22" spans="2:12" ht="24.75" customHeight="1" x14ac:dyDescent="0.25">
      <c r="B22" s="179" t="s">
        <v>112</v>
      </c>
      <c r="C22" s="180"/>
      <c r="D22" s="180"/>
      <c r="E22" s="180"/>
      <c r="F22" s="93" t="str">
        <f>VLOOKUP(K3,Dados!A:H,8,0)</f>
        <v>120 min./ Mínimo</v>
      </c>
      <c r="G22" s="93"/>
      <c r="H22" s="181"/>
      <c r="I22" s="52"/>
      <c r="J22" s="2"/>
      <c r="K22" s="2"/>
      <c r="L22" s="64"/>
    </row>
    <row r="23" spans="2:12" ht="24.75" customHeight="1" thickBot="1" x14ac:dyDescent="0.3">
      <c r="B23" s="182" t="s">
        <v>113</v>
      </c>
      <c r="C23" s="183"/>
      <c r="D23" s="183"/>
      <c r="E23" s="183"/>
      <c r="F23" s="156" t="str">
        <f>VLOOKUP(K3,Dados!A:J,7,0)</f>
        <v>60ºC</v>
      </c>
      <c r="G23" s="156"/>
      <c r="H23" s="173"/>
      <c r="I23" s="192"/>
      <c r="J23" s="193"/>
      <c r="K23" s="194"/>
      <c r="L23" s="195"/>
    </row>
    <row r="24" spans="2:12" ht="14.25" customHeight="1" thickBot="1" x14ac:dyDescent="0.3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">
      <c r="B25" s="191"/>
      <c r="C25" s="191"/>
      <c r="D25" s="191"/>
      <c r="E25" s="191"/>
      <c r="F25" s="50"/>
      <c r="G25" s="191"/>
      <c r="H25" s="191"/>
      <c r="I25" s="189" t="s">
        <v>191</v>
      </c>
      <c r="J25" s="190"/>
      <c r="K25" s="189" t="s">
        <v>191</v>
      </c>
      <c r="L25" s="190"/>
    </row>
    <row r="26" spans="2:12" ht="20.25" customHeight="1" thickBot="1" x14ac:dyDescent="0.3">
      <c r="B26" s="170" t="s">
        <v>124</v>
      </c>
      <c r="C26" s="130"/>
      <c r="D26" s="130"/>
      <c r="E26" s="130"/>
      <c r="F26" s="130"/>
      <c r="G26" s="130"/>
      <c r="H26" s="178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25">
      <c r="B27" s="157" t="s">
        <v>188</v>
      </c>
      <c r="C27" s="93"/>
      <c r="D27" s="93"/>
      <c r="E27" s="93"/>
      <c r="F27" s="72">
        <f>VLOOKUP(K3,Dados!A:Y,25,0)</f>
        <v>0</v>
      </c>
      <c r="G27" s="167" t="s">
        <v>125</v>
      </c>
      <c r="H27" s="168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">
      <c r="B28" s="169" t="s">
        <v>189</v>
      </c>
      <c r="C28" s="161"/>
      <c r="D28" s="73">
        <f>VLOOKUP(K3,Dados!A:AE,31,0)</f>
        <v>0</v>
      </c>
      <c r="E28" s="60" t="s">
        <v>190</v>
      </c>
      <c r="F28" s="74">
        <f>VLOOKUP(K3,Dados!A:AF,24,0)</f>
        <v>0</v>
      </c>
      <c r="G28" s="156" t="s">
        <v>126</v>
      </c>
      <c r="H28" s="173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25">
      <c r="B29" s="109" t="s">
        <v>111</v>
      </c>
      <c r="C29" s="110"/>
      <c r="D29" s="110"/>
      <c r="E29" s="110"/>
      <c r="F29" s="174" t="str">
        <f>VLOOKUP(K3,Dados!A:H,6,0)</f>
        <v>15 min./ Mínimo</v>
      </c>
      <c r="G29" s="174"/>
      <c r="H29" s="175"/>
      <c r="I29" s="27"/>
      <c r="J29" s="27"/>
      <c r="K29" s="27"/>
      <c r="L29" s="28"/>
    </row>
    <row r="30" spans="2:12" ht="18.75" customHeight="1" x14ac:dyDescent="0.25">
      <c r="B30" s="94" t="s">
        <v>112</v>
      </c>
      <c r="C30" s="95"/>
      <c r="D30" s="95"/>
      <c r="E30" s="95"/>
      <c r="F30" s="98" t="str">
        <f>VLOOKUP(K3,Dados!A:H,8,0)</f>
        <v>120 min./ Mínimo</v>
      </c>
      <c r="G30" s="98"/>
      <c r="H30" s="99"/>
      <c r="I30" s="2"/>
      <c r="J30" s="2"/>
      <c r="K30" s="2"/>
      <c r="L30" s="1"/>
    </row>
    <row r="31" spans="2:12" ht="18.75" customHeight="1" x14ac:dyDescent="0.25">
      <c r="B31" s="94" t="s">
        <v>113</v>
      </c>
      <c r="C31" s="95"/>
      <c r="D31" s="95"/>
      <c r="E31" s="95"/>
      <c r="F31" s="98" t="str">
        <f>VLOOKUP(K3,Dados!A:H,7,0)</f>
        <v>60ºC</v>
      </c>
      <c r="G31" s="98"/>
      <c r="H31" s="99"/>
      <c r="I31" s="111"/>
      <c r="J31" s="111"/>
      <c r="K31" s="92"/>
      <c r="L31" s="92"/>
    </row>
    <row r="32" spans="2:12" ht="6" customHeight="1" x14ac:dyDescent="0.25"/>
    <row r="33" spans="1:16" x14ac:dyDescent="0.25">
      <c r="B33" s="112" t="s">
        <v>119</v>
      </c>
      <c r="C33" s="113"/>
      <c r="D33" s="113"/>
      <c r="E33" s="113"/>
      <c r="F33" s="113"/>
      <c r="G33" s="113"/>
      <c r="H33" s="113"/>
      <c r="I33" s="113"/>
      <c r="J33" s="113"/>
      <c r="K33" s="113"/>
      <c r="L33" s="114"/>
    </row>
    <row r="34" spans="1:16" x14ac:dyDescent="0.25">
      <c r="B34" s="115"/>
      <c r="C34" s="116"/>
      <c r="D34" s="116"/>
      <c r="E34" s="116"/>
      <c r="F34" s="116"/>
      <c r="G34" s="116"/>
      <c r="H34" s="116"/>
      <c r="I34" s="116"/>
      <c r="J34" s="116"/>
      <c r="K34" s="116"/>
      <c r="L34" s="117"/>
    </row>
    <row r="35" spans="1:16" ht="14.45" customHeight="1" x14ac:dyDescent="0.25">
      <c r="B35" s="121" t="s">
        <v>155</v>
      </c>
      <c r="C35" s="122"/>
      <c r="D35" s="122"/>
      <c r="E35" s="122"/>
      <c r="F35" s="122"/>
      <c r="G35" s="122"/>
      <c r="H35" s="122"/>
      <c r="I35" s="122" t="s">
        <v>117</v>
      </c>
      <c r="J35" s="122"/>
      <c r="K35" s="122"/>
      <c r="L35" s="123"/>
    </row>
    <row r="36" spans="1:16" ht="14.45" customHeight="1" x14ac:dyDescent="0.25">
      <c r="B36" s="118" t="s">
        <v>116</v>
      </c>
      <c r="C36" s="119"/>
      <c r="D36" s="119"/>
      <c r="E36" s="119"/>
      <c r="F36" s="119"/>
      <c r="G36" s="119"/>
      <c r="H36" s="119"/>
      <c r="I36" s="119" t="s">
        <v>116</v>
      </c>
      <c r="J36" s="119"/>
      <c r="K36" s="119"/>
      <c r="L36" s="120"/>
    </row>
    <row r="37" spans="1:16" ht="3.6" customHeight="1" x14ac:dyDescent="0.25">
      <c r="B37" s="14"/>
    </row>
    <row r="38" spans="1:16" ht="22.9" customHeight="1" x14ac:dyDescent="0.25">
      <c r="B38" s="124" t="s">
        <v>14</v>
      </c>
      <c r="C38" s="125"/>
      <c r="D38" s="125"/>
      <c r="E38" s="125"/>
      <c r="F38" s="125"/>
      <c r="G38" s="125"/>
      <c r="H38" s="125"/>
      <c r="I38" s="125"/>
      <c r="J38" s="125"/>
      <c r="K38" s="125"/>
      <c r="L38" s="126"/>
      <c r="P38" t="s">
        <v>16</v>
      </c>
    </row>
    <row r="39" spans="1:16" x14ac:dyDescent="0.25">
      <c r="B39" t="s">
        <v>6</v>
      </c>
    </row>
    <row r="41" spans="1:16" s="3" customFormat="1" ht="18.75" customHeight="1" x14ac:dyDescent="0.25">
      <c r="A41" s="62"/>
      <c r="B41" s="9" t="s">
        <v>7</v>
      </c>
      <c r="C41" s="127" t="s">
        <v>8</v>
      </c>
      <c r="D41" s="128"/>
      <c r="E41" s="128"/>
      <c r="F41" s="129"/>
      <c r="G41" s="105" t="s">
        <v>9</v>
      </c>
      <c r="H41" s="105"/>
      <c r="I41" s="105"/>
      <c r="J41" s="9" t="s">
        <v>10</v>
      </c>
      <c r="K41" s="9" t="s">
        <v>12</v>
      </c>
      <c r="L41" s="9" t="s">
        <v>11</v>
      </c>
    </row>
    <row r="42" spans="1:16" ht="3" customHeight="1" x14ac:dyDescent="0.25"/>
    <row r="43" spans="1:16" ht="22.15" customHeight="1" x14ac:dyDescent="0.25">
      <c r="B43" s="5">
        <v>1</v>
      </c>
      <c r="C43" s="89" t="s">
        <v>231</v>
      </c>
      <c r="D43" s="90"/>
      <c r="E43" s="90"/>
      <c r="F43" s="91"/>
      <c r="G43" s="165" t="s">
        <v>230</v>
      </c>
      <c r="H43" s="165"/>
      <c r="I43" s="165"/>
      <c r="J43" s="5">
        <v>5</v>
      </c>
      <c r="K43" s="8" t="s">
        <v>118</v>
      </c>
      <c r="L43" s="5"/>
    </row>
    <row r="44" spans="1:16" ht="22.15" customHeight="1" x14ac:dyDescent="0.25">
      <c r="B44" s="5">
        <v>2</v>
      </c>
      <c r="C44" s="89"/>
      <c r="D44" s="90"/>
      <c r="E44" s="90"/>
      <c r="F44" s="91"/>
      <c r="G44" s="165"/>
      <c r="H44" s="165"/>
      <c r="I44" s="165"/>
      <c r="J44" s="5"/>
      <c r="K44" s="8" t="s">
        <v>118</v>
      </c>
      <c r="L44" s="5"/>
    </row>
    <row r="45" spans="1:16" ht="22.15" customHeight="1" x14ac:dyDescent="0.25">
      <c r="B45" s="5">
        <v>3</v>
      </c>
      <c r="C45" s="89"/>
      <c r="D45" s="90"/>
      <c r="E45" s="90"/>
      <c r="F45" s="91"/>
      <c r="G45" s="165"/>
      <c r="H45" s="165"/>
      <c r="I45" s="165"/>
      <c r="J45" s="5"/>
      <c r="K45" s="8" t="s">
        <v>118</v>
      </c>
      <c r="L45" s="5"/>
    </row>
    <row r="46" spans="1:16" ht="22.15" customHeight="1" x14ac:dyDescent="0.25">
      <c r="B46" s="5">
        <v>4</v>
      </c>
      <c r="C46" s="89"/>
      <c r="D46" s="90"/>
      <c r="E46" s="90"/>
      <c r="F46" s="91"/>
      <c r="G46" s="165"/>
      <c r="H46" s="165"/>
      <c r="I46" s="165"/>
      <c r="J46" s="5"/>
      <c r="K46" s="8" t="s">
        <v>118</v>
      </c>
      <c r="L46" s="5"/>
    </row>
    <row r="47" spans="1:16" ht="22.15" customHeight="1" x14ac:dyDescent="0.25">
      <c r="B47" s="5">
        <v>5</v>
      </c>
      <c r="C47" s="89"/>
      <c r="D47" s="90"/>
      <c r="E47" s="90"/>
      <c r="F47" s="91"/>
      <c r="G47" s="165"/>
      <c r="H47" s="165"/>
      <c r="I47" s="165"/>
      <c r="J47" s="5"/>
      <c r="K47" s="8" t="s">
        <v>118</v>
      </c>
      <c r="L47" s="5"/>
    </row>
    <row r="48" spans="1:16" ht="22.15" customHeight="1" x14ac:dyDescent="0.25">
      <c r="B48" s="5">
        <v>6</v>
      </c>
      <c r="C48" s="89"/>
      <c r="D48" s="90"/>
      <c r="E48" s="90"/>
      <c r="F48" s="91"/>
      <c r="G48" s="165"/>
      <c r="H48" s="165"/>
      <c r="I48" s="165"/>
      <c r="J48" s="5"/>
      <c r="K48" s="8" t="s">
        <v>118</v>
      </c>
      <c r="L48" s="5"/>
    </row>
    <row r="49" spans="2:12" ht="22.15" customHeight="1" x14ac:dyDescent="0.25">
      <c r="B49" s="5">
        <v>7</v>
      </c>
      <c r="C49" s="89"/>
      <c r="D49" s="90"/>
      <c r="E49" s="90"/>
      <c r="F49" s="91"/>
      <c r="G49" s="165"/>
      <c r="H49" s="165"/>
      <c r="I49" s="165"/>
      <c r="J49" s="5"/>
      <c r="K49" s="8" t="s">
        <v>118</v>
      </c>
      <c r="L49" s="5"/>
    </row>
    <row r="50" spans="2:12" ht="22.15" customHeight="1" x14ac:dyDescent="0.25">
      <c r="B50" s="5">
        <v>8</v>
      </c>
      <c r="C50" s="89"/>
      <c r="D50" s="90"/>
      <c r="E50" s="90"/>
      <c r="F50" s="91"/>
      <c r="G50" s="165"/>
      <c r="H50" s="165"/>
      <c r="I50" s="165"/>
      <c r="J50" s="6"/>
      <c r="K50" s="8" t="s">
        <v>118</v>
      </c>
      <c r="L50" s="5"/>
    </row>
    <row r="51" spans="2:12" ht="22.15" customHeight="1" x14ac:dyDescent="0.25">
      <c r="B51" s="5">
        <v>9</v>
      </c>
      <c r="C51" s="89"/>
      <c r="D51" s="90"/>
      <c r="E51" s="90"/>
      <c r="F51" s="91"/>
      <c r="G51" s="165"/>
      <c r="H51" s="165"/>
      <c r="I51" s="165"/>
      <c r="J51" s="6"/>
      <c r="K51" s="8" t="s">
        <v>118</v>
      </c>
      <c r="L51" s="5"/>
    </row>
    <row r="52" spans="2:12" ht="22.15" customHeight="1" x14ac:dyDescent="0.25">
      <c r="B52" s="5">
        <v>10</v>
      </c>
      <c r="C52" s="89"/>
      <c r="D52" s="90"/>
      <c r="E52" s="90"/>
      <c r="F52" s="91"/>
      <c r="G52" s="165"/>
      <c r="H52" s="165"/>
      <c r="I52" s="165"/>
      <c r="J52" s="6"/>
      <c r="K52" s="8" t="s">
        <v>118</v>
      </c>
      <c r="L52" s="5"/>
    </row>
    <row r="53" spans="2:12" ht="18.75" customHeight="1" x14ac:dyDescent="0.25">
      <c r="B53" s="25"/>
      <c r="C53" s="162"/>
      <c r="D53" s="162"/>
      <c r="E53" s="162"/>
      <c r="F53" s="162"/>
      <c r="G53" s="162"/>
      <c r="H53" s="162"/>
      <c r="I53" s="162"/>
      <c r="K53" s="7"/>
      <c r="L53" s="25"/>
    </row>
    <row r="54" spans="2:12" ht="14.45" customHeight="1" x14ac:dyDescent="0.25">
      <c r="B54" s="164" t="s">
        <v>120</v>
      </c>
      <c r="C54" s="164"/>
      <c r="D54" s="164"/>
      <c r="E54" s="164"/>
      <c r="F54" s="164"/>
      <c r="G54" s="164"/>
      <c r="H54" s="164"/>
      <c r="I54" s="164"/>
      <c r="J54" s="164"/>
      <c r="K54" s="164"/>
      <c r="L54" s="164"/>
    </row>
    <row r="56" spans="2:12" x14ac:dyDescent="0.25">
      <c r="B56" s="166" t="s">
        <v>15</v>
      </c>
      <c r="C56" s="166"/>
      <c r="D56" s="166"/>
      <c r="E56" s="166"/>
      <c r="F56" s="166"/>
      <c r="G56" s="166"/>
      <c r="H56" s="166"/>
      <c r="I56" s="166"/>
      <c r="J56" s="166"/>
      <c r="K56" s="166"/>
      <c r="L56" s="166"/>
    </row>
    <row r="57" spans="2:12" x14ac:dyDescent="0.25"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</row>
    <row r="58" spans="2:12" x14ac:dyDescent="0.25"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</row>
    <row r="59" spans="2:12" x14ac:dyDescent="0.25"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</row>
    <row r="60" spans="2:12" x14ac:dyDescent="0.25">
      <c r="B60" t="s">
        <v>209</v>
      </c>
      <c r="L60" s="84" t="s">
        <v>210</v>
      </c>
    </row>
  </sheetData>
  <mergeCells count="85">
    <mergeCell ref="I23:J23"/>
    <mergeCell ref="K23:L23"/>
    <mergeCell ref="F13:H13"/>
    <mergeCell ref="F12:H12"/>
    <mergeCell ref="F11:H11"/>
    <mergeCell ref="G19:H19"/>
    <mergeCell ref="G20:H20"/>
    <mergeCell ref="I25:J25"/>
    <mergeCell ref="K25:L25"/>
    <mergeCell ref="B25:E25"/>
    <mergeCell ref="G25:H25"/>
    <mergeCell ref="B26:H26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B1:L2"/>
    <mergeCell ref="B3:C3"/>
    <mergeCell ref="D3:G3"/>
    <mergeCell ref="H3:J3"/>
    <mergeCell ref="K3:L3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30:E30"/>
    <mergeCell ref="F30:H30"/>
    <mergeCell ref="G27:H27"/>
    <mergeCell ref="B27:E27"/>
    <mergeCell ref="B28:C28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C45:F45"/>
    <mergeCell ref="G45:I45"/>
    <mergeCell ref="C46:F46"/>
    <mergeCell ref="G46:I46"/>
    <mergeCell ref="C47:F47"/>
    <mergeCell ref="G47:I47"/>
    <mergeCell ref="C48:F48"/>
    <mergeCell ref="G48:I48"/>
    <mergeCell ref="C49:F49"/>
    <mergeCell ref="G49:I49"/>
    <mergeCell ref="C50:F50"/>
    <mergeCell ref="G50:I50"/>
    <mergeCell ref="C51:F51"/>
    <mergeCell ref="G51:I51"/>
    <mergeCell ref="C52:F52"/>
    <mergeCell ref="G52:I52"/>
    <mergeCell ref="B56:L59"/>
    <mergeCell ref="C53:F53"/>
    <mergeCell ref="G53:I53"/>
    <mergeCell ref="B54:L54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Dados</vt:lpstr>
      <vt:lpstr>40-157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eng11</cp:lastModifiedBy>
  <cp:lastPrinted>2022-11-03T13:53:14Z</cp:lastPrinted>
  <dcterms:created xsi:type="dcterms:W3CDTF">2018-06-14T19:11:50Z</dcterms:created>
  <dcterms:modified xsi:type="dcterms:W3CDTF">2023-03-17T12:32:40Z</dcterms:modified>
</cp:coreProperties>
</file>