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evy\Py_Projects\Tkinter\Pintura\projeto_pintura\Forms\Form_161_Gerado\2023\Março\14.03\"/>
    </mc:Choice>
  </mc:AlternateContent>
  <workbookProtection workbookPassword="F966" lockStructure="1"/>
  <bookViews>
    <workbookView xWindow="-105" yWindow="-105" windowWidth="23250" windowHeight="12570"/>
  </bookViews>
  <sheets>
    <sheet name="Planilha1" sheetId="1" r:id="rId1"/>
    <sheet name="Dados" sheetId="3" r:id="rId2"/>
    <sheet name="40-157" sheetId="4" r:id="rId3"/>
  </sheets>
  <definedNames>
    <definedName name="_FilterDatabase" localSheetId="1" hidden="1">Dados!$A$1:$L$69</definedName>
    <definedName name="_xlnm.Print_Area" localSheetId="0">Planilha1!$A$1:$K$56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E21" i="1"/>
  <c r="E22" i="1"/>
  <c r="E14" i="1"/>
  <c r="I19" i="1" l="1"/>
  <c r="I20" i="1"/>
  <c r="H20" i="1"/>
  <c r="L27" i="4" l="1"/>
  <c r="K27" i="4"/>
  <c r="J27" i="4"/>
  <c r="I27" i="4"/>
  <c r="F28" i="4"/>
  <c r="D28" i="4"/>
  <c r="F23" i="4"/>
  <c r="F22" i="4"/>
  <c r="F21" i="4"/>
  <c r="F20" i="4"/>
  <c r="D20" i="4"/>
  <c r="F27" i="4"/>
  <c r="F19" i="4" l="1"/>
  <c r="F31" i="4" l="1"/>
  <c r="F30" i="4"/>
  <c r="F29" i="4"/>
  <c r="L28" i="4"/>
  <c r="K28" i="4"/>
  <c r="J28" i="4"/>
  <c r="I28" i="4"/>
  <c r="L20" i="4"/>
  <c r="K20" i="4"/>
  <c r="J20" i="4"/>
  <c r="I20" i="4"/>
  <c r="L19" i="4"/>
  <c r="K19" i="4"/>
  <c r="J19" i="4"/>
  <c r="I19" i="4"/>
  <c r="F15" i="4"/>
  <c r="K20" i="1" l="1"/>
  <c r="J20" i="1"/>
  <c r="K19" i="1"/>
  <c r="J19" i="1"/>
  <c r="K18" i="1"/>
  <c r="J18" i="1"/>
  <c r="K17" i="1"/>
  <c r="J17" i="1"/>
  <c r="H19" i="1"/>
  <c r="I18" i="1"/>
  <c r="H18" i="1"/>
  <c r="I17" i="1"/>
  <c r="H17" i="1"/>
  <c r="E18" i="1"/>
  <c r="B19" i="1"/>
  <c r="E23" i="1" l="1"/>
</calcChain>
</file>

<file path=xl/sharedStrings.xml><?xml version="1.0" encoding="utf-8"?>
<sst xmlns="http://schemas.openxmlformats.org/spreadsheetml/2006/main" count="1743" uniqueCount="240">
  <si>
    <t>Descrições de parâmetros/ controles</t>
  </si>
  <si>
    <t>Lado 1 - Realizado</t>
  </si>
  <si>
    <t>Início</t>
  </si>
  <si>
    <t>Término</t>
  </si>
  <si>
    <t>Data:</t>
  </si>
  <si>
    <t>Responsável:</t>
  </si>
  <si>
    <t>Descriminar abaixo as ordens envolvidas na aplicação:</t>
  </si>
  <si>
    <t>Item</t>
  </si>
  <si>
    <t>Part number</t>
  </si>
  <si>
    <t>OC</t>
  </si>
  <si>
    <t>Quantidade</t>
  </si>
  <si>
    <t>N° Doc. RNCI</t>
  </si>
  <si>
    <t>Pintura lado 2?</t>
  </si>
  <si>
    <t>Verificar se o Pot Life da mistura está dentro do período de validade para aplicação.</t>
  </si>
  <si>
    <t>CONTROLE E RASTREABILIDADE DAS ORDENS DE FABRICAÇÃO</t>
  </si>
  <si>
    <t>Observações se necessário:</t>
  </si>
  <si>
    <t xml:space="preserve">  </t>
  </si>
  <si>
    <t>Validade da mistura
(POT LIFE)</t>
  </si>
  <si>
    <t>Número da Mescla</t>
  </si>
  <si>
    <t>Cod</t>
  </si>
  <si>
    <t>Descrição</t>
  </si>
  <si>
    <t>MEP</t>
  </si>
  <si>
    <t>NE</t>
  </si>
  <si>
    <t>Pressão Especificada</t>
  </si>
  <si>
    <t>Tempo Flash Off</t>
  </si>
  <si>
    <t>Temperatura de Secagem</t>
  </si>
  <si>
    <t>Tempo de Secagem</t>
  </si>
  <si>
    <t>Viscosidade</t>
  </si>
  <si>
    <t>Viscosímetro</t>
  </si>
  <si>
    <t>Proporção Mistura</t>
  </si>
  <si>
    <t>TINTA A BASE DE POLIURETANO</t>
  </si>
  <si>
    <t>MEP10-069</t>
  </si>
  <si>
    <t>40-160</t>
  </si>
  <si>
    <t>Cup Ford 4</t>
  </si>
  <si>
    <t>TINTA PRIMER BASE POLIURETANO</t>
  </si>
  <si>
    <t>40-174</t>
  </si>
  <si>
    <t>58 ± 2° ºC</t>
  </si>
  <si>
    <t>Conforme Excel</t>
  </si>
  <si>
    <t>TINTA PRIMER A BASE DE POLIURETANO</t>
  </si>
  <si>
    <t>MEP10-075</t>
  </si>
  <si>
    <t>Din Cup 4</t>
  </si>
  <si>
    <t>TINTA</t>
  </si>
  <si>
    <t>15-22 seg.</t>
  </si>
  <si>
    <t>Ford Cup 4</t>
  </si>
  <si>
    <t>TINTA POLIURETANO BASE D`AGUA CINZA</t>
  </si>
  <si>
    <t>40-157</t>
  </si>
  <si>
    <t>25 a 30 psi</t>
  </si>
  <si>
    <t>TINTA PRIMER</t>
  </si>
  <si>
    <t>40-163</t>
  </si>
  <si>
    <t>&lt;=45 psi</t>
  </si>
  <si>
    <t>19-27 seg.</t>
  </si>
  <si>
    <t>TINTA EPOXI: ANTIESTÁTICA, TIPO I</t>
  </si>
  <si>
    <t>MEP10-053</t>
  </si>
  <si>
    <t>40-228</t>
  </si>
  <si>
    <t>25 psi</t>
  </si>
  <si>
    <t>- min.</t>
  </si>
  <si>
    <t>16 +/-2 seg.</t>
  </si>
  <si>
    <t>TINTA POLIURETANO A BASE D AGUA</t>
  </si>
  <si>
    <t>TINTA POLIURETANO BRANCO</t>
  </si>
  <si>
    <t>MEP10-031</t>
  </si>
  <si>
    <t>40-48 seg.</t>
  </si>
  <si>
    <t>TINTA A BASE DE POLIURETANO CINZA</t>
  </si>
  <si>
    <t>PRIMER A BASE D´AGUA COR BRANCA</t>
  </si>
  <si>
    <t>TINTA EPOXI</t>
  </si>
  <si>
    <t>15 ± 3 seg.</t>
  </si>
  <si>
    <t>CATALISADOR PARA TINTA POLIURETANO</t>
  </si>
  <si>
    <t>MEP10-073</t>
  </si>
  <si>
    <t>PRIMER</t>
  </si>
  <si>
    <t>TINTA PU IVORY</t>
  </si>
  <si>
    <t>TINTA,SILICONE, RECOBRIMENTO ABLATIVO</t>
  </si>
  <si>
    <t>MEP10-105</t>
  </si>
  <si>
    <t>40-232</t>
  </si>
  <si>
    <t>40 +/- 10 psi</t>
  </si>
  <si>
    <t>23 +/- 5 ºC</t>
  </si>
  <si>
    <t>24 Horas min.</t>
  </si>
  <si>
    <t>n/a seg.</t>
  </si>
  <si>
    <t>n/a</t>
  </si>
  <si>
    <t>18-35 (MAX) seg.</t>
  </si>
  <si>
    <t>ZAHN CUP #2</t>
  </si>
  <si>
    <t>TINTA EPOXI PRIMER NOVO</t>
  </si>
  <si>
    <t>MEP10-070</t>
  </si>
  <si>
    <t>PRIMER EPX, BASE ÁGUA, SEM CROMO, PARA COMPÓSITOS, BEIGE, P65-C2K</t>
  </si>
  <si>
    <t>MEP 10-133</t>
  </si>
  <si>
    <t>40-276</t>
  </si>
  <si>
    <t>35-65 seg.</t>
  </si>
  <si>
    <t>Copo ISO 4</t>
  </si>
  <si>
    <t>PRIMER PROMOTOR</t>
  </si>
  <si>
    <t>TINTA PU HIGH SOLIDS, VERDE, FOSCO,</t>
  </si>
  <si>
    <t>TINTA BASE POLIURETANO</t>
  </si>
  <si>
    <t>MEP10-117</t>
  </si>
  <si>
    <t>40-274</t>
  </si>
  <si>
    <t>15-30 seg.</t>
  </si>
  <si>
    <t>TINTA PRIMER SEM CROMO</t>
  </si>
  <si>
    <t>MEP10-118</t>
  </si>
  <si>
    <t>TINTA PU PRETA</t>
  </si>
  <si>
    <t>TINTA POLIURETANO H.S. BRANCO</t>
  </si>
  <si>
    <t>PELÍCULA PROTETORA</t>
  </si>
  <si>
    <t>MEP06-049</t>
  </si>
  <si>
    <t>-</t>
  </si>
  <si>
    <t>25 ºC</t>
  </si>
  <si>
    <t>63-69 seg.</t>
  </si>
  <si>
    <t>KU</t>
  </si>
  <si>
    <t xml:space="preserve">                                    CONTROLE PARÂMETROS APLICAÇÃO DE PRIMER / TINTA </t>
  </si>
  <si>
    <t>Formulário Nº</t>
  </si>
  <si>
    <t>Insira cód. Tinta ou Primer:</t>
  </si>
  <si>
    <t>Nº Registro:</t>
  </si>
  <si>
    <t>Temperatura cabine
Especificado: 13 a 35ºC</t>
  </si>
  <si>
    <t>umidade cabine
Especificado: 20 a 85%</t>
  </si>
  <si>
    <t>Encontrado:
___________</t>
  </si>
  <si>
    <t>Pistola utilizada n° _________ Encontra-se apta para o uso (limpa)</t>
  </si>
  <si>
    <t xml:space="preserve">Pressão de trabalho (Especificado) </t>
  </si>
  <si>
    <t>Tempo de Flash OFF (Especificado)</t>
  </si>
  <si>
    <t>Tempo Secagem (Especificado)</t>
  </si>
  <si>
    <t>Temperatura Secagem (Especificado)</t>
  </si>
  <si>
    <t>120 min./ Mínimo</t>
  </si>
  <si>
    <t>60 min./ Mínimo</t>
  </si>
  <si>
    <t>Sim (   )    Não (   )    N/A (   )</t>
  </si>
  <si>
    <t xml:space="preserve">A (s) superfície (s) está (ão) aptas para receber pintura: </t>
  </si>
  <si>
    <t xml:space="preserve"> Sim           Não</t>
  </si>
  <si>
    <r>
      <rPr>
        <b/>
        <sz val="9"/>
        <color theme="1"/>
        <rFont val="Verdana"/>
        <family val="2"/>
      </rPr>
      <t>Nota_1:</t>
    </r>
    <r>
      <rPr>
        <sz val="9"/>
        <color theme="1"/>
        <rFont val="Verdana"/>
        <family val="2"/>
      </rPr>
      <t xml:space="preserve"> Caso seja possível realizar a pintura em apenas uma etapa desconsiderar preenchimento Lado 2, caso seja necessário pintura lado 2 realizar mascaramento da superfície já pintada e indicar na tabela abaixo em quais ordens foram necessárias.</t>
    </r>
  </si>
  <si>
    <r>
      <rPr>
        <b/>
        <sz val="9"/>
        <color theme="1"/>
        <rFont val="Verdana"/>
        <family val="2"/>
      </rPr>
      <t>Nota_2:</t>
    </r>
    <r>
      <rPr>
        <sz val="9"/>
        <color theme="1"/>
        <rFont val="Verdana"/>
        <family val="2"/>
      </rPr>
      <t xml:space="preserve"> Caso alguma irregularidade seja constatada, deverá proceder com abertura documento RNCI para tratativa e indicar quais ordens afetadas.</t>
    </r>
  </si>
  <si>
    <t xml:space="preserve">Aplicado _____Psi </t>
  </si>
  <si>
    <t>Aplicado _____Psi</t>
  </si>
  <si>
    <t>Lado 2 - Realizado (Nota_1)</t>
  </si>
  <si>
    <t>Aplicação da Pintura</t>
  </si>
  <si>
    <t>1° Demão</t>
  </si>
  <si>
    <t>2° Demão</t>
  </si>
  <si>
    <t>Demão</t>
  </si>
  <si>
    <t>TINTA BRANCA C/ CARGA PTFE</t>
  </si>
  <si>
    <t>MEP10-071</t>
  </si>
  <si>
    <t>40-164</t>
  </si>
  <si>
    <t>Intervalo Demãos</t>
  </si>
  <si>
    <t>10 - 15 Min.</t>
  </si>
  <si>
    <t>4° Demão</t>
  </si>
  <si>
    <t>N/A</t>
  </si>
  <si>
    <t>____:____</t>
  </si>
  <si>
    <t>1° Demão
início</t>
  </si>
  <si>
    <t>2° Demão
início</t>
  </si>
  <si>
    <t>3° Demão
início</t>
  </si>
  <si>
    <t>4° Demão
início</t>
  </si>
  <si>
    <t>1° Demão
término</t>
  </si>
  <si>
    <t>2° Demão
término</t>
  </si>
  <si>
    <t>3° Demão
término</t>
  </si>
  <si>
    <t>4° Demão
término</t>
  </si>
  <si>
    <t>66°C</t>
  </si>
  <si>
    <t>ZAHN CUP #3</t>
  </si>
  <si>
    <t xml:space="preserve">Qtd Total demão: </t>
  </si>
  <si>
    <t>Intervalo aplicação:</t>
  </si>
  <si>
    <t>20 a 30 Min.</t>
  </si>
  <si>
    <t>___:____</t>
  </si>
  <si>
    <t>35 a 50psi</t>
  </si>
  <si>
    <t>25°C +/- 2°C</t>
  </si>
  <si>
    <t>60ºC</t>
  </si>
  <si>
    <t>120 Min. Minimo</t>
  </si>
  <si>
    <t>3:1</t>
  </si>
  <si>
    <t xml:space="preserve">Marcaramento da(s) peça(s) realizado e aprovado? </t>
  </si>
  <si>
    <t>35 a 50 psi</t>
  </si>
  <si>
    <t>Indução</t>
  </si>
  <si>
    <t>15 a 30 minutos</t>
  </si>
  <si>
    <t>15 min./ Mínimo</t>
  </si>
  <si>
    <t>Bico</t>
  </si>
  <si>
    <t>1.8mm</t>
  </si>
  <si>
    <t>Textura
intervalo demãos</t>
  </si>
  <si>
    <t>Pressão textura</t>
  </si>
  <si>
    <t>5 a 40psi</t>
  </si>
  <si>
    <t>58° +/-2° ºC</t>
  </si>
  <si>
    <t>Vida útil</t>
  </si>
  <si>
    <t>4 Horas</t>
  </si>
  <si>
    <t>25 a 30psi</t>
  </si>
  <si>
    <t>1.2 a 1.4</t>
  </si>
  <si>
    <t>2 Horas</t>
  </si>
  <si>
    <t>1.75mm ou maior</t>
  </si>
  <si>
    <t>15 – 27 seg.</t>
  </si>
  <si>
    <t>3horas +/-1</t>
  </si>
  <si>
    <t>1.8 a 2mm</t>
  </si>
  <si>
    <t>40 - 48 Seg.</t>
  </si>
  <si>
    <t>60°C +/-2</t>
  </si>
  <si>
    <t>1.4 a 1.8mm</t>
  </si>
  <si>
    <t>1 Hora</t>
  </si>
  <si>
    <t>60ºC +/-2</t>
  </si>
  <si>
    <t>240 min./ Mínimo</t>
  </si>
  <si>
    <t>2 horas</t>
  </si>
  <si>
    <t>20min./ Mínimo</t>
  </si>
  <si>
    <t>1.2 a 1.4mm</t>
  </si>
  <si>
    <t>30 Min./ Mínimo</t>
  </si>
  <si>
    <t>Bico (@)</t>
  </si>
  <si>
    <t>Sim (   )    Não (   )</t>
  </si>
  <si>
    <t>Camada Lisa</t>
  </si>
  <si>
    <t>Pressão de trabalho (Especificado)</t>
  </si>
  <si>
    <t>Qtd Total demão:</t>
  </si>
  <si>
    <t>Intervalo
 aplicação:</t>
  </si>
  <si>
    <t>Camada Texturizada</t>
  </si>
  <si>
    <t>Textura</t>
  </si>
  <si>
    <t>QTD Demão</t>
  </si>
  <si>
    <t>50  a 60psi</t>
  </si>
  <si>
    <t>Tinta ablativa BAC</t>
  </si>
  <si>
    <t>TINTA POLIURETANO H.S</t>
  </si>
  <si>
    <t>14-17 seg.</t>
  </si>
  <si>
    <t>45 a 60 psi</t>
  </si>
  <si>
    <t>30 min./ Mínimo</t>
  </si>
  <si>
    <t>49°C</t>
  </si>
  <si>
    <t>1.2 a 1.8mm</t>
  </si>
  <si>
    <t>3 Horas</t>
  </si>
  <si>
    <t>TINTA VERMELHA</t>
  </si>
  <si>
    <t>TINTA HIGH SOLIDS ECLIPSE</t>
  </si>
  <si>
    <t>Tinta</t>
  </si>
  <si>
    <t>MEP10-059</t>
  </si>
  <si>
    <t>30 Minutos</t>
  </si>
  <si>
    <t xml:space="preserve">TINTA </t>
  </si>
  <si>
    <t>Form. 161</t>
  </si>
  <si>
    <t>Revisão: 00</t>
  </si>
  <si>
    <t>40-169</t>
  </si>
  <si>
    <t>TINTA VERMELHO</t>
  </si>
  <si>
    <t>17-23 seg.</t>
  </si>
  <si>
    <t>TINTA,POLIURETANO HS, ECLIPSE BRANCO BAC 70317</t>
  </si>
  <si>
    <t>TINTA,POLIURETANO HS, BRANCO BAC 70317</t>
  </si>
  <si>
    <t xml:space="preserve"> </t>
  </si>
  <si>
    <t xml:space="preserve">                 </t>
  </si>
  <si>
    <t>TINTA POLIURETANO SEMI BRILHO CINZA</t>
  </si>
  <si>
    <t>TINTA AMARELA</t>
  </si>
  <si>
    <t>TINTA PU</t>
  </si>
  <si>
    <t>TINTA A BASE DE POLIURETANO VERMELHA</t>
  </si>
  <si>
    <t>TINTA  POLIURETANO AMARELO</t>
  </si>
  <si>
    <t>REVESTIMENTO DE ALUMINIO</t>
  </si>
  <si>
    <t>MEP 10-077</t>
  </si>
  <si>
    <t>AMBIENTE</t>
  </si>
  <si>
    <t>8 HORAS</t>
  </si>
  <si>
    <t>25 +/- 5</t>
  </si>
  <si>
    <t>ZAHN 2</t>
  </si>
  <si>
    <t>3° Demão</t>
  </si>
  <si>
    <t>905190512/00010</t>
  </si>
  <si>
    <t>135-22790-401</t>
  </si>
  <si>
    <t>905388785/00200</t>
  </si>
  <si>
    <t>905388785/00190</t>
  </si>
  <si>
    <t>905317349/00270</t>
  </si>
  <si>
    <t>905317346/00020</t>
  </si>
  <si>
    <t>333333333//3</t>
  </si>
  <si>
    <t>444444444//4</t>
  </si>
  <si>
    <t>23-0299</t>
  </si>
  <si>
    <t>Gilliard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</si>
</sst>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\-####"/>
  </numFmts>
  <fonts count="20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9.5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8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theme="1"/>
      <name val="Verdana"/>
      <family val="2"/>
    </font>
    <font>
      <b/>
      <sz val="10"/>
      <color theme="1"/>
      <name val="Verdan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rgb="FF000000"/>
      <name val="Verdana"/>
      <family val="2"/>
    </font>
    <font>
      <b/>
      <sz val="7"/>
      <color rgb="FF000000"/>
      <name val="Verdana"/>
      <family val="2"/>
    </font>
    <font>
      <sz val="7"/>
      <color theme="1"/>
      <name val="Verdana"/>
      <family val="2"/>
    </font>
    <font>
      <b/>
      <sz val="8.5"/>
      <color rgb="FF000000"/>
      <name val="Verdana"/>
      <family val="2"/>
    </font>
    <font>
      <b/>
      <sz val="8"/>
      <color rgb="FFFF0000"/>
      <name val="Verdan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/>
      <diagonal/>
    </border>
  </borders>
  <cellStyleXfs count="1">
    <xf numFmtId="0" fontId="0" fillId="0" borderId="0"/>
  </cellStyleXfs>
  <cellXfs count="201">
    <xf numFmtId="0" fontId="0" fillId="0" borderId="0" xfId="0"/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top"/>
    </xf>
    <xf numFmtId="0" fontId="13" fillId="4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left" vertical="center" wrapText="1"/>
    </xf>
    <xf numFmtId="21" fontId="12" fillId="5" borderId="0" xfId="0" applyNumberFormat="1" applyFont="1" applyFill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20" fontId="12" fillId="5" borderId="0" xfId="0" applyNumberFormat="1" applyFont="1" applyFill="1" applyAlignment="1">
      <alignment horizontal="center" vertical="center" wrapText="1"/>
    </xf>
    <xf numFmtId="46" fontId="12" fillId="5" borderId="0" xfId="0" applyNumberFormat="1" applyFont="1" applyFill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49" fontId="12" fillId="5" borderId="0" xfId="0" applyNumberFormat="1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20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1" xfId="0" applyBorder="1"/>
    <xf numFmtId="0" fontId="6" fillId="0" borderId="17" xfId="0" applyFont="1" applyBorder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0" fillId="3" borderId="0" xfId="0" applyFill="1"/>
    <xf numFmtId="0" fontId="6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1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21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4" xfId="0" applyBorder="1" applyProtection="1">
      <protection locked="0"/>
    </xf>
    <xf numFmtId="14" fontId="0" fillId="0" borderId="0" xfId="0" applyNumberFormat="1"/>
    <xf numFmtId="14" fontId="0" fillId="0" borderId="1" xfId="0" applyNumberFormat="1" applyBorder="1" applyAlignment="1" applyProtection="1">
      <alignment vertic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vertical="top"/>
    </xf>
    <xf numFmtId="0" fontId="0" fillId="0" borderId="9" xfId="0" applyBorder="1" applyAlignment="1">
      <alignment horizontal="right" vertical="center"/>
    </xf>
    <xf numFmtId="0" fontId="0" fillId="0" borderId="41" xfId="0" applyBorder="1" applyProtection="1">
      <protection locked="0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6" fillId="0" borderId="2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1" fontId="0" fillId="0" borderId="6" xfId="0" applyNumberFormat="1" applyBorder="1" applyAlignment="1" applyProtection="1">
      <alignment horizontal="center"/>
      <protection locked="0"/>
    </xf>
    <xf numFmtId="1" fontId="0" fillId="0" borderId="14" xfId="0" applyNumberForma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1" fontId="0" fillId="0" borderId="4" xfId="0" applyNumberFormat="1" applyBorder="1" applyAlignment="1" applyProtection="1">
      <alignment horizontal="center"/>
      <protection locked="0"/>
    </xf>
    <xf numFmtId="0" fontId="5" fillId="0" borderId="0" xfId="0" applyFont="1" applyAlignment="1">
      <alignment horizontal="left" vertical="center"/>
    </xf>
    <xf numFmtId="0" fontId="6" fillId="0" borderId="2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164" fontId="11" fillId="0" borderId="5" xfId="0" applyNumberFormat="1" applyFont="1" applyBorder="1" applyAlignment="1" applyProtection="1">
      <alignment horizontal="center" vertical="center"/>
      <protection locked="0"/>
    </xf>
    <xf numFmtId="14" fontId="4" fillId="0" borderId="5" xfId="0" applyNumberFormat="1" applyFont="1" applyBorder="1" applyAlignment="1" applyProtection="1">
      <alignment horizontal="center" vertical="center"/>
      <protection locked="0"/>
    </xf>
    <xf numFmtId="14" fontId="4" fillId="0" borderId="3" xfId="0" applyNumberFormat="1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4" fontId="4" fillId="0" borderId="5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207646</xdr:colOff>
      <xdr:row>0</xdr:row>
      <xdr:rowOff>121836</xdr:rowOff>
    </xdr:from>
    <xdr:to>
      <xdr:col>3</xdr:col>
      <xdr:colOff>339091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6EE015BE-D3BC-413F-A204-C9E16EA19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35480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716594</xdr:colOff>
      <xdr:row>5</xdr:row>
      <xdr:rowOff>123825</xdr:rowOff>
    </xdr:from>
    <xdr:to>
      <xdr:col>8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9A9EC258-2B9E-48CA-8307-7D25F3FF3ED0}"/>
            </a:ext>
          </a:extLst>
        </xdr:cNvPr>
        <xdr:cNvSpPr/>
      </xdr:nvSpPr>
      <xdr:spPr>
        <a:xfrm>
          <a:off x="4783769" y="14001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290265</xdr:colOff>
      <xdr:row>5</xdr:row>
      <xdr:rowOff>114300</xdr:rowOff>
    </xdr:from>
    <xdr:to>
      <xdr:col>9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xmlns="" id="{EB284875-99DB-4748-A778-0E92ECC762DD}"/>
            </a:ext>
          </a:extLst>
        </xdr:cNvPr>
        <xdr:cNvSpPr/>
      </xdr:nvSpPr>
      <xdr:spPr>
        <a:xfrm>
          <a:off x="6649024" y="1512176"/>
          <a:ext cx="186063" cy="1363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419100</xdr:colOff>
      <xdr:row>5</xdr:row>
      <xdr:rowOff>57150</xdr:rowOff>
    </xdr:from>
    <xdr:ext cx="351378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xmlns="" id="{00FCFFFA-FF5D-4FF4-81E5-906E2CC1ACC1}"/>
            </a:ext>
          </a:extLst>
        </xdr:cNvPr>
        <xdr:cNvSpPr txBox="1"/>
      </xdr:nvSpPr>
      <xdr:spPr>
        <a:xfrm>
          <a:off x="4486275" y="133350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948231</xdr:colOff>
      <xdr:row>5</xdr:row>
      <xdr:rowOff>57150</xdr:rowOff>
    </xdr:from>
    <xdr:ext cx="481176" cy="264560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xmlns="" id="{29EE3EC1-C544-4AA9-9D64-FB8A722D38A4}"/>
            </a:ext>
          </a:extLst>
        </xdr:cNvPr>
        <xdr:cNvSpPr txBox="1"/>
      </xdr:nvSpPr>
      <xdr:spPr>
        <a:xfrm>
          <a:off x="6224424" y="1455026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95250</xdr:colOff>
      <xdr:row>34</xdr:row>
      <xdr:rowOff>85725</xdr:rowOff>
    </xdr:from>
    <xdr:to>
      <xdr:col>9</xdr:col>
      <xdr:colOff>281313</xdr:colOff>
      <xdr:row>34</xdr:row>
      <xdr:rowOff>228600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xmlns="" id="{ACA2AA39-5C5C-48C8-8ED0-46677B85F7A7}"/>
            </a:ext>
          </a:extLst>
        </xdr:cNvPr>
        <xdr:cNvSpPr/>
      </xdr:nvSpPr>
      <xdr:spPr>
        <a:xfrm>
          <a:off x="6324600" y="8134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34</xdr:row>
      <xdr:rowOff>47625</xdr:rowOff>
    </xdr:from>
    <xdr:to>
      <xdr:col>9</xdr:col>
      <xdr:colOff>889268</xdr:colOff>
      <xdr:row>34</xdr:row>
      <xdr:rowOff>190500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xmlns="" id="{E149FAD1-A4B7-4D6B-8BC0-DB1D7F8454E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10</xdr:row>
      <xdr:rowOff>306705</xdr:rowOff>
    </xdr:from>
    <xdr:to>
      <xdr:col>8</xdr:col>
      <xdr:colOff>422597</xdr:colOff>
      <xdr:row>10</xdr:row>
      <xdr:rowOff>441960</xdr:rowOff>
    </xdr:to>
    <xdr:sp macro="" textlink="">
      <xdr:nvSpPr>
        <xdr:cNvPr id="48" name="Retângulo 47">
          <a:extLst>
            <a:ext uri="{FF2B5EF4-FFF2-40B4-BE49-F238E27FC236}">
              <a16:creationId xmlns:a16="http://schemas.microsoft.com/office/drawing/2014/main" xmlns="" id="{C3E30EE1-BB65-4BE3-9605-3B1B2E59671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10</xdr:row>
      <xdr:rowOff>240030</xdr:rowOff>
    </xdr:from>
    <xdr:ext cx="351378" cy="264560"/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xmlns="" id="{B3177E40-44A7-4EAA-86FD-DB148E89C3E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10</xdr:row>
      <xdr:rowOff>232410</xdr:rowOff>
    </xdr:from>
    <xdr:ext cx="474297" cy="264560"/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xmlns="" id="{61CC7ED0-9ECE-4FE3-BF1D-8C3096D2A4BD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10</xdr:row>
      <xdr:rowOff>306705</xdr:rowOff>
    </xdr:from>
    <xdr:to>
      <xdr:col>8</xdr:col>
      <xdr:colOff>1039817</xdr:colOff>
      <xdr:row>10</xdr:row>
      <xdr:rowOff>441960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xmlns="" id="{81235F38-066B-4877-8D81-1B42440FD6BF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52" name="Retângulo 51">
          <a:extLst>
            <a:ext uri="{FF2B5EF4-FFF2-40B4-BE49-F238E27FC236}">
              <a16:creationId xmlns:a16="http://schemas.microsoft.com/office/drawing/2014/main" xmlns="" id="{66327A3A-DB18-420E-8B4A-6F1EB64889AD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11</xdr:row>
      <xdr:rowOff>240030</xdr:rowOff>
    </xdr:from>
    <xdr:ext cx="351378" cy="264560"/>
    <xdr:sp macro="" textlink="">
      <xdr:nvSpPr>
        <xdr:cNvPr id="53" name="CaixaDeTexto 52">
          <a:extLst>
            <a:ext uri="{FF2B5EF4-FFF2-40B4-BE49-F238E27FC236}">
              <a16:creationId xmlns:a16="http://schemas.microsoft.com/office/drawing/2014/main" xmlns="" id="{5A348048-9BEB-4E5B-BCE8-1E8AC20C4B14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xmlns="" id="{61E3086A-B31C-4B44-B6A5-467027A1CA1C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55" name="Retângulo 54">
          <a:extLst>
            <a:ext uri="{FF2B5EF4-FFF2-40B4-BE49-F238E27FC236}">
              <a16:creationId xmlns:a16="http://schemas.microsoft.com/office/drawing/2014/main" xmlns="" id="{F4243475-2C9D-48EB-B608-2C206C9E8E14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10</xdr:row>
      <xdr:rowOff>306705</xdr:rowOff>
    </xdr:from>
    <xdr:to>
      <xdr:col>10</xdr:col>
      <xdr:colOff>422597</xdr:colOff>
      <xdr:row>10</xdr:row>
      <xdr:rowOff>441960</xdr:rowOff>
    </xdr:to>
    <xdr:sp macro="" textlink="">
      <xdr:nvSpPr>
        <xdr:cNvPr id="56" name="Retângulo 55">
          <a:extLst>
            <a:ext uri="{FF2B5EF4-FFF2-40B4-BE49-F238E27FC236}">
              <a16:creationId xmlns:a16="http://schemas.microsoft.com/office/drawing/2014/main" xmlns="" id="{19A48332-AF91-4E3B-A485-6FAF93A58261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10</xdr:row>
      <xdr:rowOff>240030</xdr:rowOff>
    </xdr:from>
    <xdr:ext cx="351378" cy="264560"/>
    <xdr:sp macro="" textlink="">
      <xdr:nvSpPr>
        <xdr:cNvPr id="57" name="CaixaDeTexto 56">
          <a:extLst>
            <a:ext uri="{FF2B5EF4-FFF2-40B4-BE49-F238E27FC236}">
              <a16:creationId xmlns:a16="http://schemas.microsoft.com/office/drawing/2014/main" xmlns="" id="{08033844-88BC-4D60-8FC9-0277B9368317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10</xdr:row>
      <xdr:rowOff>232410</xdr:rowOff>
    </xdr:from>
    <xdr:ext cx="474297" cy="264560"/>
    <xdr:sp macro="" textlink="">
      <xdr:nvSpPr>
        <xdr:cNvPr id="58" name="CaixaDeTexto 57">
          <a:extLst>
            <a:ext uri="{FF2B5EF4-FFF2-40B4-BE49-F238E27FC236}">
              <a16:creationId xmlns:a16="http://schemas.microsoft.com/office/drawing/2014/main" xmlns="" id="{A90BA68C-9EA2-46A8-AB8F-787C61F09D76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10</xdr:row>
      <xdr:rowOff>306705</xdr:rowOff>
    </xdr:from>
    <xdr:to>
      <xdr:col>10</xdr:col>
      <xdr:colOff>1039817</xdr:colOff>
      <xdr:row>10</xdr:row>
      <xdr:rowOff>441960</xdr:rowOff>
    </xdr:to>
    <xdr:sp macro="" textlink="">
      <xdr:nvSpPr>
        <xdr:cNvPr id="59" name="Retângulo 58">
          <a:extLst>
            <a:ext uri="{FF2B5EF4-FFF2-40B4-BE49-F238E27FC236}">
              <a16:creationId xmlns:a16="http://schemas.microsoft.com/office/drawing/2014/main" xmlns="" id="{5A1D37EE-2883-4E1B-A17D-03F345B623FC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11</xdr:row>
      <xdr:rowOff>306705</xdr:rowOff>
    </xdr:from>
    <xdr:to>
      <xdr:col>10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xmlns="" id="{ECA06E87-B0C9-49D5-9F4D-0D479D9DBBA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xmlns="" id="{212C9E74-16F4-49FD-9373-5191CE86BF7C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xmlns="" id="{DB7072D2-8749-4802-9072-D7E98B58A978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11</xdr:row>
      <xdr:rowOff>306705</xdr:rowOff>
    </xdr:from>
    <xdr:to>
      <xdr:col>10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xmlns="" id="{8923E230-AD18-4029-A385-E0F91E90B63E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434654</xdr:colOff>
      <xdr:row>14</xdr:row>
      <xdr:rowOff>93345</xdr:rowOff>
    </xdr:from>
    <xdr:to>
      <xdr:col>7</xdr:col>
      <xdr:colOff>620717</xdr:colOff>
      <xdr:row>14</xdr:row>
      <xdr:rowOff>228600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xmlns="" id="{300581D6-E2A2-496F-967E-07B3D8CF8B0A}"/>
            </a:ext>
          </a:extLst>
        </xdr:cNvPr>
        <xdr:cNvSpPr/>
      </xdr:nvSpPr>
      <xdr:spPr>
        <a:xfrm>
          <a:off x="425227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137160</xdr:colOff>
      <xdr:row>14</xdr:row>
      <xdr:rowOff>26670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xmlns="" id="{D4CEA790-D7B1-471E-BEB0-0B77A467A015}"/>
            </a:ext>
          </a:extLst>
        </xdr:cNvPr>
        <xdr:cNvSpPr txBox="1"/>
      </xdr:nvSpPr>
      <xdr:spPr>
        <a:xfrm>
          <a:off x="3954780" y="39052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7</xdr:col>
      <xdr:colOff>622935</xdr:colOff>
      <xdr:row>14</xdr:row>
      <xdr:rowOff>19050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xmlns="" id="{DF063CB1-452E-455E-AAD5-D84639351ABE}"/>
            </a:ext>
          </a:extLst>
        </xdr:cNvPr>
        <xdr:cNvSpPr txBox="1"/>
      </xdr:nvSpPr>
      <xdr:spPr>
        <a:xfrm>
          <a:off x="4440555" y="389763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7</xdr:col>
      <xdr:colOff>1051874</xdr:colOff>
      <xdr:row>14</xdr:row>
      <xdr:rowOff>93345</xdr:rowOff>
    </xdr:from>
    <xdr:to>
      <xdr:col>7</xdr:col>
      <xdr:colOff>1237937</xdr:colOff>
      <xdr:row>14</xdr:row>
      <xdr:rowOff>228600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xmlns="" id="{3E4F8495-FE03-43E0-8A38-6FF0E11BFFC2}"/>
            </a:ext>
          </a:extLst>
        </xdr:cNvPr>
        <xdr:cNvSpPr/>
      </xdr:nvSpPr>
      <xdr:spPr>
        <a:xfrm>
          <a:off x="486949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35</xdr:row>
      <xdr:rowOff>47625</xdr:rowOff>
    </xdr:from>
    <xdr:to>
      <xdr:col>9</xdr:col>
      <xdr:colOff>281313</xdr:colOff>
      <xdr:row>35</xdr:row>
      <xdr:rowOff>190500</xdr:rowOff>
    </xdr:to>
    <xdr:sp macro="" textlink="">
      <xdr:nvSpPr>
        <xdr:cNvPr id="68" name="Retângulo 67">
          <a:extLst>
            <a:ext uri="{FF2B5EF4-FFF2-40B4-BE49-F238E27FC236}">
              <a16:creationId xmlns:a16="http://schemas.microsoft.com/office/drawing/2014/main" xmlns="" id="{A77388AB-A120-498B-953F-4FFEDEBAC1C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35</xdr:row>
      <xdr:rowOff>47625</xdr:rowOff>
    </xdr:from>
    <xdr:to>
      <xdr:col>9</xdr:col>
      <xdr:colOff>889268</xdr:colOff>
      <xdr:row>35</xdr:row>
      <xdr:rowOff>190500</xdr:rowOff>
    </xdr:to>
    <xdr:sp macro="" textlink="">
      <xdr:nvSpPr>
        <xdr:cNvPr id="69" name="Retângulo 68">
          <a:extLst>
            <a:ext uri="{FF2B5EF4-FFF2-40B4-BE49-F238E27FC236}">
              <a16:creationId xmlns:a16="http://schemas.microsoft.com/office/drawing/2014/main" xmlns="" id="{0881FB03-F5FA-4EB4-964D-82C5A230095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36</xdr:row>
      <xdr:rowOff>47625</xdr:rowOff>
    </xdr:from>
    <xdr:to>
      <xdr:col>9</xdr:col>
      <xdr:colOff>281313</xdr:colOff>
      <xdr:row>36</xdr:row>
      <xdr:rowOff>190500</xdr:rowOff>
    </xdr:to>
    <xdr:sp macro="" textlink="">
      <xdr:nvSpPr>
        <xdr:cNvPr id="70" name="Retângulo 69">
          <a:extLst>
            <a:ext uri="{FF2B5EF4-FFF2-40B4-BE49-F238E27FC236}">
              <a16:creationId xmlns:a16="http://schemas.microsoft.com/office/drawing/2014/main" xmlns="" id="{C12A09F1-57AB-4771-B731-F27D2226955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36</xdr:row>
      <xdr:rowOff>47625</xdr:rowOff>
    </xdr:from>
    <xdr:to>
      <xdr:col>9</xdr:col>
      <xdr:colOff>889268</xdr:colOff>
      <xdr:row>36</xdr:row>
      <xdr:rowOff>190500</xdr:rowOff>
    </xdr:to>
    <xdr:sp macro="" textlink="">
      <xdr:nvSpPr>
        <xdr:cNvPr id="71" name="Retângulo 70">
          <a:extLst>
            <a:ext uri="{FF2B5EF4-FFF2-40B4-BE49-F238E27FC236}">
              <a16:creationId xmlns:a16="http://schemas.microsoft.com/office/drawing/2014/main" xmlns="" id="{30BEE643-6992-416E-9CFA-D7EC8EA54EA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37</xdr:row>
      <xdr:rowOff>66675</xdr:rowOff>
    </xdr:from>
    <xdr:to>
      <xdr:col>9</xdr:col>
      <xdr:colOff>281313</xdr:colOff>
      <xdr:row>37</xdr:row>
      <xdr:rowOff>209550</xdr:rowOff>
    </xdr:to>
    <xdr:sp macro="" textlink="">
      <xdr:nvSpPr>
        <xdr:cNvPr id="72" name="Retângulo 71">
          <a:extLst>
            <a:ext uri="{FF2B5EF4-FFF2-40B4-BE49-F238E27FC236}">
              <a16:creationId xmlns:a16="http://schemas.microsoft.com/office/drawing/2014/main" xmlns="" id="{D4E86B9A-6F2D-46D7-B93D-25705B635B05}"/>
            </a:ext>
          </a:extLst>
        </xdr:cNvPr>
        <xdr:cNvSpPr/>
      </xdr:nvSpPr>
      <xdr:spPr>
        <a:xfrm>
          <a:off x="6324600" y="8943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37</xdr:row>
      <xdr:rowOff>47625</xdr:rowOff>
    </xdr:from>
    <xdr:to>
      <xdr:col>9</xdr:col>
      <xdr:colOff>889268</xdr:colOff>
      <xdr:row>37</xdr:row>
      <xdr:rowOff>190500</xdr:rowOff>
    </xdr:to>
    <xdr:sp macro="" textlink="">
      <xdr:nvSpPr>
        <xdr:cNvPr id="73" name="Retângulo 72">
          <a:extLst>
            <a:ext uri="{FF2B5EF4-FFF2-40B4-BE49-F238E27FC236}">
              <a16:creationId xmlns:a16="http://schemas.microsoft.com/office/drawing/2014/main" xmlns="" id="{E65FCD74-3CB2-4218-81C0-17F665203FAE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38</xdr:row>
      <xdr:rowOff>47625</xdr:rowOff>
    </xdr:from>
    <xdr:to>
      <xdr:col>9</xdr:col>
      <xdr:colOff>281313</xdr:colOff>
      <xdr:row>38</xdr:row>
      <xdr:rowOff>190500</xdr:rowOff>
    </xdr:to>
    <xdr:sp macro="" textlink="">
      <xdr:nvSpPr>
        <xdr:cNvPr id="74" name="Retângulo 73">
          <a:extLst>
            <a:ext uri="{FF2B5EF4-FFF2-40B4-BE49-F238E27FC236}">
              <a16:creationId xmlns:a16="http://schemas.microsoft.com/office/drawing/2014/main" xmlns="" id="{BAE86BF7-FAD9-4D58-85E8-D5D283ED9AF1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38</xdr:row>
      <xdr:rowOff>47625</xdr:rowOff>
    </xdr:from>
    <xdr:to>
      <xdr:col>9</xdr:col>
      <xdr:colOff>889268</xdr:colOff>
      <xdr:row>38</xdr:row>
      <xdr:rowOff>190500</xdr:rowOff>
    </xdr:to>
    <xdr:sp macro="" textlink="">
      <xdr:nvSpPr>
        <xdr:cNvPr id="75" name="Retângulo 74">
          <a:extLst>
            <a:ext uri="{FF2B5EF4-FFF2-40B4-BE49-F238E27FC236}">
              <a16:creationId xmlns:a16="http://schemas.microsoft.com/office/drawing/2014/main" xmlns="" id="{B71C2CAE-18B0-49B1-B35D-1CF6283E3F9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39</xdr:row>
      <xdr:rowOff>47625</xdr:rowOff>
    </xdr:from>
    <xdr:to>
      <xdr:col>9</xdr:col>
      <xdr:colOff>281313</xdr:colOff>
      <xdr:row>39</xdr:row>
      <xdr:rowOff>190500</xdr:rowOff>
    </xdr:to>
    <xdr:sp macro="" textlink="">
      <xdr:nvSpPr>
        <xdr:cNvPr id="76" name="Retângulo 75">
          <a:extLst>
            <a:ext uri="{FF2B5EF4-FFF2-40B4-BE49-F238E27FC236}">
              <a16:creationId xmlns:a16="http://schemas.microsoft.com/office/drawing/2014/main" xmlns="" id="{B2339A59-5784-484A-8DCE-12988E5B57C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39</xdr:row>
      <xdr:rowOff>47625</xdr:rowOff>
    </xdr:from>
    <xdr:to>
      <xdr:col>9</xdr:col>
      <xdr:colOff>889268</xdr:colOff>
      <xdr:row>39</xdr:row>
      <xdr:rowOff>190500</xdr:rowOff>
    </xdr:to>
    <xdr:sp macro="" textlink="">
      <xdr:nvSpPr>
        <xdr:cNvPr id="77" name="Retângulo 76">
          <a:extLst>
            <a:ext uri="{FF2B5EF4-FFF2-40B4-BE49-F238E27FC236}">
              <a16:creationId xmlns:a16="http://schemas.microsoft.com/office/drawing/2014/main" xmlns="" id="{0F25EFF5-A54E-40B0-BAB1-1C2F1E18362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40</xdr:row>
      <xdr:rowOff>47625</xdr:rowOff>
    </xdr:from>
    <xdr:to>
      <xdr:col>9</xdr:col>
      <xdr:colOff>281313</xdr:colOff>
      <xdr:row>40</xdr:row>
      <xdr:rowOff>190500</xdr:rowOff>
    </xdr:to>
    <xdr:sp macro="" textlink="">
      <xdr:nvSpPr>
        <xdr:cNvPr id="78" name="Retângulo 77">
          <a:extLst>
            <a:ext uri="{FF2B5EF4-FFF2-40B4-BE49-F238E27FC236}">
              <a16:creationId xmlns:a16="http://schemas.microsoft.com/office/drawing/2014/main" xmlns="" id="{61EED6FA-92CE-4025-A64A-4A4DC542AF2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40</xdr:row>
      <xdr:rowOff>47625</xdr:rowOff>
    </xdr:from>
    <xdr:to>
      <xdr:col>9</xdr:col>
      <xdr:colOff>889268</xdr:colOff>
      <xdr:row>40</xdr:row>
      <xdr:rowOff>190500</xdr:rowOff>
    </xdr:to>
    <xdr:sp macro="" textlink="">
      <xdr:nvSpPr>
        <xdr:cNvPr id="79" name="Retângulo 78">
          <a:extLst>
            <a:ext uri="{FF2B5EF4-FFF2-40B4-BE49-F238E27FC236}">
              <a16:creationId xmlns:a16="http://schemas.microsoft.com/office/drawing/2014/main" xmlns="" id="{CA4ABA14-CF36-4671-9FA9-A1DED49FD52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41</xdr:row>
      <xdr:rowOff>47625</xdr:rowOff>
    </xdr:from>
    <xdr:to>
      <xdr:col>9</xdr:col>
      <xdr:colOff>281313</xdr:colOff>
      <xdr:row>41</xdr:row>
      <xdr:rowOff>190500</xdr:rowOff>
    </xdr:to>
    <xdr:sp macro="" textlink="">
      <xdr:nvSpPr>
        <xdr:cNvPr id="80" name="Retângulo 79">
          <a:extLst>
            <a:ext uri="{FF2B5EF4-FFF2-40B4-BE49-F238E27FC236}">
              <a16:creationId xmlns:a16="http://schemas.microsoft.com/office/drawing/2014/main" xmlns="" id="{52520B53-743B-4EE1-B592-EDC652FBCBFF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41</xdr:row>
      <xdr:rowOff>47625</xdr:rowOff>
    </xdr:from>
    <xdr:to>
      <xdr:col>9</xdr:col>
      <xdr:colOff>889268</xdr:colOff>
      <xdr:row>41</xdr:row>
      <xdr:rowOff>190500</xdr:rowOff>
    </xdr:to>
    <xdr:sp macro="" textlink="">
      <xdr:nvSpPr>
        <xdr:cNvPr id="81" name="Retângulo 80">
          <a:extLst>
            <a:ext uri="{FF2B5EF4-FFF2-40B4-BE49-F238E27FC236}">
              <a16:creationId xmlns:a16="http://schemas.microsoft.com/office/drawing/2014/main" xmlns="" id="{78B0C140-605D-4377-BA38-8800A3884B4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42</xdr:row>
      <xdr:rowOff>47625</xdr:rowOff>
    </xdr:from>
    <xdr:to>
      <xdr:col>9</xdr:col>
      <xdr:colOff>281313</xdr:colOff>
      <xdr:row>42</xdr:row>
      <xdr:rowOff>190500</xdr:rowOff>
    </xdr:to>
    <xdr:sp macro="" textlink="">
      <xdr:nvSpPr>
        <xdr:cNvPr id="82" name="Retângulo 81">
          <a:extLst>
            <a:ext uri="{FF2B5EF4-FFF2-40B4-BE49-F238E27FC236}">
              <a16:creationId xmlns:a16="http://schemas.microsoft.com/office/drawing/2014/main" xmlns="" id="{37AE6197-41A3-4E5D-A4AF-0A475C4EAAE9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42</xdr:row>
      <xdr:rowOff>47625</xdr:rowOff>
    </xdr:from>
    <xdr:to>
      <xdr:col>9</xdr:col>
      <xdr:colOff>889268</xdr:colOff>
      <xdr:row>42</xdr:row>
      <xdr:rowOff>190500</xdr:rowOff>
    </xdr:to>
    <xdr:sp macro="" textlink="">
      <xdr:nvSpPr>
        <xdr:cNvPr id="83" name="Retângulo 82">
          <a:extLst>
            <a:ext uri="{FF2B5EF4-FFF2-40B4-BE49-F238E27FC236}">
              <a16:creationId xmlns:a16="http://schemas.microsoft.com/office/drawing/2014/main" xmlns="" id="{3C606800-3B8F-4CDF-B8D2-FD01CD9D9138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43</xdr:row>
      <xdr:rowOff>47625</xdr:rowOff>
    </xdr:from>
    <xdr:to>
      <xdr:col>9</xdr:col>
      <xdr:colOff>281313</xdr:colOff>
      <xdr:row>43</xdr:row>
      <xdr:rowOff>190500</xdr:rowOff>
    </xdr:to>
    <xdr:sp macro="" textlink="">
      <xdr:nvSpPr>
        <xdr:cNvPr id="84" name="Retângulo 83">
          <a:extLst>
            <a:ext uri="{FF2B5EF4-FFF2-40B4-BE49-F238E27FC236}">
              <a16:creationId xmlns:a16="http://schemas.microsoft.com/office/drawing/2014/main" xmlns="" id="{AFFD3051-031A-4105-A6B6-B51D1379FEA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43</xdr:row>
      <xdr:rowOff>47625</xdr:rowOff>
    </xdr:from>
    <xdr:to>
      <xdr:col>9</xdr:col>
      <xdr:colOff>889268</xdr:colOff>
      <xdr:row>43</xdr:row>
      <xdr:rowOff>190500</xdr:rowOff>
    </xdr:to>
    <xdr:sp macro="" textlink="">
      <xdr:nvSpPr>
        <xdr:cNvPr id="85" name="Retângulo 84">
          <a:extLst>
            <a:ext uri="{FF2B5EF4-FFF2-40B4-BE49-F238E27FC236}">
              <a16:creationId xmlns:a16="http://schemas.microsoft.com/office/drawing/2014/main" xmlns="" id="{275EFC6E-A962-4961-96D6-59996594462B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44</xdr:row>
      <xdr:rowOff>47625</xdr:rowOff>
    </xdr:from>
    <xdr:to>
      <xdr:col>9</xdr:col>
      <xdr:colOff>281313</xdr:colOff>
      <xdr:row>44</xdr:row>
      <xdr:rowOff>190500</xdr:rowOff>
    </xdr:to>
    <xdr:sp macro="" textlink="">
      <xdr:nvSpPr>
        <xdr:cNvPr id="86" name="Retângulo 85">
          <a:extLst>
            <a:ext uri="{FF2B5EF4-FFF2-40B4-BE49-F238E27FC236}">
              <a16:creationId xmlns:a16="http://schemas.microsoft.com/office/drawing/2014/main" xmlns="" id="{4649F0F1-F8E9-45DA-B109-CD1FD14AF5B3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44</xdr:row>
      <xdr:rowOff>47625</xdr:rowOff>
    </xdr:from>
    <xdr:to>
      <xdr:col>9</xdr:col>
      <xdr:colOff>889268</xdr:colOff>
      <xdr:row>44</xdr:row>
      <xdr:rowOff>190500</xdr:rowOff>
    </xdr:to>
    <xdr:sp macro="" textlink="">
      <xdr:nvSpPr>
        <xdr:cNvPr id="87" name="Retângulo 86">
          <a:extLst>
            <a:ext uri="{FF2B5EF4-FFF2-40B4-BE49-F238E27FC236}">
              <a16:creationId xmlns:a16="http://schemas.microsoft.com/office/drawing/2014/main" xmlns="" id="{E587C9C3-D767-4069-82CB-82A234D8EAD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45</xdr:row>
      <xdr:rowOff>47625</xdr:rowOff>
    </xdr:from>
    <xdr:to>
      <xdr:col>9</xdr:col>
      <xdr:colOff>281313</xdr:colOff>
      <xdr:row>45</xdr:row>
      <xdr:rowOff>190500</xdr:rowOff>
    </xdr:to>
    <xdr:sp macro="" textlink="">
      <xdr:nvSpPr>
        <xdr:cNvPr id="88" name="Retângulo 87">
          <a:extLst>
            <a:ext uri="{FF2B5EF4-FFF2-40B4-BE49-F238E27FC236}">
              <a16:creationId xmlns:a16="http://schemas.microsoft.com/office/drawing/2014/main" xmlns="" id="{BA38159B-71A5-4280-AC14-04EAC66F9B52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45</xdr:row>
      <xdr:rowOff>47625</xdr:rowOff>
    </xdr:from>
    <xdr:to>
      <xdr:col>9</xdr:col>
      <xdr:colOff>889268</xdr:colOff>
      <xdr:row>45</xdr:row>
      <xdr:rowOff>190500</xdr:rowOff>
    </xdr:to>
    <xdr:sp macro="" textlink="">
      <xdr:nvSpPr>
        <xdr:cNvPr id="89" name="Retângulo 88">
          <a:extLst>
            <a:ext uri="{FF2B5EF4-FFF2-40B4-BE49-F238E27FC236}">
              <a16:creationId xmlns:a16="http://schemas.microsoft.com/office/drawing/2014/main" xmlns="" id="{AF070F4F-B1EB-4129-A94E-47719B915AC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46</xdr:row>
      <xdr:rowOff>47625</xdr:rowOff>
    </xdr:from>
    <xdr:to>
      <xdr:col>9</xdr:col>
      <xdr:colOff>281313</xdr:colOff>
      <xdr:row>46</xdr:row>
      <xdr:rowOff>190500</xdr:rowOff>
    </xdr:to>
    <xdr:sp macro="" textlink="">
      <xdr:nvSpPr>
        <xdr:cNvPr id="90" name="Retângulo 89">
          <a:extLst>
            <a:ext uri="{FF2B5EF4-FFF2-40B4-BE49-F238E27FC236}">
              <a16:creationId xmlns:a16="http://schemas.microsoft.com/office/drawing/2014/main" xmlns="" id="{2D5DFBAC-40CD-4548-B5DD-5F9F6B7FE848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46</xdr:row>
      <xdr:rowOff>47625</xdr:rowOff>
    </xdr:from>
    <xdr:to>
      <xdr:col>9</xdr:col>
      <xdr:colOff>889268</xdr:colOff>
      <xdr:row>46</xdr:row>
      <xdr:rowOff>190500</xdr:rowOff>
    </xdr:to>
    <xdr:sp macro="" textlink="">
      <xdr:nvSpPr>
        <xdr:cNvPr id="91" name="Retângulo 90">
          <a:extLst>
            <a:ext uri="{FF2B5EF4-FFF2-40B4-BE49-F238E27FC236}">
              <a16:creationId xmlns:a16="http://schemas.microsoft.com/office/drawing/2014/main" xmlns="" id="{F94B3A4A-D85D-4ACE-BEE9-0DC327A688F1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47</xdr:row>
      <xdr:rowOff>47625</xdr:rowOff>
    </xdr:from>
    <xdr:to>
      <xdr:col>9</xdr:col>
      <xdr:colOff>281313</xdr:colOff>
      <xdr:row>47</xdr:row>
      <xdr:rowOff>190500</xdr:rowOff>
    </xdr:to>
    <xdr:sp macro="" textlink="">
      <xdr:nvSpPr>
        <xdr:cNvPr id="92" name="Retângulo 91">
          <a:extLst>
            <a:ext uri="{FF2B5EF4-FFF2-40B4-BE49-F238E27FC236}">
              <a16:creationId xmlns:a16="http://schemas.microsoft.com/office/drawing/2014/main" xmlns="" id="{12CFEDC9-0A31-4088-8B23-8B2747AECFF4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47</xdr:row>
      <xdr:rowOff>47625</xdr:rowOff>
    </xdr:from>
    <xdr:to>
      <xdr:col>9</xdr:col>
      <xdr:colOff>889268</xdr:colOff>
      <xdr:row>47</xdr:row>
      <xdr:rowOff>190500</xdr:rowOff>
    </xdr:to>
    <xdr:sp macro="" textlink="">
      <xdr:nvSpPr>
        <xdr:cNvPr id="93" name="Retângulo 92">
          <a:extLst>
            <a:ext uri="{FF2B5EF4-FFF2-40B4-BE49-F238E27FC236}">
              <a16:creationId xmlns:a16="http://schemas.microsoft.com/office/drawing/2014/main" xmlns="" id="{D37B05FE-628B-4E31-9569-AD85F21BD6F7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94" name="Retângulo 93">
          <a:extLst>
            <a:ext uri="{FF2B5EF4-FFF2-40B4-BE49-F238E27FC236}">
              <a16:creationId xmlns:a16="http://schemas.microsoft.com/office/drawing/2014/main" xmlns="" id="{6B7C2A7C-4F6F-4998-BF47-458D72ECF5C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95" name="Retângulo 94">
          <a:extLst>
            <a:ext uri="{FF2B5EF4-FFF2-40B4-BE49-F238E27FC236}">
              <a16:creationId xmlns:a16="http://schemas.microsoft.com/office/drawing/2014/main" xmlns="" id="{E722D203-8702-4C8C-9C45-CC751203BC29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4" name="Retângulo 103">
          <a:extLst>
            <a:ext uri="{FF2B5EF4-FFF2-40B4-BE49-F238E27FC236}">
              <a16:creationId xmlns:a16="http://schemas.microsoft.com/office/drawing/2014/main" xmlns="" id="{177C7807-FB74-4C95-BB78-756922BC30AC}"/>
            </a:ext>
          </a:extLst>
        </xdr:cNvPr>
        <xdr:cNvSpPr/>
      </xdr:nvSpPr>
      <xdr:spPr>
        <a:xfrm>
          <a:off x="6454009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5" name="Retângulo 104">
          <a:extLst>
            <a:ext uri="{FF2B5EF4-FFF2-40B4-BE49-F238E27FC236}">
              <a16:creationId xmlns:a16="http://schemas.microsoft.com/office/drawing/2014/main" xmlns="" id="{E6FCFDD9-AD61-46F3-A9EF-1D1C0F188A07}"/>
            </a:ext>
          </a:extLst>
        </xdr:cNvPr>
        <xdr:cNvSpPr/>
      </xdr:nvSpPr>
      <xdr:spPr>
        <a:xfrm>
          <a:off x="7061964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165653</xdr:colOff>
      <xdr:row>2</xdr:row>
      <xdr:rowOff>53009</xdr:rowOff>
    </xdr:from>
    <xdr:to>
      <xdr:col>8</xdr:col>
      <xdr:colOff>795131</xdr:colOff>
      <xdr:row>2</xdr:row>
      <xdr:rowOff>291548</xdr:rowOff>
    </xdr:to>
    <xdr:sp macro="" textlink="">
      <xdr:nvSpPr>
        <xdr:cNvPr id="5" name="Seta: para a Direita 4">
          <a:extLst>
            <a:ext uri="{FF2B5EF4-FFF2-40B4-BE49-F238E27FC236}">
              <a16:creationId xmlns:a16="http://schemas.microsoft.com/office/drawing/2014/main" xmlns="" id="{BD3C7F56-921F-41A8-874C-0103BD326E50}"/>
            </a:ext>
          </a:extLst>
        </xdr:cNvPr>
        <xdr:cNvSpPr/>
      </xdr:nvSpPr>
      <xdr:spPr>
        <a:xfrm>
          <a:off x="5446644" y="768626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207646</xdr:colOff>
      <xdr:row>0</xdr:row>
      <xdr:rowOff>121836</xdr:rowOff>
    </xdr:from>
    <xdr:to>
      <xdr:col>4</xdr:col>
      <xdr:colOff>367666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91D9E789-2402-44BD-A1CC-A1C14D55B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03095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716594</xdr:colOff>
      <xdr:row>5</xdr:row>
      <xdr:rowOff>123825</xdr:rowOff>
    </xdr:from>
    <xdr:to>
      <xdr:col>9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71FA2D94-2FE5-42D0-B061-81A34DC1F026}"/>
            </a:ext>
          </a:extLst>
        </xdr:cNvPr>
        <xdr:cNvSpPr/>
      </xdr:nvSpPr>
      <xdr:spPr>
        <a:xfrm>
          <a:off x="5869619" y="1533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290265</xdr:colOff>
      <xdr:row>5</xdr:row>
      <xdr:rowOff>114300</xdr:rowOff>
    </xdr:from>
    <xdr:to>
      <xdr:col>10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xmlns="" id="{A740F65E-9A59-4C80-A788-532D8357C418}"/>
            </a:ext>
          </a:extLst>
        </xdr:cNvPr>
        <xdr:cNvSpPr/>
      </xdr:nvSpPr>
      <xdr:spPr>
        <a:xfrm>
          <a:off x="6491040" y="1524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419100</xdr:colOff>
      <xdr:row>5</xdr:row>
      <xdr:rowOff>57150</xdr:rowOff>
    </xdr:from>
    <xdr:ext cx="351378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xmlns="" id="{234CE881-34DB-4A8F-B322-B9C711DD370F}"/>
            </a:ext>
          </a:extLst>
        </xdr:cNvPr>
        <xdr:cNvSpPr txBox="1"/>
      </xdr:nvSpPr>
      <xdr:spPr>
        <a:xfrm>
          <a:off x="5572125" y="14668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948231</xdr:colOff>
      <xdr:row>5</xdr:row>
      <xdr:rowOff>57150</xdr:rowOff>
    </xdr:from>
    <xdr:ext cx="481176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xmlns="" id="{0F18597B-F4CD-4B63-AB0B-EA62284BF410}"/>
            </a:ext>
          </a:extLst>
        </xdr:cNvPr>
        <xdr:cNvSpPr txBox="1"/>
      </xdr:nvSpPr>
      <xdr:spPr>
        <a:xfrm>
          <a:off x="6101256" y="1466850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95250</xdr:colOff>
      <xdr:row>42</xdr:row>
      <xdr:rowOff>47625</xdr:rowOff>
    </xdr:from>
    <xdr:to>
      <xdr:col>10</xdr:col>
      <xdr:colOff>281313</xdr:colOff>
      <xdr:row>42</xdr:row>
      <xdr:rowOff>190500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xmlns="" id="{08D41B6E-2B2F-488E-9CD6-BD82D0207693}"/>
            </a:ext>
          </a:extLst>
        </xdr:cNvPr>
        <xdr:cNvSpPr/>
      </xdr:nvSpPr>
      <xdr:spPr>
        <a:xfrm>
          <a:off x="6296025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42</xdr:row>
      <xdr:rowOff>47625</xdr:rowOff>
    </xdr:from>
    <xdr:to>
      <xdr:col>10</xdr:col>
      <xdr:colOff>889268</xdr:colOff>
      <xdr:row>42</xdr:row>
      <xdr:rowOff>190500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xmlns="" id="{A26C5758-CFFF-427C-8C3C-7844DF494C58}"/>
            </a:ext>
          </a:extLst>
        </xdr:cNvPr>
        <xdr:cNvSpPr/>
      </xdr:nvSpPr>
      <xdr:spPr>
        <a:xfrm>
          <a:off x="6903980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11</xdr:row>
      <xdr:rowOff>306705</xdr:rowOff>
    </xdr:from>
    <xdr:to>
      <xdr:col>9</xdr:col>
      <xdr:colOff>422597</xdr:colOff>
      <xdr:row>11</xdr:row>
      <xdr:rowOff>441960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xmlns="" id="{F1827BF8-045F-4D5D-8239-EFD3F0CFADAC}"/>
            </a:ext>
          </a:extLst>
        </xdr:cNvPr>
        <xdr:cNvSpPr/>
      </xdr:nvSpPr>
      <xdr:spPr>
        <a:xfrm>
          <a:off x="538955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1116330</xdr:colOff>
      <xdr:row>11</xdr:row>
      <xdr:rowOff>240030</xdr:rowOff>
    </xdr:from>
    <xdr:ext cx="351378" cy="264560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xmlns="" id="{0490D997-3E32-43A5-BAD3-14A856B6C10F}"/>
            </a:ext>
          </a:extLst>
        </xdr:cNvPr>
        <xdr:cNvSpPr txBox="1"/>
      </xdr:nvSpPr>
      <xdr:spPr>
        <a:xfrm>
          <a:off x="5116830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11</xdr:row>
      <xdr:rowOff>232410</xdr:rowOff>
    </xdr:from>
    <xdr:ext cx="474297" cy="264560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xmlns="" id="{CB1ED0D2-600C-41C1-B8F4-E9FB224E5641}"/>
            </a:ext>
          </a:extLst>
        </xdr:cNvPr>
        <xdr:cNvSpPr txBox="1"/>
      </xdr:nvSpPr>
      <xdr:spPr>
        <a:xfrm>
          <a:off x="5577840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11</xdr:row>
      <xdr:rowOff>306705</xdr:rowOff>
    </xdr:from>
    <xdr:to>
      <xdr:col>9</xdr:col>
      <xdr:colOff>1039817</xdr:colOff>
      <xdr:row>11</xdr:row>
      <xdr:rowOff>441960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xmlns="" id="{FD654C65-A4F0-4964-8EB7-3E0331B10E25}"/>
            </a:ext>
          </a:extLst>
        </xdr:cNvPr>
        <xdr:cNvSpPr/>
      </xdr:nvSpPr>
      <xdr:spPr>
        <a:xfrm>
          <a:off x="600677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12</xdr:row>
      <xdr:rowOff>306705</xdr:rowOff>
    </xdr:from>
    <xdr:to>
      <xdr:col>9</xdr:col>
      <xdr:colOff>422597</xdr:colOff>
      <xdr:row>12</xdr:row>
      <xdr:rowOff>441960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xmlns="" id="{15B10A43-CC42-4E29-BDF6-055DB4E72038}"/>
            </a:ext>
          </a:extLst>
        </xdr:cNvPr>
        <xdr:cNvSpPr/>
      </xdr:nvSpPr>
      <xdr:spPr>
        <a:xfrm>
          <a:off x="538955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1106805</xdr:colOff>
      <xdr:row>12</xdr:row>
      <xdr:rowOff>249555</xdr:rowOff>
    </xdr:from>
    <xdr:ext cx="351378" cy="264560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xmlns="" id="{68F19C26-7C20-45E8-B6F3-696266557732}"/>
            </a:ext>
          </a:extLst>
        </xdr:cNvPr>
        <xdr:cNvSpPr txBox="1"/>
      </xdr:nvSpPr>
      <xdr:spPr>
        <a:xfrm>
          <a:off x="5107305" y="3411855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12</xdr:row>
      <xdr:rowOff>232410</xdr:rowOff>
    </xdr:from>
    <xdr:ext cx="474297" cy="264560"/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xmlns="" id="{AA55FEAB-8B6F-4159-8116-3B6DDC6FDF75}"/>
            </a:ext>
          </a:extLst>
        </xdr:cNvPr>
        <xdr:cNvSpPr txBox="1"/>
      </xdr:nvSpPr>
      <xdr:spPr>
        <a:xfrm>
          <a:off x="5577840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12</xdr:row>
      <xdr:rowOff>306705</xdr:rowOff>
    </xdr:from>
    <xdr:to>
      <xdr:col>9</xdr:col>
      <xdr:colOff>1039817</xdr:colOff>
      <xdr:row>12</xdr:row>
      <xdr:rowOff>441960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xmlns="" id="{8282E535-7FBC-4F9B-92F8-0DFA2D223597}"/>
            </a:ext>
          </a:extLst>
        </xdr:cNvPr>
        <xdr:cNvSpPr/>
      </xdr:nvSpPr>
      <xdr:spPr>
        <a:xfrm>
          <a:off x="600677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11</xdr:row>
      <xdr:rowOff>306705</xdr:rowOff>
    </xdr:from>
    <xdr:to>
      <xdr:col>11</xdr:col>
      <xdr:colOff>422597</xdr:colOff>
      <xdr:row>11</xdr:row>
      <xdr:rowOff>441960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xmlns="" id="{A6F985C8-0EBC-4496-B84F-3955A9516E0C}"/>
            </a:ext>
          </a:extLst>
        </xdr:cNvPr>
        <xdr:cNvSpPr/>
      </xdr:nvSpPr>
      <xdr:spPr>
        <a:xfrm>
          <a:off x="785653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11</xdr:row>
      <xdr:rowOff>240030</xdr:rowOff>
    </xdr:from>
    <xdr:ext cx="351378" cy="264560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xmlns="" id="{321E4894-7E6D-4546-8DFC-9E5BF5CD9A86}"/>
            </a:ext>
          </a:extLst>
        </xdr:cNvPr>
        <xdr:cNvSpPr txBox="1"/>
      </xdr:nvSpPr>
      <xdr:spPr>
        <a:xfrm>
          <a:off x="7602855" y="27355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11</xdr:row>
      <xdr:rowOff>232410</xdr:rowOff>
    </xdr:from>
    <xdr:ext cx="474297" cy="264560"/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xmlns="" id="{528D892E-6DC9-4789-A71D-4A8398B70F4C}"/>
            </a:ext>
          </a:extLst>
        </xdr:cNvPr>
        <xdr:cNvSpPr txBox="1"/>
      </xdr:nvSpPr>
      <xdr:spPr>
        <a:xfrm>
          <a:off x="8044815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11</xdr:row>
      <xdr:rowOff>306705</xdr:rowOff>
    </xdr:from>
    <xdr:to>
      <xdr:col>11</xdr:col>
      <xdr:colOff>1039817</xdr:colOff>
      <xdr:row>11</xdr:row>
      <xdr:rowOff>441960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xmlns="" id="{821E4E71-FCFC-4841-B332-519FC8581706}"/>
            </a:ext>
          </a:extLst>
        </xdr:cNvPr>
        <xdr:cNvSpPr/>
      </xdr:nvSpPr>
      <xdr:spPr>
        <a:xfrm>
          <a:off x="847375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12</xdr:row>
      <xdr:rowOff>306705</xdr:rowOff>
    </xdr:from>
    <xdr:to>
      <xdr:col>11</xdr:col>
      <xdr:colOff>422597</xdr:colOff>
      <xdr:row>12</xdr:row>
      <xdr:rowOff>441960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xmlns="" id="{EDD86A36-D44B-4578-90E9-6C05C48E3C2C}"/>
            </a:ext>
          </a:extLst>
        </xdr:cNvPr>
        <xdr:cNvSpPr/>
      </xdr:nvSpPr>
      <xdr:spPr>
        <a:xfrm>
          <a:off x="785653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12</xdr:row>
      <xdr:rowOff>240030</xdr:rowOff>
    </xdr:from>
    <xdr:ext cx="351378" cy="264560"/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xmlns="" id="{CABAB187-A42A-4888-BA9B-D99120DCBC0B}"/>
            </a:ext>
          </a:extLst>
        </xdr:cNvPr>
        <xdr:cNvSpPr txBox="1"/>
      </xdr:nvSpPr>
      <xdr:spPr>
        <a:xfrm>
          <a:off x="7602855" y="32118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12</xdr:row>
      <xdr:rowOff>232410</xdr:rowOff>
    </xdr:from>
    <xdr:ext cx="474297" cy="264560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xmlns="" id="{A80EF4FC-F3A3-42F7-B07A-1CC7D70F9E4D}"/>
            </a:ext>
          </a:extLst>
        </xdr:cNvPr>
        <xdr:cNvSpPr txBox="1"/>
      </xdr:nvSpPr>
      <xdr:spPr>
        <a:xfrm>
          <a:off x="8044815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12</xdr:row>
      <xdr:rowOff>306705</xdr:rowOff>
    </xdr:from>
    <xdr:to>
      <xdr:col>11</xdr:col>
      <xdr:colOff>1039817</xdr:colOff>
      <xdr:row>12</xdr:row>
      <xdr:rowOff>441960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xmlns="" id="{9692010B-3379-4C8D-8100-F16997E1C402}"/>
            </a:ext>
          </a:extLst>
        </xdr:cNvPr>
        <xdr:cNvSpPr/>
      </xdr:nvSpPr>
      <xdr:spPr>
        <a:xfrm>
          <a:off x="847375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434654</xdr:colOff>
      <xdr:row>15</xdr:row>
      <xdr:rowOff>93345</xdr:rowOff>
    </xdr:from>
    <xdr:to>
      <xdr:col>8</xdr:col>
      <xdr:colOff>620717</xdr:colOff>
      <xdr:row>15</xdr:row>
      <xdr:rowOff>228600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xmlns="" id="{08DA8716-5356-4441-BD98-007724E0B260}"/>
            </a:ext>
          </a:extLst>
        </xdr:cNvPr>
        <xdr:cNvSpPr/>
      </xdr:nvSpPr>
      <xdr:spPr>
        <a:xfrm>
          <a:off x="416845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137160</xdr:colOff>
      <xdr:row>15</xdr:row>
      <xdr:rowOff>26670</xdr:rowOff>
    </xdr:from>
    <xdr:ext cx="351378" cy="264560"/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xmlns="" id="{C0B0F513-5529-4448-B5FD-ABE21AD6E005}"/>
            </a:ext>
          </a:extLst>
        </xdr:cNvPr>
        <xdr:cNvSpPr txBox="1"/>
      </xdr:nvSpPr>
      <xdr:spPr>
        <a:xfrm>
          <a:off x="3870960" y="393192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622935</xdr:colOff>
      <xdr:row>15</xdr:row>
      <xdr:rowOff>19050</xdr:rowOff>
    </xdr:from>
    <xdr:ext cx="474297" cy="264560"/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xmlns="" id="{60F0D93E-948A-4E18-ADDD-560E49C871FB}"/>
            </a:ext>
          </a:extLst>
        </xdr:cNvPr>
        <xdr:cNvSpPr txBox="1"/>
      </xdr:nvSpPr>
      <xdr:spPr>
        <a:xfrm>
          <a:off x="4356735" y="392430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1051874</xdr:colOff>
      <xdr:row>15</xdr:row>
      <xdr:rowOff>93345</xdr:rowOff>
    </xdr:from>
    <xdr:to>
      <xdr:col>8</xdr:col>
      <xdr:colOff>1237937</xdr:colOff>
      <xdr:row>15</xdr:row>
      <xdr:rowOff>228600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xmlns="" id="{308F178F-7772-44D2-A8C6-3500047FE8A8}"/>
            </a:ext>
          </a:extLst>
        </xdr:cNvPr>
        <xdr:cNvSpPr/>
      </xdr:nvSpPr>
      <xdr:spPr>
        <a:xfrm>
          <a:off x="478567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43</xdr:row>
      <xdr:rowOff>47625</xdr:rowOff>
    </xdr:from>
    <xdr:to>
      <xdr:col>10</xdr:col>
      <xdr:colOff>281313</xdr:colOff>
      <xdr:row>43</xdr:row>
      <xdr:rowOff>190500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xmlns="" id="{852513F3-6791-4546-AA2A-D531C98851B8}"/>
            </a:ext>
          </a:extLst>
        </xdr:cNvPr>
        <xdr:cNvSpPr/>
      </xdr:nvSpPr>
      <xdr:spPr>
        <a:xfrm>
          <a:off x="6296025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43</xdr:row>
      <xdr:rowOff>47625</xdr:rowOff>
    </xdr:from>
    <xdr:to>
      <xdr:col>10</xdr:col>
      <xdr:colOff>889268</xdr:colOff>
      <xdr:row>43</xdr:row>
      <xdr:rowOff>190500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xmlns="" id="{347E82D1-4725-4640-8456-B6E8341988C7}"/>
            </a:ext>
          </a:extLst>
        </xdr:cNvPr>
        <xdr:cNvSpPr/>
      </xdr:nvSpPr>
      <xdr:spPr>
        <a:xfrm>
          <a:off x="6903980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44</xdr:row>
      <xdr:rowOff>47625</xdr:rowOff>
    </xdr:from>
    <xdr:to>
      <xdr:col>10</xdr:col>
      <xdr:colOff>281313</xdr:colOff>
      <xdr:row>44</xdr:row>
      <xdr:rowOff>190500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xmlns="" id="{7DCBE549-331F-4171-8E0D-85810134BEF1}"/>
            </a:ext>
          </a:extLst>
        </xdr:cNvPr>
        <xdr:cNvSpPr/>
      </xdr:nvSpPr>
      <xdr:spPr>
        <a:xfrm>
          <a:off x="6296025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44</xdr:row>
      <xdr:rowOff>47625</xdr:rowOff>
    </xdr:from>
    <xdr:to>
      <xdr:col>10</xdr:col>
      <xdr:colOff>889268</xdr:colOff>
      <xdr:row>44</xdr:row>
      <xdr:rowOff>190500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xmlns="" id="{9D44767F-9CFB-4A4B-BFEE-554F906BE04F}"/>
            </a:ext>
          </a:extLst>
        </xdr:cNvPr>
        <xdr:cNvSpPr/>
      </xdr:nvSpPr>
      <xdr:spPr>
        <a:xfrm>
          <a:off x="6903980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45</xdr:row>
      <xdr:rowOff>47625</xdr:rowOff>
    </xdr:from>
    <xdr:to>
      <xdr:col>10</xdr:col>
      <xdr:colOff>281313</xdr:colOff>
      <xdr:row>45</xdr:row>
      <xdr:rowOff>190500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xmlns="" id="{1F1C1515-63F1-4CAB-89A7-2051B4F98A0F}"/>
            </a:ext>
          </a:extLst>
        </xdr:cNvPr>
        <xdr:cNvSpPr/>
      </xdr:nvSpPr>
      <xdr:spPr>
        <a:xfrm>
          <a:off x="6296025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45</xdr:row>
      <xdr:rowOff>47625</xdr:rowOff>
    </xdr:from>
    <xdr:to>
      <xdr:col>10</xdr:col>
      <xdr:colOff>889268</xdr:colOff>
      <xdr:row>45</xdr:row>
      <xdr:rowOff>190500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xmlns="" id="{13AD6E3F-95BE-4EC2-A091-B34556D6F6EF}"/>
            </a:ext>
          </a:extLst>
        </xdr:cNvPr>
        <xdr:cNvSpPr/>
      </xdr:nvSpPr>
      <xdr:spPr>
        <a:xfrm>
          <a:off x="6903980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46</xdr:row>
      <xdr:rowOff>47625</xdr:rowOff>
    </xdr:from>
    <xdr:to>
      <xdr:col>10</xdr:col>
      <xdr:colOff>281313</xdr:colOff>
      <xdr:row>46</xdr:row>
      <xdr:rowOff>190500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xmlns="" id="{AE9224B5-14EE-4306-B34D-FAAEB01F37E3}"/>
            </a:ext>
          </a:extLst>
        </xdr:cNvPr>
        <xdr:cNvSpPr/>
      </xdr:nvSpPr>
      <xdr:spPr>
        <a:xfrm>
          <a:off x="6296025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46</xdr:row>
      <xdr:rowOff>47625</xdr:rowOff>
    </xdr:from>
    <xdr:to>
      <xdr:col>10</xdr:col>
      <xdr:colOff>889268</xdr:colOff>
      <xdr:row>46</xdr:row>
      <xdr:rowOff>190500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xmlns="" id="{CB4FC65E-CC3E-420B-84D5-C565CB1A6B4F}"/>
            </a:ext>
          </a:extLst>
        </xdr:cNvPr>
        <xdr:cNvSpPr/>
      </xdr:nvSpPr>
      <xdr:spPr>
        <a:xfrm>
          <a:off x="6903980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47</xdr:row>
      <xdr:rowOff>47625</xdr:rowOff>
    </xdr:from>
    <xdr:to>
      <xdr:col>10</xdr:col>
      <xdr:colOff>281313</xdr:colOff>
      <xdr:row>47</xdr:row>
      <xdr:rowOff>190500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xmlns="" id="{7A5FD2AD-71C9-4B69-9070-DEED0E80070A}"/>
            </a:ext>
          </a:extLst>
        </xdr:cNvPr>
        <xdr:cNvSpPr/>
      </xdr:nvSpPr>
      <xdr:spPr>
        <a:xfrm>
          <a:off x="6296025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47</xdr:row>
      <xdr:rowOff>47625</xdr:rowOff>
    </xdr:from>
    <xdr:to>
      <xdr:col>10</xdr:col>
      <xdr:colOff>889268</xdr:colOff>
      <xdr:row>47</xdr:row>
      <xdr:rowOff>190500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xmlns="" id="{4C5BC690-B245-4E57-B212-D00D65502295}"/>
            </a:ext>
          </a:extLst>
        </xdr:cNvPr>
        <xdr:cNvSpPr/>
      </xdr:nvSpPr>
      <xdr:spPr>
        <a:xfrm>
          <a:off x="6903980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48</xdr:row>
      <xdr:rowOff>47625</xdr:rowOff>
    </xdr:from>
    <xdr:to>
      <xdr:col>10</xdr:col>
      <xdr:colOff>281313</xdr:colOff>
      <xdr:row>48</xdr:row>
      <xdr:rowOff>190500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xmlns="" id="{9D595DFF-3C53-46FC-B71D-4688A085B127}"/>
            </a:ext>
          </a:extLst>
        </xdr:cNvPr>
        <xdr:cNvSpPr/>
      </xdr:nvSpPr>
      <xdr:spPr>
        <a:xfrm>
          <a:off x="6296025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48</xdr:row>
      <xdr:rowOff>47625</xdr:rowOff>
    </xdr:from>
    <xdr:to>
      <xdr:col>10</xdr:col>
      <xdr:colOff>889268</xdr:colOff>
      <xdr:row>48</xdr:row>
      <xdr:rowOff>190500</xdr:rowOff>
    </xdr:to>
    <xdr:sp macro="" textlink="">
      <xdr:nvSpPr>
        <xdr:cNvPr id="40" name="Retângulo 39">
          <a:extLst>
            <a:ext uri="{FF2B5EF4-FFF2-40B4-BE49-F238E27FC236}">
              <a16:creationId xmlns:a16="http://schemas.microsoft.com/office/drawing/2014/main" xmlns="" id="{6A055816-2B6D-4D8C-B691-5B446D1140B5}"/>
            </a:ext>
          </a:extLst>
        </xdr:cNvPr>
        <xdr:cNvSpPr/>
      </xdr:nvSpPr>
      <xdr:spPr>
        <a:xfrm>
          <a:off x="6903980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49</xdr:row>
      <xdr:rowOff>47625</xdr:rowOff>
    </xdr:from>
    <xdr:to>
      <xdr:col>10</xdr:col>
      <xdr:colOff>281313</xdr:colOff>
      <xdr:row>49</xdr:row>
      <xdr:rowOff>190500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xmlns="" id="{27310266-29EF-403C-991D-348ADCF0A704}"/>
            </a:ext>
          </a:extLst>
        </xdr:cNvPr>
        <xdr:cNvSpPr/>
      </xdr:nvSpPr>
      <xdr:spPr>
        <a:xfrm>
          <a:off x="6296025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49</xdr:row>
      <xdr:rowOff>47625</xdr:rowOff>
    </xdr:from>
    <xdr:to>
      <xdr:col>10</xdr:col>
      <xdr:colOff>889268</xdr:colOff>
      <xdr:row>49</xdr:row>
      <xdr:rowOff>190500</xdr:rowOff>
    </xdr:to>
    <xdr:sp macro="" textlink="">
      <xdr:nvSpPr>
        <xdr:cNvPr id="42" name="Retângulo 41">
          <a:extLst>
            <a:ext uri="{FF2B5EF4-FFF2-40B4-BE49-F238E27FC236}">
              <a16:creationId xmlns:a16="http://schemas.microsoft.com/office/drawing/2014/main" xmlns="" id="{D97A4628-F1E2-4518-B5DB-3137DB5CF5B2}"/>
            </a:ext>
          </a:extLst>
        </xdr:cNvPr>
        <xdr:cNvSpPr/>
      </xdr:nvSpPr>
      <xdr:spPr>
        <a:xfrm>
          <a:off x="6903980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50</xdr:row>
      <xdr:rowOff>47625</xdr:rowOff>
    </xdr:from>
    <xdr:to>
      <xdr:col>10</xdr:col>
      <xdr:colOff>281313</xdr:colOff>
      <xdr:row>50</xdr:row>
      <xdr:rowOff>190500</xdr:rowOff>
    </xdr:to>
    <xdr:sp macro="" textlink="">
      <xdr:nvSpPr>
        <xdr:cNvPr id="43" name="Retângulo 42">
          <a:extLst>
            <a:ext uri="{FF2B5EF4-FFF2-40B4-BE49-F238E27FC236}">
              <a16:creationId xmlns:a16="http://schemas.microsoft.com/office/drawing/2014/main" xmlns="" id="{AAD09BF0-483E-4747-B1D4-8411057F7F08}"/>
            </a:ext>
          </a:extLst>
        </xdr:cNvPr>
        <xdr:cNvSpPr/>
      </xdr:nvSpPr>
      <xdr:spPr>
        <a:xfrm>
          <a:off x="6296025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50</xdr:row>
      <xdr:rowOff>47625</xdr:rowOff>
    </xdr:from>
    <xdr:to>
      <xdr:col>10</xdr:col>
      <xdr:colOff>889268</xdr:colOff>
      <xdr:row>50</xdr:row>
      <xdr:rowOff>190500</xdr:rowOff>
    </xdr:to>
    <xdr:sp macro="" textlink="">
      <xdr:nvSpPr>
        <xdr:cNvPr id="44" name="Retângulo 43">
          <a:extLst>
            <a:ext uri="{FF2B5EF4-FFF2-40B4-BE49-F238E27FC236}">
              <a16:creationId xmlns:a16="http://schemas.microsoft.com/office/drawing/2014/main" xmlns="" id="{C05D4AE0-330C-43D0-AF2D-450D841F14EA}"/>
            </a:ext>
          </a:extLst>
        </xdr:cNvPr>
        <xdr:cNvSpPr/>
      </xdr:nvSpPr>
      <xdr:spPr>
        <a:xfrm>
          <a:off x="6903980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51</xdr:row>
      <xdr:rowOff>47625</xdr:rowOff>
    </xdr:from>
    <xdr:to>
      <xdr:col>10</xdr:col>
      <xdr:colOff>281313</xdr:colOff>
      <xdr:row>51</xdr:row>
      <xdr:rowOff>190500</xdr:rowOff>
    </xdr:to>
    <xdr:sp macro="" textlink="">
      <xdr:nvSpPr>
        <xdr:cNvPr id="45" name="Retângulo 44">
          <a:extLst>
            <a:ext uri="{FF2B5EF4-FFF2-40B4-BE49-F238E27FC236}">
              <a16:creationId xmlns:a16="http://schemas.microsoft.com/office/drawing/2014/main" xmlns="" id="{E6086E84-1631-4B9C-852F-7A473502F544}"/>
            </a:ext>
          </a:extLst>
        </xdr:cNvPr>
        <xdr:cNvSpPr/>
      </xdr:nvSpPr>
      <xdr:spPr>
        <a:xfrm>
          <a:off x="6296025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51</xdr:row>
      <xdr:rowOff>47625</xdr:rowOff>
    </xdr:from>
    <xdr:to>
      <xdr:col>10</xdr:col>
      <xdr:colOff>889268</xdr:colOff>
      <xdr:row>51</xdr:row>
      <xdr:rowOff>190500</xdr:rowOff>
    </xdr:to>
    <xdr:sp macro="" textlink="">
      <xdr:nvSpPr>
        <xdr:cNvPr id="46" name="Retângulo 45">
          <a:extLst>
            <a:ext uri="{FF2B5EF4-FFF2-40B4-BE49-F238E27FC236}">
              <a16:creationId xmlns:a16="http://schemas.microsoft.com/office/drawing/2014/main" xmlns="" id="{B5BB088A-1F3D-44D8-ABE3-54C6B216820C}"/>
            </a:ext>
          </a:extLst>
        </xdr:cNvPr>
        <xdr:cNvSpPr/>
      </xdr:nvSpPr>
      <xdr:spPr>
        <a:xfrm>
          <a:off x="6903980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165653</xdr:colOff>
      <xdr:row>2</xdr:row>
      <xdr:rowOff>53009</xdr:rowOff>
    </xdr:from>
    <xdr:to>
      <xdr:col>9</xdr:col>
      <xdr:colOff>795131</xdr:colOff>
      <xdr:row>2</xdr:row>
      <xdr:rowOff>291548</xdr:rowOff>
    </xdr:to>
    <xdr:sp macro="" textlink="">
      <xdr:nvSpPr>
        <xdr:cNvPr id="59" name="Seta: para a Direita 58">
          <a:extLst>
            <a:ext uri="{FF2B5EF4-FFF2-40B4-BE49-F238E27FC236}">
              <a16:creationId xmlns:a16="http://schemas.microsoft.com/office/drawing/2014/main" xmlns="" id="{EBAE4820-D81E-4D27-9C06-C1F66BD428B2}"/>
            </a:ext>
          </a:extLst>
        </xdr:cNvPr>
        <xdr:cNvSpPr/>
      </xdr:nvSpPr>
      <xdr:spPr>
        <a:xfrm>
          <a:off x="5318678" y="767384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xmlns="" id="{AB53E992-CD1E-4AF5-A73A-44CE05129A93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xmlns="" id="{6D45DE83-10AF-4174-8220-728256A6F823}"/>
            </a:ext>
          </a:extLst>
        </xdr:cNvPr>
        <xdr:cNvSpPr txBox="1"/>
      </xdr:nvSpPr>
      <xdr:spPr>
        <a:xfrm>
          <a:off x="3945255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xmlns="" id="{93C32CD6-5D10-40E2-B94B-5ED6AD9D1D01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xmlns="" id="{D2421441-EA4B-4100-A3C5-E7A04CF13139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12</xdr:row>
      <xdr:rowOff>306705</xdr:rowOff>
    </xdr:from>
    <xdr:to>
      <xdr:col>8</xdr:col>
      <xdr:colOff>422597</xdr:colOff>
      <xdr:row>12</xdr:row>
      <xdr:rowOff>441960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xmlns="" id="{22A0EBE4-2C56-440A-835B-420348F8333A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12</xdr:row>
      <xdr:rowOff>240030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xmlns="" id="{4C57BED5-CB2B-45BC-9F95-0ABD28F9D3E1}"/>
            </a:ext>
          </a:extLst>
        </xdr:cNvPr>
        <xdr:cNvSpPr txBox="1"/>
      </xdr:nvSpPr>
      <xdr:spPr>
        <a:xfrm>
          <a:off x="3945255" y="34023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12</xdr:row>
      <xdr:rowOff>232410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xmlns="" id="{B467F391-8AF5-4D3A-998E-92AD37B84D49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12</xdr:row>
      <xdr:rowOff>306705</xdr:rowOff>
    </xdr:from>
    <xdr:to>
      <xdr:col>8</xdr:col>
      <xdr:colOff>1039817</xdr:colOff>
      <xdr:row>12</xdr:row>
      <xdr:rowOff>441960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xmlns="" id="{6E11BC08-CEE0-4D40-8054-4A4A0C84304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"/>
  <sheetViews>
    <sheetView showGridLines="0" tabSelected="1" view="pageBreakPreview" topLeftCell="A41" zoomScaleNormal="100" zoomScaleSheetLayoutView="100" workbookViewId="0">
      <selection activeCell="A49" sqref="A49:E49"/>
    </sheetView>
  </sheetViews>
  <sheetFormatPr defaultRowHeight="15" x14ac:dyDescent="0.25"/>
  <cols>
    <col min="2" max="2" width="6.42578125" customWidth="1"/>
    <col min="3" max="3" width="11" customWidth="1"/>
    <col min="4" max="4" width="10.5703125" customWidth="1"/>
    <col min="5" max="5" width="10.140625" customWidth="1"/>
    <col min="6" max="7" width="4.5703125" customWidth="1"/>
    <col min="8" max="8" width="21.28515625" customWidth="1"/>
    <col min="9" max="9" width="15.7109375" customWidth="1"/>
    <col min="10" max="10" width="21.28515625" customWidth="1"/>
    <col min="11" max="11" width="16.140625" customWidth="1"/>
    <col min="12" max="12" width="11.28515625" customWidth="1"/>
    <col min="13" max="13" width="10.7109375" customWidth="1"/>
  </cols>
  <sheetData>
    <row r="1" spans="1:13" ht="24" customHeight="1" x14ac:dyDescent="0.25">
      <c r="A1" s="113" t="s">
        <v>102</v>
      </c>
      <c r="B1" s="114"/>
      <c r="C1" s="114"/>
      <c r="D1" s="114"/>
      <c r="E1" s="114"/>
      <c r="F1" s="114"/>
      <c r="G1" s="114"/>
      <c r="H1" s="114"/>
      <c r="I1" s="114"/>
      <c r="J1" s="114"/>
      <c r="K1" s="115"/>
      <c r="L1" s="3"/>
      <c r="M1" s="3"/>
    </row>
    <row r="2" spans="1:13" ht="32.450000000000003" customHeight="1" x14ac:dyDescent="0.25">
      <c r="A2" s="116"/>
      <c r="B2" s="117"/>
      <c r="C2" s="117"/>
      <c r="D2" s="117"/>
      <c r="E2" s="117"/>
      <c r="F2" s="117"/>
      <c r="G2" s="117"/>
      <c r="H2" s="117"/>
      <c r="I2" s="117"/>
      <c r="J2" s="117"/>
      <c r="K2" s="118"/>
      <c r="L2" s="3"/>
      <c r="M2" s="3"/>
    </row>
    <row r="3" spans="1:13" ht="25.5" customHeight="1" x14ac:dyDescent="0.25">
      <c r="A3" s="121" t="s">
        <v>103</v>
      </c>
      <c r="B3" s="122"/>
      <c r="C3" s="124" t="s">
        <v>238</v>
      </c>
      <c r="D3" s="124"/>
      <c r="E3" s="124"/>
      <c r="F3" s="124"/>
      <c r="G3" s="121"/>
      <c r="H3" s="123"/>
      <c r="I3" s="122"/>
      <c r="J3" s="119">
        <v>1452809</v>
      </c>
      <c r="K3" s="120"/>
      <c r="L3" s="3"/>
      <c r="M3" s="3"/>
    </row>
    <row r="4" spans="1:13" s="3" customFormat="1" ht="21.75" customHeight="1" x14ac:dyDescent="0.25">
      <c r="A4" s="121" t="s">
        <v>5</v>
      </c>
      <c r="B4" s="122"/>
      <c r="C4" s="125" t="s">
        <v>239</v>
      </c>
      <c r="D4" s="125"/>
      <c r="E4" s="125"/>
      <c r="F4" s="126"/>
      <c r="G4" s="127" t="s">
        <v>4</v>
      </c>
      <c r="H4" s="128"/>
      <c r="I4" s="83">
        <v>44999</v>
      </c>
      <c r="J4" s="22"/>
      <c r="K4" s="78">
        <v>2441</v>
      </c>
    </row>
    <row r="5" spans="1:13" ht="7.5" customHeight="1" x14ac:dyDescent="0.25">
      <c r="K5" t="s">
        <v>216</v>
      </c>
    </row>
    <row r="6" spans="1:13" x14ac:dyDescent="0.25">
      <c r="A6" s="129" t="s">
        <v>13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</row>
    <row r="7" spans="1:13" x14ac:dyDescent="0.25">
      <c r="A7" s="129"/>
      <c r="B7" s="129"/>
      <c r="C7" s="129"/>
      <c r="D7" s="129"/>
      <c r="E7" s="129"/>
      <c r="F7" s="129"/>
      <c r="G7" s="129"/>
      <c r="H7" s="129"/>
      <c r="I7" s="129"/>
      <c r="J7" s="129"/>
      <c r="K7" s="129"/>
    </row>
    <row r="8" spans="1:13" ht="15" customHeight="1" x14ac:dyDescent="0.25">
      <c r="A8" s="168" t="s">
        <v>0</v>
      </c>
      <c r="B8" s="168"/>
      <c r="C8" s="168"/>
      <c r="D8" s="168"/>
      <c r="E8" s="168"/>
      <c r="F8" s="168"/>
      <c r="G8" s="168"/>
      <c r="H8" s="100" t="s">
        <v>1</v>
      </c>
      <c r="I8" s="100"/>
      <c r="J8" s="100" t="s">
        <v>123</v>
      </c>
      <c r="K8" s="100"/>
    </row>
    <row r="9" spans="1:13" ht="18.75" customHeight="1" x14ac:dyDescent="0.25">
      <c r="A9" s="168"/>
      <c r="B9" s="168"/>
      <c r="C9" s="168"/>
      <c r="D9" s="168"/>
      <c r="E9" s="168"/>
      <c r="F9" s="168"/>
      <c r="G9" s="168"/>
      <c r="H9" s="4" t="s">
        <v>18</v>
      </c>
      <c r="I9" s="79"/>
      <c r="J9" s="4" t="s">
        <v>18</v>
      </c>
      <c r="K9" s="80"/>
      <c r="M9" t="s">
        <v>216</v>
      </c>
    </row>
    <row r="10" spans="1:13" ht="21.75" customHeight="1" x14ac:dyDescent="0.25">
      <c r="A10" s="168"/>
      <c r="B10" s="168"/>
      <c r="C10" s="168"/>
      <c r="D10" s="168"/>
      <c r="E10" s="168"/>
      <c r="F10" s="168"/>
      <c r="G10" s="168"/>
      <c r="H10" s="4" t="s">
        <v>17</v>
      </c>
      <c r="I10" s="79"/>
      <c r="J10" s="4" t="s">
        <v>17</v>
      </c>
      <c r="K10" s="80"/>
    </row>
    <row r="11" spans="1:13" ht="37.9" customHeight="1" x14ac:dyDescent="0.25">
      <c r="A11" s="168"/>
      <c r="B11" s="168"/>
      <c r="C11" s="168"/>
      <c r="D11" s="168"/>
      <c r="E11" s="168"/>
      <c r="F11" s="168"/>
      <c r="G11" s="168"/>
      <c r="H11" s="4" t="s">
        <v>106</v>
      </c>
      <c r="I11" s="24" t="s">
        <v>108</v>
      </c>
      <c r="J11" s="4" t="s">
        <v>106</v>
      </c>
      <c r="K11" s="24" t="s">
        <v>108</v>
      </c>
    </row>
    <row r="12" spans="1:13" ht="38.450000000000003" customHeight="1" x14ac:dyDescent="0.25">
      <c r="A12" s="168"/>
      <c r="B12" s="168"/>
      <c r="C12" s="168"/>
      <c r="D12" s="168"/>
      <c r="E12" s="168"/>
      <c r="F12" s="168"/>
      <c r="G12" s="168"/>
      <c r="H12" s="4" t="s">
        <v>107</v>
      </c>
      <c r="I12" s="24" t="s">
        <v>108</v>
      </c>
      <c r="J12" s="4" t="s">
        <v>107</v>
      </c>
      <c r="K12" s="24" t="s">
        <v>108</v>
      </c>
    </row>
    <row r="13" spans="1:13" ht="12.75" customHeight="1" x14ac:dyDescent="0.25">
      <c r="A13" s="10"/>
      <c r="B13" s="10"/>
      <c r="C13" s="10"/>
      <c r="D13" s="10"/>
      <c r="E13" s="10"/>
      <c r="F13" s="10"/>
      <c r="G13" s="10"/>
      <c r="H13" s="11"/>
      <c r="I13" s="12"/>
      <c r="J13" s="11"/>
      <c r="K13" s="13"/>
    </row>
    <row r="14" spans="1:13" ht="22.5" customHeight="1" x14ac:dyDescent="0.25">
      <c r="A14" s="161" t="s">
        <v>110</v>
      </c>
      <c r="B14" s="162"/>
      <c r="C14" s="162"/>
      <c r="D14" s="163"/>
      <c r="E14" s="134" t="str">
        <f>VLOOKUP(J3,Dados!A:H,5,0)</f>
        <v>50  a 60psi</v>
      </c>
      <c r="F14" s="164"/>
      <c r="G14" s="135"/>
      <c r="H14" s="130" t="s">
        <v>121</v>
      </c>
      <c r="I14" s="130"/>
      <c r="J14" s="130" t="s">
        <v>122</v>
      </c>
      <c r="K14" s="130"/>
    </row>
    <row r="15" spans="1:13" ht="25.15" customHeight="1" x14ac:dyDescent="0.25">
      <c r="A15" s="161" t="s">
        <v>109</v>
      </c>
      <c r="B15" s="162"/>
      <c r="C15" s="162"/>
      <c r="D15" s="162"/>
      <c r="E15" s="162"/>
      <c r="F15" s="162"/>
      <c r="G15" s="162"/>
      <c r="H15" s="162"/>
      <c r="I15" s="162"/>
      <c r="J15" s="162"/>
      <c r="K15" s="163"/>
    </row>
    <row r="16" spans="1:13" ht="15.75" thickBot="1" x14ac:dyDescent="0.3">
      <c r="A16" s="165"/>
      <c r="B16" s="166"/>
      <c r="C16" s="166"/>
      <c r="D16" s="166"/>
      <c r="E16" s="166"/>
      <c r="F16" s="166"/>
      <c r="G16" s="167"/>
      <c r="H16" s="26" t="s">
        <v>2</v>
      </c>
      <c r="I16" s="26" t="s">
        <v>3</v>
      </c>
      <c r="J16" s="26" t="s">
        <v>2</v>
      </c>
      <c r="K16" s="26" t="s">
        <v>3</v>
      </c>
    </row>
    <row r="17" spans="1:15" ht="21" customHeight="1" x14ac:dyDescent="0.25">
      <c r="A17" s="131"/>
      <c r="B17" s="132"/>
      <c r="C17" s="132"/>
      <c r="D17" s="132"/>
      <c r="E17" s="133"/>
      <c r="F17" s="112" t="s">
        <v>125</v>
      </c>
      <c r="G17" s="112"/>
      <c r="H17" s="29" t="str">
        <f>VLOOKUP(J3,Dados!A:N,14,0)</f>
        <v>____:____</v>
      </c>
      <c r="I17" s="29" t="str">
        <f>VLOOKUP(J3,Dados!A:O,15,0)</f>
        <v>____:____</v>
      </c>
      <c r="J17" s="29" t="str">
        <f>VLOOKUP(J3,Dados!A:N,14,0)</f>
        <v>____:____</v>
      </c>
      <c r="K17" s="30" t="str">
        <f>VLOOKUP(J3,Dados!A:O,15,0)</f>
        <v>____:____</v>
      </c>
    </row>
    <row r="18" spans="1:15" ht="20.25" customHeight="1" x14ac:dyDescent="0.25">
      <c r="A18" s="38" t="s">
        <v>185</v>
      </c>
      <c r="B18" s="134" t="str">
        <f>VLOOKUP(J3,Dados!A:W,23,0)</f>
        <v>1.75mm ou maior</v>
      </c>
      <c r="C18" s="135"/>
      <c r="D18" s="103" t="s">
        <v>147</v>
      </c>
      <c r="E18" s="103" t="str">
        <f>VLOOKUP(J3,Dados!A:M,13,0)</f>
        <v>10 - 15 Min.</v>
      </c>
      <c r="F18" s="100" t="s">
        <v>126</v>
      </c>
      <c r="G18" s="100"/>
      <c r="H18" s="2" t="str">
        <f>VLOOKUP(J3,Dados!A:P,16,0)</f>
        <v>____:____</v>
      </c>
      <c r="I18" s="2" t="str">
        <f>VLOOKUP(J3,Dados!A:Q,17,0)</f>
        <v>____:____</v>
      </c>
      <c r="J18" s="2" t="str">
        <f>VLOOKUP(J3,Dados!A:P,16,0)</f>
        <v>____:____</v>
      </c>
      <c r="K18" s="31" t="str">
        <f>VLOOKUP(J3,Dados!A:Q,17,0)</f>
        <v>____:____</v>
      </c>
    </row>
    <row r="19" spans="1:15" ht="23.25" customHeight="1" x14ac:dyDescent="0.25">
      <c r="A19" s="101" t="s">
        <v>146</v>
      </c>
      <c r="B19" s="100">
        <f>VLOOKUP(J3,Dados!A:L,12,0)</f>
        <v>4</v>
      </c>
      <c r="C19" s="100"/>
      <c r="D19" s="104"/>
      <c r="E19" s="104"/>
      <c r="F19" s="100" t="s">
        <v>229</v>
      </c>
      <c r="G19" s="100"/>
      <c r="H19" s="2" t="str">
        <f>VLOOKUP(J3,Dados!A:R,18,0)</f>
        <v>____:____</v>
      </c>
      <c r="I19" s="2" t="str">
        <f>VLOOKUP(J3,Dados!A:S,19,0)</f>
        <v>____:____</v>
      </c>
      <c r="J19" s="2" t="str">
        <f>VLOOKUP(J3,Dados!A:R,18,0)</f>
        <v>____:____</v>
      </c>
      <c r="K19" s="31" t="str">
        <f>VLOOKUP(J3,Dados!A:S,19,0)</f>
        <v>____:____</v>
      </c>
    </row>
    <row r="20" spans="1:15" ht="23.25" customHeight="1" thickBot="1" x14ac:dyDescent="0.3">
      <c r="A20" s="102"/>
      <c r="B20" s="99"/>
      <c r="C20" s="99"/>
      <c r="D20" s="105"/>
      <c r="E20" s="105"/>
      <c r="F20" s="99" t="s">
        <v>133</v>
      </c>
      <c r="G20" s="99"/>
      <c r="H20" s="32" t="str">
        <f>VLOOKUP(J3,Dados!A:T,20,0)</f>
        <v>____:____</v>
      </c>
      <c r="I20" s="32" t="str">
        <f>VLOOKUP(J3,Dados!A:U,21,0)</f>
        <v>____:____</v>
      </c>
      <c r="J20" s="32" t="str">
        <f>VLOOKUP(J3,Dados!A:T,20,0)</f>
        <v>____:____</v>
      </c>
      <c r="K20" s="33" t="str">
        <f>VLOOKUP(J3,Dados!A:U,21,0)</f>
        <v>____:____</v>
      </c>
    </row>
    <row r="21" spans="1:15" ht="18.75" customHeight="1" x14ac:dyDescent="0.25">
      <c r="A21" s="157" t="s">
        <v>111</v>
      </c>
      <c r="B21" s="158"/>
      <c r="C21" s="158"/>
      <c r="D21" s="158"/>
      <c r="E21" s="164" t="str">
        <f>VLOOKUP(J3,Dados!A1:F75,6,0)</f>
        <v>60 min./ Mínimo</v>
      </c>
      <c r="F21" s="164"/>
      <c r="G21" s="135"/>
      <c r="H21" s="27"/>
      <c r="I21" s="27"/>
      <c r="J21" s="27"/>
      <c r="K21" s="28"/>
    </row>
    <row r="22" spans="1:15" ht="18.75" customHeight="1" x14ac:dyDescent="0.25">
      <c r="A22" s="161" t="s">
        <v>112</v>
      </c>
      <c r="B22" s="162"/>
      <c r="C22" s="162"/>
      <c r="D22" s="162"/>
      <c r="E22" s="164" t="str">
        <f>VLOOKUP(J3,Dados!A:H,8,0)</f>
        <v>120 min./ Mínimo</v>
      </c>
      <c r="F22" s="164"/>
      <c r="G22" s="135"/>
      <c r="H22" s="2"/>
      <c r="I22" s="2"/>
      <c r="J22" s="2"/>
      <c r="K22" s="1"/>
    </row>
    <row r="23" spans="1:15" ht="18.75" customHeight="1" x14ac:dyDescent="0.25">
      <c r="A23" s="161" t="s">
        <v>113</v>
      </c>
      <c r="B23" s="162"/>
      <c r="C23" s="162"/>
      <c r="D23" s="162"/>
      <c r="E23" s="164" t="str">
        <f>VLOOKUP(J3,Dados!A:H,7,0)</f>
        <v>66°C</v>
      </c>
      <c r="F23" s="164"/>
      <c r="G23" s="135"/>
      <c r="H23" s="159"/>
      <c r="I23" s="159"/>
      <c r="J23" s="160"/>
      <c r="K23" s="160"/>
    </row>
    <row r="24" spans="1:15" ht="6" customHeight="1" x14ac:dyDescent="0.25"/>
    <row r="25" spans="1:15" x14ac:dyDescent="0.25">
      <c r="A25" s="136" t="s">
        <v>119</v>
      </c>
      <c r="B25" s="137"/>
      <c r="C25" s="137"/>
      <c r="D25" s="137"/>
      <c r="E25" s="137"/>
      <c r="F25" s="137"/>
      <c r="G25" s="137"/>
      <c r="H25" s="137"/>
      <c r="I25" s="137"/>
      <c r="J25" s="137"/>
      <c r="K25" s="138"/>
    </row>
    <row r="26" spans="1:15" x14ac:dyDescent="0.25">
      <c r="A26" s="139"/>
      <c r="B26" s="129"/>
      <c r="C26" s="129"/>
      <c r="D26" s="129"/>
      <c r="E26" s="129"/>
      <c r="F26" s="129"/>
      <c r="G26" s="129"/>
      <c r="H26" s="129"/>
      <c r="I26" s="129"/>
      <c r="J26" s="129"/>
      <c r="K26" s="140"/>
    </row>
    <row r="27" spans="1:15" ht="14.45" customHeight="1" x14ac:dyDescent="0.25">
      <c r="A27" s="144" t="s">
        <v>155</v>
      </c>
      <c r="B27" s="145"/>
      <c r="C27" s="145"/>
      <c r="D27" s="145"/>
      <c r="E27" s="145"/>
      <c r="F27" s="145"/>
      <c r="G27" s="145"/>
      <c r="H27" s="145" t="s">
        <v>117</v>
      </c>
      <c r="I27" s="145"/>
      <c r="J27" s="145"/>
      <c r="K27" s="146"/>
    </row>
    <row r="28" spans="1:15" ht="14.45" customHeight="1" x14ac:dyDescent="0.25">
      <c r="A28" s="141" t="s">
        <v>116</v>
      </c>
      <c r="B28" s="142"/>
      <c r="C28" s="142"/>
      <c r="D28" s="142"/>
      <c r="E28" s="142"/>
      <c r="F28" s="142"/>
      <c r="G28" s="142"/>
      <c r="H28" s="142" t="s">
        <v>186</v>
      </c>
      <c r="I28" s="142"/>
      <c r="J28" s="142"/>
      <c r="K28" s="143"/>
    </row>
    <row r="29" spans="1:15" ht="3.6" customHeight="1" x14ac:dyDescent="0.25">
      <c r="A29" s="14"/>
    </row>
    <row r="30" spans="1:15" ht="22.9" customHeight="1" x14ac:dyDescent="0.25">
      <c r="A30" s="147" t="s">
        <v>14</v>
      </c>
      <c r="B30" s="148"/>
      <c r="C30" s="148"/>
      <c r="D30" s="148"/>
      <c r="E30" s="148"/>
      <c r="F30" s="148"/>
      <c r="G30" s="148"/>
      <c r="H30" s="148"/>
      <c r="I30" s="148"/>
      <c r="J30" s="148"/>
      <c r="K30" s="149"/>
      <c r="O30" t="s">
        <v>16</v>
      </c>
    </row>
    <row r="31" spans="1:15" x14ac:dyDescent="0.25">
      <c r="A31" t="s">
        <v>6</v>
      </c>
    </row>
    <row r="33" spans="1:11" s="3" customFormat="1" ht="18.75" customHeight="1" x14ac:dyDescent="0.25">
      <c r="A33" s="150" t="s">
        <v>7</v>
      </c>
      <c r="B33" s="151"/>
      <c r="C33" s="151"/>
      <c r="D33" s="151"/>
      <c r="E33" s="152"/>
      <c r="F33" s="156"/>
      <c r="G33" s="156"/>
      <c r="H33" s="156"/>
      <c r="I33" s="9"/>
      <c r="J33" s="9" t="s">
        <v>12</v>
      </c>
      <c r="K33" s="9" t="s">
        <v>11</v>
      </c>
    </row>
    <row r="34" spans="1:11" ht="3" customHeight="1" x14ac:dyDescent="0.25"/>
    <row r="35" spans="1:11" ht="22.15" customHeight="1" x14ac:dyDescent="0.25">
      <c r="A35" s="153">
        <v>1</v>
      </c>
      <c r="B35" s="154"/>
      <c r="C35" s="154"/>
      <c r="D35" s="154"/>
      <c r="E35" s="155"/>
      <c r="F35" s="106" t="s">
        <v>232</v>
      </c>
      <c r="G35" s="107"/>
      <c r="H35" s="108"/>
      <c r="I35" s="84">
        <v>1</v>
      </c>
      <c r="J35" s="8" t="s">
        <v>118</v>
      </c>
      <c r="K35" s="5"/>
    </row>
    <row r="36" spans="1:11" ht="22.15" customHeight="1" x14ac:dyDescent="0.25">
      <c r="A36" s="153">
        <v>2</v>
      </c>
      <c r="B36" s="154"/>
      <c r="C36" s="154"/>
      <c r="D36" s="154"/>
      <c r="E36" s="155"/>
      <c r="F36" s="106" t="s">
        <v>233</v>
      </c>
      <c r="G36" s="107"/>
      <c r="H36" s="108"/>
      <c r="I36" s="84">
        <v>1</v>
      </c>
      <c r="J36" s="8" t="s">
        <v>118</v>
      </c>
      <c r="K36" s="5"/>
    </row>
    <row r="37" spans="1:11" ht="22.15" customHeight="1" x14ac:dyDescent="0.25">
      <c r="A37" s="153">
        <v>3</v>
      </c>
      <c r="B37" s="154"/>
      <c r="C37" s="154"/>
      <c r="D37" s="154"/>
      <c r="E37" s="155"/>
      <c r="F37" s="106" t="s">
        <v>234</v>
      </c>
      <c r="G37" s="107"/>
      <c r="H37" s="108"/>
      <c r="I37" s="84">
        <v>1</v>
      </c>
      <c r="J37" s="8" t="s">
        <v>118</v>
      </c>
      <c r="K37" s="5"/>
    </row>
    <row r="38" spans="1:11" ht="22.15" customHeight="1" x14ac:dyDescent="0.25">
      <c r="A38" s="153">
        <v>4</v>
      </c>
      <c r="B38" s="154"/>
      <c r="C38" s="154"/>
      <c r="D38" s="154"/>
      <c r="E38" s="155"/>
      <c r="F38" s="106" t="s">
        <v>235</v>
      </c>
      <c r="G38" s="107"/>
      <c r="H38" s="108"/>
      <c r="I38" s="84">
        <v>1</v>
      </c>
      <c r="J38" s="8" t="s">
        <v>118</v>
      </c>
      <c r="K38" s="5"/>
    </row>
    <row r="39" spans="1:11" ht="22.15" customHeight="1" x14ac:dyDescent="0.25">
      <c r="A39" s="153">
        <v>5</v>
      </c>
      <c r="B39" s="154"/>
      <c r="C39" s="154"/>
      <c r="D39" s="154"/>
      <c r="E39" s="155"/>
      <c r="F39" s="106" t="s">
        <v>236</v>
      </c>
      <c r="G39" s="107"/>
      <c r="H39" s="108"/>
      <c r="I39" s="84">
        <v>33</v>
      </c>
      <c r="J39" s="8" t="s">
        <v>118</v>
      </c>
      <c r="K39" s="5"/>
    </row>
    <row r="40" spans="1:11" ht="22.15" customHeight="1" x14ac:dyDescent="0.25">
      <c r="A40" s="153">
        <v>6</v>
      </c>
      <c r="B40" s="154"/>
      <c r="C40" s="154"/>
      <c r="D40" s="154"/>
      <c r="E40" s="155"/>
      <c r="F40" s="106" t="s">
        <v>237</v>
      </c>
      <c r="G40" s="107"/>
      <c r="H40" s="108"/>
      <c r="I40" s="84">
        <v>44</v>
      </c>
      <c r="J40" s="8" t="s">
        <v>118</v>
      </c>
      <c r="K40" s="5"/>
    </row>
    <row r="41" spans="1:11" ht="22.15" customHeight="1" x14ac:dyDescent="0.25">
      <c r="A41" s="153">
        <v>7</v>
      </c>
      <c r="B41" s="154"/>
      <c r="C41" s="154"/>
      <c r="D41" s="154"/>
      <c r="E41" s="155"/>
      <c r="F41" s="106"/>
      <c r="G41" s="107"/>
      <c r="H41" s="108"/>
      <c r="I41" s="84"/>
      <c r="J41" s="8" t="s">
        <v>118</v>
      </c>
      <c r="K41" s="5"/>
    </row>
    <row r="42" spans="1:11" ht="22.15" customHeight="1" x14ac:dyDescent="0.25">
      <c r="A42" s="153">
        <v>8</v>
      </c>
      <c r="B42" s="154"/>
      <c r="C42" s="154"/>
      <c r="D42" s="154"/>
      <c r="E42" s="155"/>
      <c r="F42" s="106"/>
      <c r="G42" s="107"/>
      <c r="H42" s="108"/>
      <c r="I42" s="84"/>
      <c r="J42" s="8" t="s">
        <v>118</v>
      </c>
      <c r="K42" s="5"/>
    </row>
    <row r="43" spans="1:11" ht="22.15" customHeight="1" x14ac:dyDescent="0.25">
      <c r="A43" s="153">
        <v>9</v>
      </c>
      <c r="B43" s="154"/>
      <c r="C43" s="154"/>
      <c r="D43" s="154"/>
      <c r="E43" s="155"/>
      <c r="F43" s="106"/>
      <c r="G43" s="107"/>
      <c r="H43" s="108"/>
      <c r="I43" s="84"/>
      <c r="J43" s="8" t="s">
        <v>118</v>
      </c>
      <c r="K43" s="5"/>
    </row>
    <row r="44" spans="1:11" ht="22.15" customHeight="1" x14ac:dyDescent="0.25">
      <c r="A44" s="153">
        <v>10</v>
      </c>
      <c r="B44" s="154"/>
      <c r="C44" s="154"/>
      <c r="D44" s="154"/>
      <c r="E44" s="155"/>
      <c r="F44" s="106"/>
      <c r="G44" s="107"/>
      <c r="H44" s="108"/>
      <c r="I44" s="84"/>
      <c r="J44" s="8" t="s">
        <v>118</v>
      </c>
      <c r="K44" s="5"/>
    </row>
    <row r="45" spans="1:11" ht="22.15" customHeight="1" x14ac:dyDescent="0.25">
      <c r="A45" s="153">
        <v>11</v>
      </c>
      <c r="B45" s="154"/>
      <c r="C45" s="154"/>
      <c r="D45" s="154"/>
      <c r="E45" s="155"/>
      <c r="F45" s="106"/>
      <c r="G45" s="107"/>
      <c r="H45" s="108"/>
      <c r="I45" s="84"/>
      <c r="J45" s="8" t="s">
        <v>118</v>
      </c>
      <c r="K45" s="5"/>
    </row>
    <row r="46" spans="1:11" ht="22.15" customHeight="1" x14ac:dyDescent="0.25">
      <c r="A46" s="153">
        <v>12</v>
      </c>
      <c r="B46" s="154"/>
      <c r="C46" s="154"/>
      <c r="D46" s="154"/>
      <c r="E46" s="155"/>
      <c r="F46" s="110"/>
      <c r="G46" s="110"/>
      <c r="H46" s="110"/>
      <c r="I46" s="84"/>
      <c r="J46" s="8" t="s">
        <v>118</v>
      </c>
      <c r="K46" s="5"/>
    </row>
    <row r="47" spans="1:11" ht="22.15" customHeight="1" x14ac:dyDescent="0.25">
      <c r="A47" s="153">
        <v>13</v>
      </c>
      <c r="B47" s="154"/>
      <c r="C47" s="154"/>
      <c r="D47" s="154"/>
      <c r="E47" s="155"/>
      <c r="F47" s="110"/>
      <c r="G47" s="110"/>
      <c r="H47" s="110"/>
      <c r="I47" s="81"/>
      <c r="J47" s="8" t="s">
        <v>118</v>
      </c>
      <c r="K47" s="5"/>
    </row>
    <row r="48" spans="1:11" ht="22.15" customHeight="1" x14ac:dyDescent="0.25">
      <c r="A48" s="153">
        <v>14</v>
      </c>
      <c r="B48" s="154"/>
      <c r="C48" s="154"/>
      <c r="D48" s="154"/>
      <c r="E48" s="155"/>
      <c r="F48" s="110"/>
      <c r="G48" s="110"/>
      <c r="H48" s="110"/>
      <c r="I48" s="81"/>
      <c r="J48" s="8" t="s">
        <v>118</v>
      </c>
      <c r="K48" s="5"/>
    </row>
    <row r="49" spans="1:11" ht="22.15" customHeight="1" x14ac:dyDescent="0.25">
      <c r="A49" s="153">
        <v>15</v>
      </c>
      <c r="B49" s="154"/>
      <c r="C49" s="154"/>
      <c r="D49" s="154"/>
      <c r="E49" s="155"/>
      <c r="F49" s="110"/>
      <c r="G49" s="110"/>
      <c r="H49" s="110"/>
      <c r="I49" s="81"/>
      <c r="J49" s="8" t="s">
        <v>118</v>
      </c>
      <c r="K49" s="5"/>
    </row>
    <row r="50" spans="1:11" ht="6.75" customHeight="1" x14ac:dyDescent="0.25">
      <c r="A50" s="25"/>
      <c r="B50" s="109"/>
      <c r="C50" s="109"/>
      <c r="D50" s="109"/>
      <c r="E50" s="109"/>
      <c r="F50" s="109"/>
      <c r="G50" s="109"/>
      <c r="H50" s="109"/>
      <c r="I50" s="89"/>
      <c r="J50" s="7"/>
      <c r="K50" s="25"/>
    </row>
    <row r="51" spans="1:11" ht="14.45" customHeight="1" x14ac:dyDescent="0.25">
      <c r="A51" s="111" t="s">
        <v>120</v>
      </c>
      <c r="B51" s="111"/>
      <c r="C51" s="111"/>
      <c r="D51" s="111"/>
      <c r="E51" s="111"/>
      <c r="F51" s="111"/>
      <c r="G51" s="111"/>
      <c r="H51" s="111"/>
      <c r="I51" s="111"/>
      <c r="J51" s="111"/>
      <c r="K51" s="111"/>
    </row>
    <row r="52" spans="1:11" ht="10.5" customHeight="1" x14ac:dyDescent="0.25"/>
    <row r="53" spans="1:11" x14ac:dyDescent="0.25">
      <c r="A53" s="90" t="s">
        <v>15</v>
      </c>
      <c r="B53" s="91"/>
      <c r="C53" s="91"/>
      <c r="D53" s="91"/>
      <c r="E53" s="91"/>
      <c r="F53" s="91"/>
      <c r="G53" s="91"/>
      <c r="H53" s="91"/>
      <c r="I53" s="91"/>
      <c r="J53" s="91"/>
      <c r="K53" s="92"/>
    </row>
    <row r="54" spans="1:11" x14ac:dyDescent="0.25">
      <c r="A54" s="93"/>
      <c r="B54" s="94"/>
      <c r="C54" s="94"/>
      <c r="D54" s="94"/>
      <c r="E54" s="94"/>
      <c r="F54" s="94"/>
      <c r="G54" s="94"/>
      <c r="H54" s="94"/>
      <c r="I54" s="94"/>
      <c r="J54" s="94"/>
      <c r="K54" s="95"/>
    </row>
    <row r="55" spans="1:11" x14ac:dyDescent="0.25">
      <c r="A55" s="96"/>
      <c r="B55" s="97"/>
      <c r="C55" s="97"/>
      <c r="D55" s="97"/>
      <c r="E55" s="97"/>
      <c r="F55" s="97"/>
      <c r="G55" s="97"/>
      <c r="H55" s="97"/>
      <c r="I55" s="97"/>
      <c r="J55" s="97"/>
      <c r="K55" s="98"/>
    </row>
    <row r="56" spans="1:11" x14ac:dyDescent="0.25">
      <c r="A56" s="86" t="s">
        <v>209</v>
      </c>
      <c r="B56" s="87"/>
      <c r="C56" s="87"/>
      <c r="D56" s="87"/>
      <c r="E56" s="87"/>
      <c r="F56" s="87"/>
      <c r="G56" s="87"/>
      <c r="H56" s="87"/>
      <c r="I56" s="87"/>
      <c r="J56" s="87"/>
      <c r="K56" s="88" t="s">
        <v>210</v>
      </c>
    </row>
    <row r="97" spans="1:13" x14ac:dyDescent="0.25">
      <c r="M97" t="s">
        <v>217</v>
      </c>
    </row>
    <row r="99" spans="1:13" x14ac:dyDescent="0.25">
      <c r="A99" t="s">
        <v>98</v>
      </c>
      <c r="M99">
        <v>7</v>
      </c>
    </row>
  </sheetData>
  <mergeCells count="78">
    <mergeCell ref="A49:E49"/>
    <mergeCell ref="A44:E44"/>
    <mergeCell ref="A45:E45"/>
    <mergeCell ref="A46:E46"/>
    <mergeCell ref="A47:E47"/>
    <mergeCell ref="A48:E48"/>
    <mergeCell ref="A39:E39"/>
    <mergeCell ref="A40:E40"/>
    <mergeCell ref="A41:E41"/>
    <mergeCell ref="A42:E42"/>
    <mergeCell ref="A43:E43"/>
    <mergeCell ref="J23:K23"/>
    <mergeCell ref="H8:I8"/>
    <mergeCell ref="J8:K8"/>
    <mergeCell ref="A15:K15"/>
    <mergeCell ref="A14:D14"/>
    <mergeCell ref="E14:G14"/>
    <mergeCell ref="A22:D22"/>
    <mergeCell ref="A23:D23"/>
    <mergeCell ref="E21:G21"/>
    <mergeCell ref="E22:G22"/>
    <mergeCell ref="E23:G23"/>
    <mergeCell ref="A16:G16"/>
    <mergeCell ref="A8:G12"/>
    <mergeCell ref="H14:I14"/>
    <mergeCell ref="A37:E37"/>
    <mergeCell ref="A38:E38"/>
    <mergeCell ref="F33:H33"/>
    <mergeCell ref="F35:H35"/>
    <mergeCell ref="A21:D21"/>
    <mergeCell ref="H23:I23"/>
    <mergeCell ref="F44:H44"/>
    <mergeCell ref="F40:H40"/>
    <mergeCell ref="F41:H41"/>
    <mergeCell ref="F45:H45"/>
    <mergeCell ref="A25:K26"/>
    <mergeCell ref="F36:H36"/>
    <mergeCell ref="F37:H37"/>
    <mergeCell ref="F38:H38"/>
    <mergeCell ref="A28:G28"/>
    <mergeCell ref="H28:K28"/>
    <mergeCell ref="A27:G27"/>
    <mergeCell ref="H27:K27"/>
    <mergeCell ref="A30:K30"/>
    <mergeCell ref="A33:E33"/>
    <mergeCell ref="A35:E35"/>
    <mergeCell ref="A36:E36"/>
    <mergeCell ref="F17:G17"/>
    <mergeCell ref="F18:G18"/>
    <mergeCell ref="F19:G19"/>
    <mergeCell ref="A1:K2"/>
    <mergeCell ref="J3:K3"/>
    <mergeCell ref="A3:B3"/>
    <mergeCell ref="G3:I3"/>
    <mergeCell ref="C3:F3"/>
    <mergeCell ref="A4:B4"/>
    <mergeCell ref="C4:F4"/>
    <mergeCell ref="G4:H4"/>
    <mergeCell ref="A6:K7"/>
    <mergeCell ref="J14:K14"/>
    <mergeCell ref="A17:E17"/>
    <mergeCell ref="B18:C18"/>
    <mergeCell ref="A53:K55"/>
    <mergeCell ref="F20:G20"/>
    <mergeCell ref="B19:C20"/>
    <mergeCell ref="A19:A20"/>
    <mergeCell ref="D18:D20"/>
    <mergeCell ref="E18:E20"/>
    <mergeCell ref="F42:H42"/>
    <mergeCell ref="F43:H43"/>
    <mergeCell ref="F50:H50"/>
    <mergeCell ref="F49:H49"/>
    <mergeCell ref="B50:E50"/>
    <mergeCell ref="A51:K51"/>
    <mergeCell ref="F47:H47"/>
    <mergeCell ref="F48:H48"/>
    <mergeCell ref="F46:H46"/>
    <mergeCell ref="F39:H39"/>
  </mergeCells>
  <phoneticPr fontId="19" type="noConversion"/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9"/>
  <sheetViews>
    <sheetView zoomScaleNormal="100" workbookViewId="0">
      <pane ySplit="1" topLeftCell="A47" activePane="bottomLeft" state="frozen"/>
      <selection activeCell="D1" sqref="D1"/>
      <selection pane="bottomLeft" activeCell="B60" sqref="B60"/>
    </sheetView>
  </sheetViews>
  <sheetFormatPr defaultRowHeight="15" x14ac:dyDescent="0.25"/>
  <cols>
    <col min="2" max="2" width="28" customWidth="1"/>
    <col min="5" max="5" width="13.5703125" customWidth="1"/>
    <col min="7" max="7" width="12.140625" customWidth="1"/>
    <col min="9" max="9" width="11" customWidth="1"/>
    <col min="10" max="10" width="8" customWidth="1"/>
    <col min="11" max="11" width="13.5703125" bestFit="1" customWidth="1"/>
    <col min="12" max="12" width="9.85546875" style="25" customWidth="1"/>
    <col min="13" max="13" width="11" bestFit="1" customWidth="1"/>
    <col min="22" max="22" width="12.28515625" bestFit="1" customWidth="1"/>
    <col min="23" max="23" width="9.5703125" customWidth="1"/>
    <col min="24" max="24" width="11" customWidth="1"/>
    <col min="32" max="32" width="9.5703125" customWidth="1"/>
    <col min="33" max="33" width="11.85546875" bestFit="1" customWidth="1"/>
  </cols>
  <sheetData>
    <row r="1" spans="1:33" ht="27" x14ac:dyDescent="0.25">
      <c r="A1" s="15" t="s">
        <v>19</v>
      </c>
      <c r="B1" s="15" t="s">
        <v>20</v>
      </c>
      <c r="C1" s="15" t="s">
        <v>21</v>
      </c>
      <c r="D1" s="15" t="s">
        <v>22</v>
      </c>
      <c r="E1" s="15" t="s">
        <v>23</v>
      </c>
      <c r="F1" s="15" t="s">
        <v>24</v>
      </c>
      <c r="G1" s="15" t="s">
        <v>25</v>
      </c>
      <c r="H1" s="15" t="s">
        <v>26</v>
      </c>
      <c r="I1" s="15" t="s">
        <v>27</v>
      </c>
      <c r="J1" s="15" t="s">
        <v>28</v>
      </c>
      <c r="K1" s="15" t="s">
        <v>29</v>
      </c>
      <c r="L1" s="15" t="s">
        <v>127</v>
      </c>
      <c r="M1" s="15" t="s">
        <v>131</v>
      </c>
      <c r="N1" s="15" t="s">
        <v>136</v>
      </c>
      <c r="O1" s="15" t="s">
        <v>140</v>
      </c>
      <c r="P1" s="15" t="s">
        <v>137</v>
      </c>
      <c r="Q1" s="15" t="s">
        <v>141</v>
      </c>
      <c r="R1" s="15" t="s">
        <v>138</v>
      </c>
      <c r="S1" s="15" t="s">
        <v>142</v>
      </c>
      <c r="T1" s="15" t="s">
        <v>139</v>
      </c>
      <c r="U1" s="15" t="s">
        <v>143</v>
      </c>
      <c r="V1" s="15" t="s">
        <v>157</v>
      </c>
      <c r="W1" s="15" t="s">
        <v>160</v>
      </c>
      <c r="X1" s="41" t="s">
        <v>162</v>
      </c>
      <c r="Y1" s="41" t="s">
        <v>163</v>
      </c>
      <c r="Z1" s="41" t="s">
        <v>136</v>
      </c>
      <c r="AA1" s="41" t="s">
        <v>140</v>
      </c>
      <c r="AB1" s="41" t="s">
        <v>163</v>
      </c>
      <c r="AC1" s="41" t="s">
        <v>137</v>
      </c>
      <c r="AD1" s="41" t="s">
        <v>141</v>
      </c>
      <c r="AE1" s="41" t="s">
        <v>193</v>
      </c>
      <c r="AF1" s="15" t="s">
        <v>166</v>
      </c>
    </row>
    <row r="2" spans="1:33" x14ac:dyDescent="0.25">
      <c r="A2" s="15">
        <v>1</v>
      </c>
      <c r="B2" s="15">
        <v>2</v>
      </c>
      <c r="C2" s="15">
        <v>3</v>
      </c>
      <c r="D2" s="15">
        <v>4</v>
      </c>
      <c r="E2" s="15">
        <v>5</v>
      </c>
      <c r="F2" s="15">
        <v>6</v>
      </c>
      <c r="G2" s="15">
        <v>7</v>
      </c>
      <c r="H2" s="15">
        <v>8</v>
      </c>
      <c r="I2" s="15">
        <v>9</v>
      </c>
      <c r="J2" s="15">
        <v>10</v>
      </c>
      <c r="K2" s="15">
        <v>11</v>
      </c>
      <c r="L2" s="15">
        <v>12</v>
      </c>
      <c r="M2" s="15">
        <v>13</v>
      </c>
      <c r="N2" s="15">
        <v>14</v>
      </c>
      <c r="O2" s="15">
        <v>15</v>
      </c>
      <c r="P2" s="15">
        <v>16</v>
      </c>
      <c r="Q2" s="15">
        <v>17</v>
      </c>
      <c r="R2" s="15">
        <v>18</v>
      </c>
      <c r="S2" s="15">
        <v>19</v>
      </c>
      <c r="T2" s="15">
        <v>20</v>
      </c>
      <c r="U2" s="15">
        <v>21</v>
      </c>
      <c r="V2" s="15">
        <v>22</v>
      </c>
      <c r="W2" s="15">
        <v>23</v>
      </c>
      <c r="Z2" s="16" t="s">
        <v>135</v>
      </c>
      <c r="AA2" s="16" t="s">
        <v>135</v>
      </c>
      <c r="AB2" s="16"/>
      <c r="AC2" s="16" t="s">
        <v>135</v>
      </c>
      <c r="AD2" s="16" t="s">
        <v>135</v>
      </c>
      <c r="AE2" s="16"/>
    </row>
    <row r="3" spans="1:33" ht="18" x14ac:dyDescent="0.25">
      <c r="A3" s="16">
        <v>7341852</v>
      </c>
      <c r="B3" s="17" t="s">
        <v>205</v>
      </c>
      <c r="C3" s="16" t="s">
        <v>89</v>
      </c>
      <c r="D3" s="40" t="s">
        <v>90</v>
      </c>
      <c r="E3" s="16" t="s">
        <v>150</v>
      </c>
      <c r="F3" s="16" t="s">
        <v>115</v>
      </c>
      <c r="G3" s="16" t="s">
        <v>179</v>
      </c>
      <c r="H3" s="16" t="s">
        <v>180</v>
      </c>
      <c r="I3" s="16" t="s">
        <v>91</v>
      </c>
      <c r="J3" s="16" t="s">
        <v>43</v>
      </c>
      <c r="K3" s="35" t="s">
        <v>154</v>
      </c>
      <c r="L3" s="34">
        <v>1</v>
      </c>
      <c r="M3" s="16" t="s">
        <v>134</v>
      </c>
      <c r="N3" s="16" t="s">
        <v>135</v>
      </c>
      <c r="O3" s="16" t="s">
        <v>135</v>
      </c>
      <c r="P3" s="16" t="s">
        <v>134</v>
      </c>
      <c r="Q3" s="16" t="s">
        <v>134</v>
      </c>
      <c r="R3" s="16" t="s">
        <v>134</v>
      </c>
      <c r="S3" s="16" t="s">
        <v>134</v>
      </c>
      <c r="T3" s="16" t="s">
        <v>134</v>
      </c>
      <c r="U3" s="16" t="s">
        <v>134</v>
      </c>
      <c r="V3" s="16" t="s">
        <v>134</v>
      </c>
      <c r="W3" s="16" t="s">
        <v>177</v>
      </c>
      <c r="X3" s="16" t="s">
        <v>134</v>
      </c>
      <c r="Y3" s="16" t="s">
        <v>134</v>
      </c>
      <c r="Z3" s="16" t="s">
        <v>134</v>
      </c>
      <c r="AA3" s="16" t="s">
        <v>134</v>
      </c>
      <c r="AB3" s="16" t="s">
        <v>134</v>
      </c>
      <c r="AC3" s="16" t="s">
        <v>134</v>
      </c>
      <c r="AD3" s="16" t="s">
        <v>134</v>
      </c>
      <c r="AE3" s="16"/>
      <c r="AF3" s="34" t="s">
        <v>167</v>
      </c>
    </row>
    <row r="4" spans="1:33" ht="18" x14ac:dyDescent="0.25">
      <c r="A4" s="16">
        <v>91721</v>
      </c>
      <c r="B4" s="17" t="s">
        <v>30</v>
      </c>
      <c r="C4" s="16" t="s">
        <v>31</v>
      </c>
      <c r="D4" s="40" t="s">
        <v>32</v>
      </c>
      <c r="E4" s="16" t="s">
        <v>156</v>
      </c>
      <c r="F4" s="16" t="s">
        <v>159</v>
      </c>
      <c r="G4" s="16" t="s">
        <v>152</v>
      </c>
      <c r="H4" s="16" t="s">
        <v>114</v>
      </c>
      <c r="I4" s="16" t="s">
        <v>42</v>
      </c>
      <c r="J4" s="16" t="s">
        <v>33</v>
      </c>
      <c r="K4" s="18">
        <v>8.4039351851851851E-2</v>
      </c>
      <c r="L4" s="34">
        <v>1</v>
      </c>
      <c r="M4" s="16" t="s">
        <v>134</v>
      </c>
      <c r="N4" s="16" t="s">
        <v>135</v>
      </c>
      <c r="O4" s="16" t="s">
        <v>135</v>
      </c>
      <c r="P4" s="34" t="s">
        <v>134</v>
      </c>
      <c r="Q4" s="34" t="s">
        <v>134</v>
      </c>
      <c r="R4" s="34" t="s">
        <v>134</v>
      </c>
      <c r="S4" s="34" t="s">
        <v>134</v>
      </c>
      <c r="T4" s="34" t="s">
        <v>134</v>
      </c>
      <c r="U4" s="34" t="s">
        <v>134</v>
      </c>
      <c r="V4" s="34" t="s">
        <v>158</v>
      </c>
      <c r="W4" s="34" t="s">
        <v>183</v>
      </c>
    </row>
    <row r="5" spans="1:33" ht="18" x14ac:dyDescent="0.25">
      <c r="A5" s="16">
        <v>116897</v>
      </c>
      <c r="B5" s="17" t="s">
        <v>34</v>
      </c>
      <c r="C5" s="16" t="s">
        <v>39</v>
      </c>
      <c r="D5" s="40" t="s">
        <v>35</v>
      </c>
      <c r="E5" s="16" t="s">
        <v>49</v>
      </c>
      <c r="F5" s="16" t="s">
        <v>115</v>
      </c>
      <c r="G5" s="16" t="s">
        <v>36</v>
      </c>
      <c r="H5" s="16" t="s">
        <v>114</v>
      </c>
      <c r="I5" s="16" t="s">
        <v>175</v>
      </c>
      <c r="J5" s="16" t="s">
        <v>40</v>
      </c>
      <c r="K5" s="16" t="s">
        <v>37</v>
      </c>
      <c r="L5" s="34">
        <v>2</v>
      </c>
      <c r="M5" s="16" t="s">
        <v>184</v>
      </c>
      <c r="N5" s="16" t="s">
        <v>149</v>
      </c>
      <c r="O5" s="16" t="s">
        <v>149</v>
      </c>
      <c r="P5" s="16" t="s">
        <v>149</v>
      </c>
      <c r="Q5" s="16" t="s">
        <v>149</v>
      </c>
      <c r="R5" s="16" t="s">
        <v>134</v>
      </c>
      <c r="S5" s="16" t="s">
        <v>134</v>
      </c>
      <c r="T5" s="16" t="s">
        <v>134</v>
      </c>
      <c r="U5" s="16" t="s">
        <v>134</v>
      </c>
      <c r="W5" s="16" t="s">
        <v>174</v>
      </c>
      <c r="AF5" s="43" t="s">
        <v>173</v>
      </c>
    </row>
    <row r="6" spans="1:33" ht="18" x14ac:dyDescent="0.25">
      <c r="A6" s="16">
        <v>117980</v>
      </c>
      <c r="B6" s="17" t="s">
        <v>38</v>
      </c>
      <c r="C6" s="16" t="s">
        <v>39</v>
      </c>
      <c r="D6" s="40" t="s">
        <v>35</v>
      </c>
      <c r="E6" s="16" t="s">
        <v>49</v>
      </c>
      <c r="F6" s="16" t="s">
        <v>115</v>
      </c>
      <c r="G6" s="16" t="s">
        <v>36</v>
      </c>
      <c r="H6" s="16" t="s">
        <v>114</v>
      </c>
      <c r="I6" s="16" t="s">
        <v>175</v>
      </c>
      <c r="J6" s="16" t="s">
        <v>40</v>
      </c>
      <c r="K6" s="16" t="s">
        <v>37</v>
      </c>
      <c r="L6" s="34">
        <v>2</v>
      </c>
      <c r="M6" s="16" t="s">
        <v>184</v>
      </c>
      <c r="N6" s="16" t="s">
        <v>149</v>
      </c>
      <c r="O6" s="16" t="s">
        <v>149</v>
      </c>
      <c r="P6" s="16" t="s">
        <v>149</v>
      </c>
      <c r="Q6" s="16" t="s">
        <v>149</v>
      </c>
      <c r="R6" s="16" t="s">
        <v>134</v>
      </c>
      <c r="S6" s="16" t="s">
        <v>134</v>
      </c>
      <c r="T6" s="16" t="s">
        <v>134</v>
      </c>
      <c r="U6" s="16" t="s">
        <v>134</v>
      </c>
      <c r="W6" s="16" t="s">
        <v>174</v>
      </c>
      <c r="AF6" s="43" t="s">
        <v>173</v>
      </c>
    </row>
    <row r="7" spans="1:33" ht="18" x14ac:dyDescent="0.25">
      <c r="A7" s="16">
        <v>1452801</v>
      </c>
      <c r="B7" s="17" t="s">
        <v>44</v>
      </c>
      <c r="C7" s="16" t="s">
        <v>66</v>
      </c>
      <c r="D7" s="40" t="s">
        <v>45</v>
      </c>
      <c r="E7" s="16" t="s">
        <v>46</v>
      </c>
      <c r="F7" s="16" t="s">
        <v>115</v>
      </c>
      <c r="G7" s="16" t="s">
        <v>165</v>
      </c>
      <c r="H7" s="16" t="s">
        <v>114</v>
      </c>
      <c r="I7" s="16" t="s">
        <v>60</v>
      </c>
      <c r="J7" s="16" t="s">
        <v>40</v>
      </c>
      <c r="K7" s="16" t="s">
        <v>37</v>
      </c>
      <c r="L7" s="34">
        <v>2</v>
      </c>
      <c r="M7" s="16" t="s">
        <v>148</v>
      </c>
      <c r="N7" s="16" t="s">
        <v>135</v>
      </c>
      <c r="O7" s="16" t="s">
        <v>135</v>
      </c>
      <c r="P7" s="16" t="s">
        <v>135</v>
      </c>
      <c r="Q7" s="16" t="s">
        <v>135</v>
      </c>
      <c r="R7" s="16" t="s">
        <v>134</v>
      </c>
      <c r="S7" s="16" t="s">
        <v>134</v>
      </c>
      <c r="T7" s="16" t="s">
        <v>134</v>
      </c>
      <c r="U7" s="16" t="s">
        <v>134</v>
      </c>
      <c r="V7" s="16" t="s">
        <v>134</v>
      </c>
      <c r="W7" s="16" t="s">
        <v>161</v>
      </c>
      <c r="X7" s="16" t="s">
        <v>148</v>
      </c>
      <c r="Y7" s="16" t="s">
        <v>168</v>
      </c>
      <c r="Z7" s="16" t="s">
        <v>135</v>
      </c>
      <c r="AA7" s="16" t="s">
        <v>135</v>
      </c>
      <c r="AB7" s="16" t="s">
        <v>164</v>
      </c>
      <c r="AC7" s="16" t="s">
        <v>135</v>
      </c>
      <c r="AD7" s="16" t="s">
        <v>135</v>
      </c>
      <c r="AE7" s="16">
        <v>2</v>
      </c>
      <c r="AF7" s="16" t="s">
        <v>167</v>
      </c>
    </row>
    <row r="8" spans="1:33" ht="18" x14ac:dyDescent="0.25">
      <c r="A8" s="16">
        <v>1452803</v>
      </c>
      <c r="B8" s="17" t="s">
        <v>47</v>
      </c>
      <c r="C8" s="16" t="s">
        <v>80</v>
      </c>
      <c r="D8" s="40" t="s">
        <v>48</v>
      </c>
      <c r="E8" s="16" t="s">
        <v>150</v>
      </c>
      <c r="F8" s="16" t="s">
        <v>134</v>
      </c>
      <c r="G8" s="16" t="s">
        <v>151</v>
      </c>
      <c r="H8" s="16" t="s">
        <v>114</v>
      </c>
      <c r="I8" s="16" t="s">
        <v>50</v>
      </c>
      <c r="J8" s="16" t="s">
        <v>43</v>
      </c>
      <c r="K8" s="20">
        <v>0.12569444444444444</v>
      </c>
      <c r="L8" s="34">
        <v>1</v>
      </c>
      <c r="M8" s="16" t="s">
        <v>134</v>
      </c>
      <c r="N8" s="16" t="s">
        <v>135</v>
      </c>
      <c r="O8" s="16" t="s">
        <v>135</v>
      </c>
      <c r="P8" s="16" t="s">
        <v>134</v>
      </c>
      <c r="Q8" s="16" t="s">
        <v>134</v>
      </c>
      <c r="R8" s="16" t="s">
        <v>134</v>
      </c>
      <c r="S8" s="16" t="s">
        <v>134</v>
      </c>
      <c r="T8" s="16" t="s">
        <v>134</v>
      </c>
      <c r="U8" s="16" t="s">
        <v>134</v>
      </c>
      <c r="V8" s="16" t="s">
        <v>134</v>
      </c>
      <c r="W8" s="16" t="s">
        <v>169</v>
      </c>
      <c r="X8" s="16" t="s">
        <v>134</v>
      </c>
      <c r="Y8" s="16" t="s">
        <v>134</v>
      </c>
      <c r="Z8" s="16" t="s">
        <v>134</v>
      </c>
      <c r="AA8" s="16" t="s">
        <v>134</v>
      </c>
      <c r="AB8" s="16" t="s">
        <v>134</v>
      </c>
      <c r="AC8" s="16" t="s">
        <v>134</v>
      </c>
      <c r="AD8" s="16" t="s">
        <v>134</v>
      </c>
      <c r="AE8" s="16"/>
      <c r="AF8" s="16" t="s">
        <v>134</v>
      </c>
    </row>
    <row r="9" spans="1:33" ht="18" x14ac:dyDescent="0.25">
      <c r="A9" s="16">
        <v>1452815</v>
      </c>
      <c r="B9" s="17" t="s">
        <v>51</v>
      </c>
      <c r="C9" s="16" t="s">
        <v>52</v>
      </c>
      <c r="D9" s="40" t="s">
        <v>53</v>
      </c>
      <c r="E9" s="16" t="s">
        <v>54</v>
      </c>
      <c r="F9" s="16" t="s">
        <v>159</v>
      </c>
      <c r="G9" s="16" t="s">
        <v>176</v>
      </c>
      <c r="H9" s="16" t="s">
        <v>114</v>
      </c>
      <c r="I9" s="16" t="s">
        <v>56</v>
      </c>
      <c r="J9" s="16" t="s">
        <v>43</v>
      </c>
      <c r="K9" s="20">
        <v>4.2361111111111106E-2</v>
      </c>
      <c r="L9" s="34">
        <v>1</v>
      </c>
      <c r="M9" s="16" t="s">
        <v>134</v>
      </c>
      <c r="N9" s="16" t="s">
        <v>135</v>
      </c>
      <c r="O9" s="16" t="s">
        <v>135</v>
      </c>
      <c r="P9" s="16" t="s">
        <v>134</v>
      </c>
      <c r="Q9" s="16" t="s">
        <v>134</v>
      </c>
      <c r="R9" s="16" t="s">
        <v>134</v>
      </c>
      <c r="S9" s="16" t="s">
        <v>134</v>
      </c>
      <c r="T9" s="16" t="s">
        <v>134</v>
      </c>
      <c r="U9" s="16" t="s">
        <v>134</v>
      </c>
      <c r="V9" s="16" t="s">
        <v>134</v>
      </c>
      <c r="W9" s="16" t="s">
        <v>177</v>
      </c>
      <c r="X9" s="16" t="s">
        <v>134</v>
      </c>
      <c r="Y9" s="16" t="s">
        <v>134</v>
      </c>
      <c r="Z9" s="16" t="s">
        <v>134</v>
      </c>
      <c r="AA9" s="16" t="s">
        <v>134</v>
      </c>
      <c r="AB9" s="16" t="s">
        <v>134</v>
      </c>
      <c r="AC9" s="16" t="s">
        <v>134</v>
      </c>
      <c r="AD9" s="16" t="s">
        <v>134</v>
      </c>
      <c r="AE9" s="16"/>
      <c r="AF9" s="34" t="s">
        <v>167</v>
      </c>
    </row>
    <row r="10" spans="1:33" ht="18" x14ac:dyDescent="0.25">
      <c r="A10" s="16">
        <v>1452944</v>
      </c>
      <c r="B10" s="17" t="s">
        <v>30</v>
      </c>
      <c r="C10" s="16" t="s">
        <v>31</v>
      </c>
      <c r="D10" s="40" t="s">
        <v>32</v>
      </c>
      <c r="E10" s="16" t="s">
        <v>156</v>
      </c>
      <c r="F10" s="16" t="s">
        <v>159</v>
      </c>
      <c r="G10" s="16" t="s">
        <v>152</v>
      </c>
      <c r="H10" s="16" t="s">
        <v>114</v>
      </c>
      <c r="I10" s="16" t="s">
        <v>42</v>
      </c>
      <c r="J10" s="16" t="s">
        <v>43</v>
      </c>
      <c r="K10" s="18">
        <v>8.4039351851851851E-2</v>
      </c>
      <c r="L10" s="34">
        <v>1</v>
      </c>
      <c r="M10" s="16" t="s">
        <v>134</v>
      </c>
      <c r="N10" s="16" t="s">
        <v>135</v>
      </c>
      <c r="O10" s="16" t="s">
        <v>135</v>
      </c>
      <c r="P10" s="34" t="s">
        <v>134</v>
      </c>
      <c r="Q10" s="34" t="s">
        <v>134</v>
      </c>
      <c r="R10" s="34" t="s">
        <v>134</v>
      </c>
      <c r="S10" s="34" t="s">
        <v>134</v>
      </c>
      <c r="T10" s="34" t="s">
        <v>134</v>
      </c>
      <c r="U10" s="34" t="s">
        <v>134</v>
      </c>
      <c r="V10" s="34" t="s">
        <v>158</v>
      </c>
      <c r="W10" s="34" t="s">
        <v>183</v>
      </c>
    </row>
    <row r="11" spans="1:33" ht="18" x14ac:dyDescent="0.25">
      <c r="A11" s="16">
        <v>1452967</v>
      </c>
      <c r="B11" s="17" t="s">
        <v>57</v>
      </c>
      <c r="C11" s="16" t="s">
        <v>66</v>
      </c>
      <c r="D11" s="40" t="s">
        <v>45</v>
      </c>
      <c r="E11" s="16" t="s">
        <v>46</v>
      </c>
      <c r="F11" s="16" t="s">
        <v>115</v>
      </c>
      <c r="G11" s="16" t="s">
        <v>165</v>
      </c>
      <c r="H11" s="16" t="s">
        <v>114</v>
      </c>
      <c r="I11" s="16" t="s">
        <v>60</v>
      </c>
      <c r="J11" s="16" t="s">
        <v>40</v>
      </c>
      <c r="K11" s="16" t="s">
        <v>37</v>
      </c>
      <c r="L11" s="34">
        <v>2</v>
      </c>
      <c r="M11" s="16" t="s">
        <v>148</v>
      </c>
      <c r="N11" s="16" t="s">
        <v>135</v>
      </c>
      <c r="O11" s="16" t="s">
        <v>135</v>
      </c>
      <c r="P11" s="16" t="s">
        <v>135</v>
      </c>
      <c r="Q11" s="16" t="s">
        <v>135</v>
      </c>
      <c r="R11" s="16" t="s">
        <v>134</v>
      </c>
      <c r="S11" s="16" t="s">
        <v>134</v>
      </c>
      <c r="T11" s="16" t="s">
        <v>134</v>
      </c>
      <c r="U11" s="16" t="s">
        <v>134</v>
      </c>
      <c r="V11" s="16" t="s">
        <v>134</v>
      </c>
      <c r="W11" s="16" t="s">
        <v>161</v>
      </c>
      <c r="X11" s="16" t="s">
        <v>148</v>
      </c>
      <c r="Y11" s="16" t="s">
        <v>168</v>
      </c>
      <c r="Z11" s="16" t="s">
        <v>135</v>
      </c>
      <c r="AA11" s="16" t="s">
        <v>135</v>
      </c>
      <c r="AB11" s="16" t="s">
        <v>164</v>
      </c>
      <c r="AC11" s="16" t="s">
        <v>135</v>
      </c>
      <c r="AD11" s="16" t="s">
        <v>135</v>
      </c>
      <c r="AE11" s="16">
        <v>2</v>
      </c>
      <c r="AF11" s="16" t="s">
        <v>167</v>
      </c>
    </row>
    <row r="12" spans="1:33" ht="18" x14ac:dyDescent="0.25">
      <c r="A12" s="16">
        <v>1452969</v>
      </c>
      <c r="B12" s="17" t="s">
        <v>58</v>
      </c>
      <c r="C12" s="16" t="s">
        <v>59</v>
      </c>
      <c r="D12" s="40" t="s">
        <v>45</v>
      </c>
      <c r="E12" s="16" t="s">
        <v>46</v>
      </c>
      <c r="F12" s="16" t="s">
        <v>115</v>
      </c>
      <c r="G12" s="16" t="s">
        <v>165</v>
      </c>
      <c r="H12" s="16" t="s">
        <v>114</v>
      </c>
      <c r="I12" s="16" t="s">
        <v>60</v>
      </c>
      <c r="J12" s="16" t="s">
        <v>40</v>
      </c>
      <c r="K12" s="16" t="s">
        <v>37</v>
      </c>
      <c r="L12" s="34">
        <v>2</v>
      </c>
      <c r="M12" s="16" t="s">
        <v>148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134</v>
      </c>
      <c r="S12" s="16" t="s">
        <v>134</v>
      </c>
      <c r="T12" s="16" t="s">
        <v>134</v>
      </c>
      <c r="U12" s="16" t="s">
        <v>134</v>
      </c>
      <c r="V12" s="16" t="s">
        <v>134</v>
      </c>
      <c r="W12" s="16" t="s">
        <v>161</v>
      </c>
      <c r="X12" s="16" t="s">
        <v>148</v>
      </c>
      <c r="Y12" s="16" t="s">
        <v>168</v>
      </c>
      <c r="Z12" s="16" t="s">
        <v>135</v>
      </c>
      <c r="AA12" s="16" t="s">
        <v>135</v>
      </c>
      <c r="AB12" s="16" t="s">
        <v>164</v>
      </c>
      <c r="AC12" s="16" t="s">
        <v>135</v>
      </c>
      <c r="AD12" s="16" t="s">
        <v>135</v>
      </c>
      <c r="AE12" s="16">
        <v>2</v>
      </c>
      <c r="AF12" s="16" t="s">
        <v>167</v>
      </c>
    </row>
    <row r="13" spans="1:33" ht="20.25" customHeight="1" x14ac:dyDescent="0.25">
      <c r="A13" s="16">
        <v>1453048</v>
      </c>
      <c r="B13" s="17" t="s">
        <v>61</v>
      </c>
      <c r="C13" s="19" t="s">
        <v>66</v>
      </c>
      <c r="D13" s="40" t="s">
        <v>45</v>
      </c>
      <c r="E13" s="16" t="s">
        <v>46</v>
      </c>
      <c r="F13" s="16" t="s">
        <v>115</v>
      </c>
      <c r="G13" s="16" t="s">
        <v>165</v>
      </c>
      <c r="H13" s="16" t="s">
        <v>114</v>
      </c>
      <c r="I13" s="16" t="s">
        <v>60</v>
      </c>
      <c r="J13" s="16" t="s">
        <v>40</v>
      </c>
      <c r="K13" s="16" t="s">
        <v>37</v>
      </c>
      <c r="L13" s="34">
        <v>2</v>
      </c>
      <c r="M13" s="16" t="s">
        <v>148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134</v>
      </c>
      <c r="S13" s="16" t="s">
        <v>134</v>
      </c>
      <c r="T13" s="16" t="s">
        <v>134</v>
      </c>
      <c r="U13" s="16" t="s">
        <v>134</v>
      </c>
      <c r="V13" s="16" t="s">
        <v>134</v>
      </c>
      <c r="W13" s="16" t="s">
        <v>161</v>
      </c>
      <c r="X13" s="16" t="s">
        <v>148</v>
      </c>
      <c r="Y13" s="16" t="s">
        <v>168</v>
      </c>
      <c r="Z13" s="16" t="s">
        <v>135</v>
      </c>
      <c r="AA13" s="16" t="s">
        <v>135</v>
      </c>
      <c r="AB13" s="16" t="s">
        <v>164</v>
      </c>
      <c r="AC13" s="16" t="s">
        <v>135</v>
      </c>
      <c r="AD13" s="16" t="s">
        <v>135</v>
      </c>
      <c r="AE13" s="16">
        <v>2</v>
      </c>
      <c r="AF13" s="16" t="s">
        <v>167</v>
      </c>
      <c r="AG13" s="82">
        <v>43664</v>
      </c>
    </row>
    <row r="14" spans="1:33" ht="18" x14ac:dyDescent="0.25">
      <c r="A14" s="16">
        <v>1453152</v>
      </c>
      <c r="B14" s="17" t="s">
        <v>41</v>
      </c>
      <c r="C14" s="16" t="s">
        <v>31</v>
      </c>
      <c r="D14" s="40" t="s">
        <v>32</v>
      </c>
      <c r="E14" s="16" t="s">
        <v>156</v>
      </c>
      <c r="F14" s="16" t="s">
        <v>159</v>
      </c>
      <c r="G14" s="16" t="s">
        <v>152</v>
      </c>
      <c r="H14" s="16" t="s">
        <v>114</v>
      </c>
      <c r="I14" s="16" t="s">
        <v>42</v>
      </c>
      <c r="J14" s="16" t="s">
        <v>43</v>
      </c>
      <c r="K14" s="20">
        <v>0.12569444444444444</v>
      </c>
      <c r="L14" s="34">
        <v>1</v>
      </c>
      <c r="M14" s="16" t="s">
        <v>134</v>
      </c>
      <c r="N14" s="16" t="s">
        <v>135</v>
      </c>
      <c r="O14" s="16" t="s">
        <v>135</v>
      </c>
      <c r="P14" s="34" t="s">
        <v>134</v>
      </c>
      <c r="Q14" s="34" t="s">
        <v>134</v>
      </c>
      <c r="R14" s="34" t="s">
        <v>134</v>
      </c>
      <c r="S14" s="34" t="s">
        <v>134</v>
      </c>
      <c r="T14" s="34" t="s">
        <v>134</v>
      </c>
      <c r="U14" s="34" t="s">
        <v>134</v>
      </c>
      <c r="V14" s="34" t="s">
        <v>158</v>
      </c>
      <c r="W14" s="34" t="s">
        <v>183</v>
      </c>
    </row>
    <row r="15" spans="1:33" ht="18" x14ac:dyDescent="0.25">
      <c r="A15" s="16">
        <v>1453157</v>
      </c>
      <c r="B15" s="17" t="s">
        <v>62</v>
      </c>
      <c r="C15" s="16" t="s">
        <v>39</v>
      </c>
      <c r="D15" s="40" t="s">
        <v>35</v>
      </c>
      <c r="E15" s="16" t="s">
        <v>49</v>
      </c>
      <c r="F15" s="16" t="s">
        <v>115</v>
      </c>
      <c r="G15" s="16" t="s">
        <v>36</v>
      </c>
      <c r="H15" s="16" t="s">
        <v>114</v>
      </c>
      <c r="I15" s="16" t="s">
        <v>175</v>
      </c>
      <c r="J15" s="16" t="s">
        <v>40</v>
      </c>
      <c r="K15" s="16" t="s">
        <v>37</v>
      </c>
      <c r="L15" s="34">
        <v>2</v>
      </c>
      <c r="M15" s="16" t="s">
        <v>184</v>
      </c>
      <c r="N15" s="16" t="s">
        <v>149</v>
      </c>
      <c r="O15" s="16" t="s">
        <v>149</v>
      </c>
      <c r="P15" s="16" t="s">
        <v>149</v>
      </c>
      <c r="Q15" s="16" t="s">
        <v>149</v>
      </c>
      <c r="R15" s="16" t="s">
        <v>134</v>
      </c>
      <c r="S15" s="16" t="s">
        <v>134</v>
      </c>
      <c r="T15" s="16" t="s">
        <v>134</v>
      </c>
      <c r="U15" s="16" t="s">
        <v>134</v>
      </c>
      <c r="W15" s="16" t="s">
        <v>174</v>
      </c>
      <c r="AF15" s="43" t="s">
        <v>173</v>
      </c>
    </row>
    <row r="16" spans="1:33" ht="18" x14ac:dyDescent="0.25">
      <c r="A16" s="16">
        <v>1453313</v>
      </c>
      <c r="B16" s="17" t="s">
        <v>63</v>
      </c>
      <c r="C16" s="16" t="s">
        <v>52</v>
      </c>
      <c r="D16" s="40" t="s">
        <v>32</v>
      </c>
      <c r="E16" s="16" t="s">
        <v>156</v>
      </c>
      <c r="F16" s="16" t="s">
        <v>159</v>
      </c>
      <c r="G16" s="16" t="s">
        <v>152</v>
      </c>
      <c r="H16" s="16" t="s">
        <v>114</v>
      </c>
      <c r="I16" s="16" t="s">
        <v>64</v>
      </c>
      <c r="J16" s="16" t="s">
        <v>43</v>
      </c>
      <c r="K16" s="20">
        <v>0.12569444444444444</v>
      </c>
      <c r="L16" s="34">
        <v>1</v>
      </c>
      <c r="M16" s="16" t="s">
        <v>134</v>
      </c>
      <c r="N16" s="16" t="s">
        <v>135</v>
      </c>
      <c r="O16" s="16" t="s">
        <v>135</v>
      </c>
      <c r="P16" s="34" t="s">
        <v>134</v>
      </c>
      <c r="Q16" s="34" t="s">
        <v>134</v>
      </c>
      <c r="R16" s="34" t="s">
        <v>134</v>
      </c>
      <c r="S16" s="34" t="s">
        <v>134</v>
      </c>
      <c r="T16" s="34" t="s">
        <v>134</v>
      </c>
      <c r="U16" s="34" t="s">
        <v>134</v>
      </c>
      <c r="V16" s="34" t="s">
        <v>158</v>
      </c>
      <c r="W16" s="34" t="s">
        <v>183</v>
      </c>
    </row>
    <row r="17" spans="1:32" ht="18" x14ac:dyDescent="0.25">
      <c r="A17" s="16">
        <v>1453317</v>
      </c>
      <c r="B17" s="17" t="s">
        <v>30</v>
      </c>
      <c r="C17" s="16" t="s">
        <v>31</v>
      </c>
      <c r="D17" s="40" t="s">
        <v>32</v>
      </c>
      <c r="E17" s="16" t="s">
        <v>156</v>
      </c>
      <c r="F17" s="16" t="s">
        <v>159</v>
      </c>
      <c r="G17" s="16" t="s">
        <v>152</v>
      </c>
      <c r="H17" s="16" t="s">
        <v>114</v>
      </c>
      <c r="I17" s="16" t="s">
        <v>42</v>
      </c>
      <c r="J17" s="16" t="s">
        <v>43</v>
      </c>
      <c r="K17" s="20">
        <v>0.12569444444444444</v>
      </c>
      <c r="L17" s="34">
        <v>1</v>
      </c>
      <c r="M17" s="16" t="s">
        <v>134</v>
      </c>
      <c r="N17" s="16" t="s">
        <v>135</v>
      </c>
      <c r="O17" s="16" t="s">
        <v>135</v>
      </c>
      <c r="P17" s="34" t="s">
        <v>134</v>
      </c>
      <c r="Q17" s="34" t="s">
        <v>134</v>
      </c>
      <c r="R17" s="34" t="s">
        <v>134</v>
      </c>
      <c r="S17" s="34" t="s">
        <v>134</v>
      </c>
      <c r="T17" s="34" t="s">
        <v>134</v>
      </c>
      <c r="U17" s="34" t="s">
        <v>134</v>
      </c>
      <c r="V17" s="34" t="s">
        <v>158</v>
      </c>
      <c r="W17" s="34" t="s">
        <v>183</v>
      </c>
    </row>
    <row r="18" spans="1:32" ht="18" x14ac:dyDescent="0.25">
      <c r="A18" s="16">
        <v>1453485</v>
      </c>
      <c r="B18" s="17" t="s">
        <v>65</v>
      </c>
      <c r="C18" s="19"/>
      <c r="D18" s="19"/>
      <c r="E18" s="19"/>
      <c r="F18" s="19"/>
      <c r="G18" s="19"/>
      <c r="H18" s="19"/>
      <c r="I18" s="19"/>
      <c r="J18" s="19"/>
      <c r="K18" s="19"/>
      <c r="L18" s="34"/>
    </row>
    <row r="19" spans="1:32" ht="18" x14ac:dyDescent="0.25">
      <c r="A19" s="16">
        <v>1455401</v>
      </c>
      <c r="B19" s="17" t="s">
        <v>30</v>
      </c>
      <c r="C19" s="16" t="s">
        <v>66</v>
      </c>
      <c r="D19" s="40" t="s">
        <v>45</v>
      </c>
      <c r="E19" s="16" t="s">
        <v>46</v>
      </c>
      <c r="F19" s="16" t="s">
        <v>115</v>
      </c>
      <c r="G19" s="16" t="s">
        <v>165</v>
      </c>
      <c r="H19" s="16" t="s">
        <v>114</v>
      </c>
      <c r="I19" s="16" t="s">
        <v>60</v>
      </c>
      <c r="J19" s="16" t="s">
        <v>40</v>
      </c>
      <c r="K19" s="16" t="s">
        <v>37</v>
      </c>
      <c r="L19" s="34">
        <v>2</v>
      </c>
      <c r="M19" s="16" t="s">
        <v>148</v>
      </c>
      <c r="N19" s="16" t="s">
        <v>135</v>
      </c>
      <c r="O19" s="16" t="s">
        <v>135</v>
      </c>
      <c r="P19" s="16" t="s">
        <v>135</v>
      </c>
      <c r="Q19" s="16" t="s">
        <v>135</v>
      </c>
      <c r="R19" s="16" t="s">
        <v>134</v>
      </c>
      <c r="S19" s="16" t="s">
        <v>134</v>
      </c>
      <c r="T19" s="16" t="s">
        <v>134</v>
      </c>
      <c r="U19" s="16" t="s">
        <v>134</v>
      </c>
      <c r="V19" s="16" t="s">
        <v>134</v>
      </c>
      <c r="W19" s="16" t="s">
        <v>161</v>
      </c>
      <c r="X19" s="16" t="s">
        <v>148</v>
      </c>
      <c r="Y19" s="16" t="s">
        <v>168</v>
      </c>
      <c r="Z19" s="16" t="s">
        <v>135</v>
      </c>
      <c r="AA19" s="16" t="s">
        <v>135</v>
      </c>
      <c r="AB19" s="16" t="s">
        <v>164</v>
      </c>
      <c r="AC19" s="16" t="s">
        <v>135</v>
      </c>
      <c r="AD19" s="16" t="s">
        <v>135</v>
      </c>
      <c r="AE19" s="16">
        <v>2</v>
      </c>
      <c r="AF19" s="16" t="s">
        <v>167</v>
      </c>
    </row>
    <row r="20" spans="1:32" x14ac:dyDescent="0.25">
      <c r="A20" s="16">
        <v>1791326</v>
      </c>
      <c r="B20" s="17" t="s">
        <v>47</v>
      </c>
      <c r="C20" s="19"/>
      <c r="D20" s="19"/>
      <c r="E20" s="19"/>
      <c r="F20" s="19"/>
      <c r="G20" s="19"/>
      <c r="H20" s="19"/>
      <c r="I20" s="19"/>
      <c r="J20" s="19"/>
      <c r="K20" s="19"/>
      <c r="L20" s="34"/>
    </row>
    <row r="21" spans="1:32" ht="18" x14ac:dyDescent="0.25">
      <c r="A21" s="16">
        <v>1832879</v>
      </c>
      <c r="B21" s="17" t="s">
        <v>41</v>
      </c>
      <c r="C21" s="16" t="s">
        <v>31</v>
      </c>
      <c r="D21" s="40" t="s">
        <v>32</v>
      </c>
      <c r="E21" s="16" t="s">
        <v>156</v>
      </c>
      <c r="F21" s="16" t="s">
        <v>159</v>
      </c>
      <c r="G21" s="16" t="s">
        <v>152</v>
      </c>
      <c r="H21" s="16" t="s">
        <v>114</v>
      </c>
      <c r="I21" s="16" t="s">
        <v>42</v>
      </c>
      <c r="J21" s="16" t="s">
        <v>43</v>
      </c>
      <c r="K21" s="20">
        <v>0.12569444444444444</v>
      </c>
      <c r="L21" s="34">
        <v>1</v>
      </c>
      <c r="M21" s="16" t="s">
        <v>134</v>
      </c>
      <c r="N21" s="16" t="s">
        <v>135</v>
      </c>
      <c r="O21" s="16" t="s">
        <v>135</v>
      </c>
      <c r="P21" s="34" t="s">
        <v>134</v>
      </c>
      <c r="Q21" s="34" t="s">
        <v>134</v>
      </c>
      <c r="R21" s="34" t="s">
        <v>134</v>
      </c>
      <c r="S21" s="34" t="s">
        <v>134</v>
      </c>
      <c r="T21" s="34" t="s">
        <v>134</v>
      </c>
      <c r="U21" s="34" t="s">
        <v>134</v>
      </c>
      <c r="V21" s="34" t="s">
        <v>158</v>
      </c>
      <c r="W21" s="34" t="s">
        <v>183</v>
      </c>
    </row>
    <row r="22" spans="1:32" ht="18" x14ac:dyDescent="0.25">
      <c r="A22" s="16">
        <v>1938350</v>
      </c>
      <c r="B22" s="17" t="s">
        <v>67</v>
      </c>
      <c r="C22" s="16" t="s">
        <v>39</v>
      </c>
      <c r="D22" s="40" t="s">
        <v>35</v>
      </c>
      <c r="E22" s="16" t="s">
        <v>49</v>
      </c>
      <c r="F22" s="16" t="s">
        <v>115</v>
      </c>
      <c r="G22" s="16" t="s">
        <v>36</v>
      </c>
      <c r="H22" s="16" t="s">
        <v>114</v>
      </c>
      <c r="I22" s="16" t="s">
        <v>175</v>
      </c>
      <c r="J22" s="16" t="s">
        <v>40</v>
      </c>
      <c r="K22" s="16" t="s">
        <v>37</v>
      </c>
      <c r="L22" s="34">
        <v>2</v>
      </c>
      <c r="M22" s="16" t="s">
        <v>184</v>
      </c>
      <c r="N22" s="16" t="s">
        <v>149</v>
      </c>
      <c r="O22" s="16" t="s">
        <v>149</v>
      </c>
      <c r="P22" s="16" t="s">
        <v>149</v>
      </c>
      <c r="Q22" s="16" t="s">
        <v>149</v>
      </c>
      <c r="R22" s="16" t="s">
        <v>134</v>
      </c>
      <c r="S22" s="16" t="s">
        <v>134</v>
      </c>
      <c r="T22" s="16" t="s">
        <v>134</v>
      </c>
      <c r="U22" s="16" t="s">
        <v>134</v>
      </c>
      <c r="W22" s="16" t="s">
        <v>174</v>
      </c>
      <c r="AF22" s="43" t="s">
        <v>173</v>
      </c>
    </row>
    <row r="23" spans="1:32" ht="18" x14ac:dyDescent="0.25">
      <c r="A23" s="16">
        <v>4551530</v>
      </c>
      <c r="B23" s="17" t="s">
        <v>220</v>
      </c>
      <c r="C23" s="16" t="s">
        <v>66</v>
      </c>
      <c r="D23" s="40" t="s">
        <v>45</v>
      </c>
      <c r="E23" s="16" t="s">
        <v>46</v>
      </c>
      <c r="F23" s="16" t="s">
        <v>115</v>
      </c>
      <c r="G23" s="16" t="s">
        <v>165</v>
      </c>
      <c r="H23" s="16" t="s">
        <v>114</v>
      </c>
      <c r="I23" s="16" t="s">
        <v>60</v>
      </c>
      <c r="J23" s="16" t="s">
        <v>40</v>
      </c>
      <c r="K23" s="16" t="s">
        <v>37</v>
      </c>
      <c r="L23" s="34">
        <v>2</v>
      </c>
      <c r="M23" s="16" t="s">
        <v>148</v>
      </c>
      <c r="N23" s="16" t="s">
        <v>135</v>
      </c>
      <c r="O23" s="16" t="s">
        <v>135</v>
      </c>
      <c r="P23" s="16" t="s">
        <v>135</v>
      </c>
      <c r="Q23" s="16" t="s">
        <v>135</v>
      </c>
      <c r="R23" s="16" t="s">
        <v>134</v>
      </c>
      <c r="S23" s="16" t="s">
        <v>134</v>
      </c>
      <c r="T23" s="16" t="s">
        <v>134</v>
      </c>
      <c r="U23" s="16" t="s">
        <v>134</v>
      </c>
      <c r="V23" s="16" t="s">
        <v>134</v>
      </c>
      <c r="W23" s="16" t="s">
        <v>161</v>
      </c>
      <c r="X23" s="16" t="s">
        <v>148</v>
      </c>
      <c r="Y23" s="16" t="s">
        <v>168</v>
      </c>
      <c r="Z23" s="16" t="s">
        <v>135</v>
      </c>
      <c r="AA23" s="16" t="s">
        <v>135</v>
      </c>
      <c r="AB23" s="16" t="s">
        <v>164</v>
      </c>
      <c r="AC23" s="16" t="s">
        <v>135</v>
      </c>
      <c r="AD23" s="16" t="s">
        <v>135</v>
      </c>
      <c r="AE23" s="16">
        <v>2</v>
      </c>
      <c r="AF23" s="16" t="s">
        <v>167</v>
      </c>
    </row>
    <row r="24" spans="1:32" ht="18" x14ac:dyDescent="0.25">
      <c r="A24" s="16">
        <v>2078450</v>
      </c>
      <c r="B24" s="17" t="s">
        <v>68</v>
      </c>
      <c r="C24" s="16" t="s">
        <v>66</v>
      </c>
      <c r="D24" s="40" t="s">
        <v>45</v>
      </c>
      <c r="E24" s="16" t="s">
        <v>46</v>
      </c>
      <c r="F24" s="16" t="s">
        <v>115</v>
      </c>
      <c r="G24" s="16" t="s">
        <v>165</v>
      </c>
      <c r="H24" s="16" t="s">
        <v>114</v>
      </c>
      <c r="I24" s="16" t="s">
        <v>60</v>
      </c>
      <c r="J24" s="16" t="s">
        <v>40</v>
      </c>
      <c r="K24" s="16" t="s">
        <v>37</v>
      </c>
      <c r="L24" s="34">
        <v>2</v>
      </c>
      <c r="M24" s="16" t="s">
        <v>148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134</v>
      </c>
      <c r="S24" s="16" t="s">
        <v>134</v>
      </c>
      <c r="T24" s="16" t="s">
        <v>134</v>
      </c>
      <c r="U24" s="16" t="s">
        <v>134</v>
      </c>
      <c r="V24" s="16" t="s">
        <v>134</v>
      </c>
      <c r="W24" s="16" t="s">
        <v>161</v>
      </c>
      <c r="X24" s="16" t="s">
        <v>148</v>
      </c>
      <c r="Y24" s="16" t="s">
        <v>168</v>
      </c>
      <c r="Z24" s="16" t="s">
        <v>135</v>
      </c>
      <c r="AA24" s="16" t="s">
        <v>135</v>
      </c>
      <c r="AB24" s="16" t="s">
        <v>164</v>
      </c>
      <c r="AC24" s="16" t="s">
        <v>135</v>
      </c>
      <c r="AD24" s="16" t="s">
        <v>135</v>
      </c>
      <c r="AE24" s="16">
        <v>2</v>
      </c>
      <c r="AF24" s="16" t="s">
        <v>167</v>
      </c>
    </row>
    <row r="25" spans="1:32" ht="18" x14ac:dyDescent="0.25">
      <c r="A25" s="16">
        <v>2254080</v>
      </c>
      <c r="B25" s="17" t="s">
        <v>69</v>
      </c>
      <c r="C25" s="16" t="s">
        <v>70</v>
      </c>
      <c r="D25" s="40" t="s">
        <v>71</v>
      </c>
      <c r="E25" s="16" t="s">
        <v>72</v>
      </c>
      <c r="F25" s="16" t="s">
        <v>55</v>
      </c>
      <c r="G25" s="16" t="s">
        <v>73</v>
      </c>
      <c r="H25" s="16" t="s">
        <v>74</v>
      </c>
      <c r="I25" s="16" t="s">
        <v>75</v>
      </c>
      <c r="J25" s="16" t="s">
        <v>76</v>
      </c>
      <c r="K25" s="21">
        <v>4.1701388888888884</v>
      </c>
      <c r="L25" s="34">
        <v>1</v>
      </c>
      <c r="M25" s="16" t="s">
        <v>76</v>
      </c>
      <c r="N25" s="16" t="s">
        <v>135</v>
      </c>
      <c r="O25" s="16" t="s">
        <v>135</v>
      </c>
      <c r="P25" s="16" t="s">
        <v>76</v>
      </c>
      <c r="Q25" s="16" t="s">
        <v>76</v>
      </c>
      <c r="R25" s="16" t="s">
        <v>76</v>
      </c>
      <c r="S25" s="16" t="s">
        <v>76</v>
      </c>
      <c r="T25" s="16" t="s">
        <v>76</v>
      </c>
      <c r="U25" s="16" t="s">
        <v>76</v>
      </c>
      <c r="V25" s="16" t="s">
        <v>76</v>
      </c>
      <c r="W25" s="16" t="s">
        <v>76</v>
      </c>
      <c r="X25" s="16" t="s">
        <v>76</v>
      </c>
      <c r="Y25" s="16" t="s">
        <v>76</v>
      </c>
      <c r="Z25" s="16" t="s">
        <v>76</v>
      </c>
      <c r="AA25" s="16" t="s">
        <v>76</v>
      </c>
      <c r="AB25" s="16" t="s">
        <v>76</v>
      </c>
      <c r="AC25" s="16" t="s">
        <v>76</v>
      </c>
      <c r="AD25" s="16" t="s">
        <v>76</v>
      </c>
      <c r="AE25" s="16"/>
      <c r="AF25" s="16" t="s">
        <v>178</v>
      </c>
    </row>
    <row r="26" spans="1:32" ht="18" x14ac:dyDescent="0.25">
      <c r="A26" s="16">
        <v>4814164</v>
      </c>
      <c r="B26" s="17" t="s">
        <v>30</v>
      </c>
      <c r="C26" s="16" t="s">
        <v>31</v>
      </c>
      <c r="D26" s="40" t="s">
        <v>32</v>
      </c>
      <c r="E26" s="16" t="s">
        <v>156</v>
      </c>
      <c r="F26" s="16" t="s">
        <v>159</v>
      </c>
      <c r="G26" s="16" t="s">
        <v>152</v>
      </c>
      <c r="H26" s="16" t="s">
        <v>114</v>
      </c>
      <c r="I26" s="16" t="s">
        <v>77</v>
      </c>
      <c r="J26" s="16" t="s">
        <v>78</v>
      </c>
      <c r="K26" s="20">
        <v>0.12569444444444444</v>
      </c>
      <c r="L26" s="34">
        <v>1</v>
      </c>
      <c r="M26" s="16" t="s">
        <v>134</v>
      </c>
      <c r="N26" s="16" t="s">
        <v>135</v>
      </c>
      <c r="O26" s="16" t="s">
        <v>135</v>
      </c>
      <c r="P26" s="34" t="s">
        <v>134</v>
      </c>
      <c r="Q26" s="34" t="s">
        <v>134</v>
      </c>
      <c r="R26" s="34" t="s">
        <v>134</v>
      </c>
      <c r="S26" s="34" t="s">
        <v>134</v>
      </c>
      <c r="T26" s="34" t="s">
        <v>134</v>
      </c>
      <c r="U26" s="34" t="s">
        <v>134</v>
      </c>
      <c r="V26" s="34" t="s">
        <v>158</v>
      </c>
      <c r="W26" s="34" t="s">
        <v>183</v>
      </c>
    </row>
    <row r="27" spans="1:32" ht="18" x14ac:dyDescent="0.25">
      <c r="A27" s="16">
        <v>6308460</v>
      </c>
      <c r="B27" s="17" t="s">
        <v>79</v>
      </c>
      <c r="C27" s="16" t="s">
        <v>80</v>
      </c>
      <c r="D27" s="40" t="s">
        <v>48</v>
      </c>
      <c r="E27" s="16" t="s">
        <v>150</v>
      </c>
      <c r="F27" s="16" t="s">
        <v>134</v>
      </c>
      <c r="G27" s="16" t="s">
        <v>151</v>
      </c>
      <c r="H27" s="16" t="s">
        <v>114</v>
      </c>
      <c r="I27" s="16" t="s">
        <v>50</v>
      </c>
      <c r="J27" s="16" t="s">
        <v>43</v>
      </c>
      <c r="K27" s="20">
        <v>0.12569444444444444</v>
      </c>
      <c r="L27" s="34">
        <v>1</v>
      </c>
      <c r="M27" s="16" t="s">
        <v>134</v>
      </c>
      <c r="N27" s="16" t="s">
        <v>135</v>
      </c>
      <c r="O27" s="16" t="s">
        <v>135</v>
      </c>
      <c r="P27" s="16" t="s">
        <v>134</v>
      </c>
      <c r="Q27" s="16" t="s">
        <v>134</v>
      </c>
      <c r="R27" s="16" t="s">
        <v>134</v>
      </c>
      <c r="S27" s="16" t="s">
        <v>134</v>
      </c>
      <c r="T27" s="16" t="s">
        <v>134</v>
      </c>
      <c r="U27" s="16" t="s">
        <v>134</v>
      </c>
      <c r="V27" s="16" t="s">
        <v>134</v>
      </c>
      <c r="W27" s="16" t="s">
        <v>169</v>
      </c>
      <c r="X27" s="16" t="s">
        <v>134</v>
      </c>
      <c r="Y27" s="16" t="s">
        <v>134</v>
      </c>
      <c r="Z27" s="16" t="s">
        <v>134</v>
      </c>
      <c r="AA27" s="16" t="s">
        <v>134</v>
      </c>
      <c r="AB27" s="16" t="s">
        <v>134</v>
      </c>
      <c r="AC27" s="16" t="s">
        <v>134</v>
      </c>
      <c r="AD27" s="16" t="s">
        <v>134</v>
      </c>
      <c r="AE27" s="16"/>
      <c r="AF27" s="16" t="s">
        <v>134</v>
      </c>
    </row>
    <row r="28" spans="1:32" ht="18" x14ac:dyDescent="0.25">
      <c r="A28" s="16">
        <v>6495750</v>
      </c>
      <c r="B28" s="17" t="s">
        <v>81</v>
      </c>
      <c r="C28" s="16" t="s">
        <v>82</v>
      </c>
      <c r="D28" s="40" t="s">
        <v>83</v>
      </c>
      <c r="E28" s="16" t="s">
        <v>150</v>
      </c>
      <c r="F28" s="16" t="s">
        <v>182</v>
      </c>
      <c r="G28" s="16" t="s">
        <v>152</v>
      </c>
      <c r="H28" s="16" t="s">
        <v>153</v>
      </c>
      <c r="I28" s="16" t="s">
        <v>84</v>
      </c>
      <c r="J28" s="16" t="s">
        <v>85</v>
      </c>
      <c r="K28" s="20">
        <v>0.12569444444444444</v>
      </c>
      <c r="L28" s="34">
        <v>1</v>
      </c>
      <c r="M28" s="16" t="s">
        <v>134</v>
      </c>
      <c r="N28" s="16" t="s">
        <v>135</v>
      </c>
      <c r="O28" s="16" t="s">
        <v>135</v>
      </c>
      <c r="P28" s="16" t="s">
        <v>134</v>
      </c>
      <c r="Q28" s="16" t="s">
        <v>134</v>
      </c>
      <c r="R28" s="16" t="s">
        <v>134</v>
      </c>
      <c r="S28" s="16" t="s">
        <v>134</v>
      </c>
      <c r="T28" s="16" t="s">
        <v>134</v>
      </c>
      <c r="U28" s="16" t="s">
        <v>134</v>
      </c>
      <c r="V28" s="16" t="s">
        <v>134</v>
      </c>
      <c r="W28" s="16" t="s">
        <v>177</v>
      </c>
      <c r="X28" s="16" t="s">
        <v>134</v>
      </c>
      <c r="Y28" s="16" t="s">
        <v>134</v>
      </c>
      <c r="Z28" s="16" t="s">
        <v>134</v>
      </c>
      <c r="AA28" s="16" t="s">
        <v>134</v>
      </c>
      <c r="AB28" s="16" t="s">
        <v>134</v>
      </c>
      <c r="AC28" s="16" t="s">
        <v>134</v>
      </c>
      <c r="AD28" s="16" t="s">
        <v>134</v>
      </c>
      <c r="AE28" s="16"/>
      <c r="AF28" s="34" t="s">
        <v>181</v>
      </c>
    </row>
    <row r="29" spans="1:32" ht="18" x14ac:dyDescent="0.25">
      <c r="A29" s="16">
        <v>6572286</v>
      </c>
      <c r="B29" s="17" t="s">
        <v>44</v>
      </c>
      <c r="C29" s="16" t="s">
        <v>66</v>
      </c>
      <c r="D29" s="40" t="s">
        <v>45</v>
      </c>
      <c r="E29" s="16" t="s">
        <v>46</v>
      </c>
      <c r="F29" s="16" t="s">
        <v>115</v>
      </c>
      <c r="G29" s="16" t="s">
        <v>165</v>
      </c>
      <c r="H29" s="16" t="s">
        <v>114</v>
      </c>
      <c r="I29" s="16" t="s">
        <v>60</v>
      </c>
      <c r="J29" s="16" t="s">
        <v>40</v>
      </c>
      <c r="K29" s="16" t="s">
        <v>37</v>
      </c>
      <c r="L29" s="34">
        <v>2</v>
      </c>
      <c r="M29" s="16" t="s">
        <v>148</v>
      </c>
      <c r="N29" s="16" t="s">
        <v>135</v>
      </c>
      <c r="O29" s="16" t="s">
        <v>135</v>
      </c>
      <c r="P29" s="16" t="s">
        <v>135</v>
      </c>
      <c r="Q29" s="16" t="s">
        <v>135</v>
      </c>
      <c r="R29" s="16" t="s">
        <v>134</v>
      </c>
      <c r="S29" s="16" t="s">
        <v>134</v>
      </c>
      <c r="T29" s="16" t="s">
        <v>134</v>
      </c>
      <c r="U29" s="16" t="s">
        <v>134</v>
      </c>
      <c r="V29" s="16" t="s">
        <v>134</v>
      </c>
      <c r="W29" s="16" t="s">
        <v>161</v>
      </c>
      <c r="X29" s="16" t="s">
        <v>148</v>
      </c>
      <c r="Y29" s="16" t="s">
        <v>168</v>
      </c>
      <c r="Z29" s="16" t="s">
        <v>135</v>
      </c>
      <c r="AA29" s="16" t="s">
        <v>135</v>
      </c>
      <c r="AB29" s="16" t="s">
        <v>164</v>
      </c>
      <c r="AC29" s="16" t="s">
        <v>135</v>
      </c>
      <c r="AD29" s="16" t="s">
        <v>135</v>
      </c>
      <c r="AE29" s="16">
        <v>2</v>
      </c>
      <c r="AF29" s="16" t="s">
        <v>167</v>
      </c>
    </row>
    <row r="30" spans="1:32" x14ac:dyDescent="0.25">
      <c r="A30" s="16">
        <v>7003113</v>
      </c>
      <c r="B30" s="17" t="s">
        <v>86</v>
      </c>
      <c r="C30" s="19"/>
      <c r="D30" s="19"/>
      <c r="E30" s="19"/>
      <c r="F30" s="19"/>
      <c r="G30" s="19"/>
      <c r="H30" s="19"/>
      <c r="I30" s="19"/>
      <c r="J30" s="19"/>
      <c r="K30" s="19"/>
      <c r="L30" s="34"/>
    </row>
    <row r="31" spans="1:32" x14ac:dyDescent="0.25">
      <c r="A31" s="16">
        <v>7341852</v>
      </c>
      <c r="B31" s="17" t="s">
        <v>87</v>
      </c>
      <c r="C31" s="19"/>
      <c r="D31" s="19"/>
      <c r="E31" s="19"/>
      <c r="F31" s="19"/>
      <c r="G31" s="19"/>
      <c r="H31" s="19"/>
      <c r="I31" s="19"/>
      <c r="J31" s="19"/>
      <c r="K31" s="19"/>
      <c r="L31" s="34"/>
    </row>
    <row r="32" spans="1:32" ht="18" x14ac:dyDescent="0.25">
      <c r="A32" s="16">
        <v>7342612</v>
      </c>
      <c r="B32" s="17" t="s">
        <v>88</v>
      </c>
      <c r="C32" s="16" t="s">
        <v>89</v>
      </c>
      <c r="D32" s="40" t="s">
        <v>90</v>
      </c>
      <c r="E32" s="16" t="s">
        <v>150</v>
      </c>
      <c r="F32" s="16" t="s">
        <v>115</v>
      </c>
      <c r="G32" s="16" t="s">
        <v>179</v>
      </c>
      <c r="H32" s="16" t="s">
        <v>180</v>
      </c>
      <c r="I32" s="16" t="s">
        <v>91</v>
      </c>
      <c r="J32" s="16" t="s">
        <v>43</v>
      </c>
      <c r="K32" s="35" t="s">
        <v>154</v>
      </c>
      <c r="L32" s="34">
        <v>1</v>
      </c>
      <c r="M32" s="16" t="s">
        <v>134</v>
      </c>
      <c r="N32" s="16" t="s">
        <v>135</v>
      </c>
      <c r="O32" s="16" t="s">
        <v>135</v>
      </c>
      <c r="P32" s="16" t="s">
        <v>134</v>
      </c>
      <c r="Q32" s="16" t="s">
        <v>134</v>
      </c>
      <c r="R32" s="16" t="s">
        <v>134</v>
      </c>
      <c r="S32" s="16" t="s">
        <v>134</v>
      </c>
      <c r="T32" s="16" t="s">
        <v>134</v>
      </c>
      <c r="U32" s="16" t="s">
        <v>134</v>
      </c>
      <c r="V32" s="16" t="s">
        <v>134</v>
      </c>
      <c r="W32" s="16" t="s">
        <v>177</v>
      </c>
      <c r="X32" s="16" t="s">
        <v>134</v>
      </c>
      <c r="Y32" s="16" t="s">
        <v>134</v>
      </c>
      <c r="Z32" s="16" t="s">
        <v>134</v>
      </c>
      <c r="AA32" s="16" t="s">
        <v>134</v>
      </c>
      <c r="AB32" s="16" t="s">
        <v>134</v>
      </c>
      <c r="AC32" s="16" t="s">
        <v>134</v>
      </c>
      <c r="AD32" s="16" t="s">
        <v>134</v>
      </c>
      <c r="AE32" s="16"/>
      <c r="AF32" s="34" t="s">
        <v>167</v>
      </c>
    </row>
    <row r="33" spans="1:33" ht="18" x14ac:dyDescent="0.25">
      <c r="A33" s="16">
        <v>7618263</v>
      </c>
      <c r="B33" s="17" t="s">
        <v>92</v>
      </c>
      <c r="C33" s="16" t="s">
        <v>93</v>
      </c>
      <c r="D33" s="40" t="s">
        <v>83</v>
      </c>
      <c r="E33" s="16" t="s">
        <v>150</v>
      </c>
      <c r="F33" s="16" t="s">
        <v>182</v>
      </c>
      <c r="G33" s="16" t="s">
        <v>152</v>
      </c>
      <c r="H33" s="16" t="s">
        <v>153</v>
      </c>
      <c r="I33" s="16" t="s">
        <v>84</v>
      </c>
      <c r="J33" s="16" t="s">
        <v>85</v>
      </c>
      <c r="K33" s="20">
        <v>0.12569444444444444</v>
      </c>
      <c r="L33" s="44">
        <v>1</v>
      </c>
      <c r="M33" s="16" t="s">
        <v>134</v>
      </c>
      <c r="N33" s="16" t="s">
        <v>135</v>
      </c>
      <c r="O33" s="16" t="s">
        <v>135</v>
      </c>
      <c r="P33" s="16" t="s">
        <v>134</v>
      </c>
      <c r="Q33" s="16" t="s">
        <v>134</v>
      </c>
      <c r="R33" s="16" t="s">
        <v>134</v>
      </c>
      <c r="S33" s="16" t="s">
        <v>134</v>
      </c>
      <c r="T33" s="16" t="s">
        <v>134</v>
      </c>
      <c r="U33" s="16" t="s">
        <v>134</v>
      </c>
      <c r="V33" s="16" t="s">
        <v>134</v>
      </c>
      <c r="W33" s="16" t="s">
        <v>177</v>
      </c>
      <c r="X33" s="16" t="s">
        <v>134</v>
      </c>
      <c r="Y33" s="16" t="s">
        <v>134</v>
      </c>
      <c r="Z33" s="16" t="s">
        <v>134</v>
      </c>
      <c r="AA33" s="16" t="s">
        <v>134</v>
      </c>
      <c r="AB33" s="16" t="s">
        <v>134</v>
      </c>
      <c r="AC33" s="16" t="s">
        <v>134</v>
      </c>
      <c r="AD33" s="16" t="s">
        <v>134</v>
      </c>
      <c r="AE33" s="16"/>
      <c r="AF33" s="34" t="s">
        <v>181</v>
      </c>
    </row>
    <row r="34" spans="1:33" ht="18" x14ac:dyDescent="0.25">
      <c r="A34" s="16">
        <v>7936525</v>
      </c>
      <c r="B34" s="17" t="s">
        <v>94</v>
      </c>
      <c r="C34" s="16" t="s">
        <v>66</v>
      </c>
      <c r="D34" s="40" t="s">
        <v>45</v>
      </c>
      <c r="E34" s="16" t="s">
        <v>46</v>
      </c>
      <c r="F34" s="16" t="s">
        <v>115</v>
      </c>
      <c r="G34" s="16" t="s">
        <v>165</v>
      </c>
      <c r="H34" s="16" t="s">
        <v>114</v>
      </c>
      <c r="I34" s="16" t="s">
        <v>60</v>
      </c>
      <c r="J34" s="16" t="s">
        <v>40</v>
      </c>
      <c r="K34" s="16" t="s">
        <v>37</v>
      </c>
      <c r="L34" s="34">
        <v>2</v>
      </c>
      <c r="M34" s="16" t="s">
        <v>148</v>
      </c>
      <c r="N34" s="16" t="s">
        <v>135</v>
      </c>
      <c r="O34" s="16" t="s">
        <v>135</v>
      </c>
      <c r="P34" s="16" t="s">
        <v>135</v>
      </c>
      <c r="Q34" s="16" t="s">
        <v>135</v>
      </c>
      <c r="R34" s="16" t="s">
        <v>134</v>
      </c>
      <c r="S34" s="16" t="s">
        <v>134</v>
      </c>
      <c r="T34" s="16" t="s">
        <v>134</v>
      </c>
      <c r="U34" s="16" t="s">
        <v>134</v>
      </c>
      <c r="V34" s="16" t="s">
        <v>134</v>
      </c>
      <c r="W34" s="16" t="s">
        <v>161</v>
      </c>
      <c r="X34" s="16" t="s">
        <v>148</v>
      </c>
      <c r="Y34" s="16" t="s">
        <v>168</v>
      </c>
      <c r="Z34" s="16" t="s">
        <v>135</v>
      </c>
      <c r="AA34" s="16" t="s">
        <v>135</v>
      </c>
      <c r="AB34" s="16" t="s">
        <v>164</v>
      </c>
      <c r="AC34" s="16" t="s">
        <v>135</v>
      </c>
      <c r="AD34" s="16" t="s">
        <v>135</v>
      </c>
      <c r="AE34" s="16">
        <v>2</v>
      </c>
      <c r="AF34" s="16" t="s">
        <v>167</v>
      </c>
    </row>
    <row r="35" spans="1:33" ht="18" x14ac:dyDescent="0.25">
      <c r="A35" s="16">
        <v>7985563</v>
      </c>
      <c r="B35" s="17" t="s">
        <v>30</v>
      </c>
      <c r="C35" s="16" t="s">
        <v>89</v>
      </c>
      <c r="D35" s="40" t="s">
        <v>90</v>
      </c>
      <c r="E35" s="16" t="s">
        <v>150</v>
      </c>
      <c r="F35" s="16" t="s">
        <v>115</v>
      </c>
      <c r="G35" s="16" t="s">
        <v>179</v>
      </c>
      <c r="H35" s="16" t="s">
        <v>180</v>
      </c>
      <c r="I35" s="16" t="s">
        <v>91</v>
      </c>
      <c r="J35" s="16" t="s">
        <v>43</v>
      </c>
      <c r="K35" s="35" t="s">
        <v>154</v>
      </c>
      <c r="L35" s="34">
        <v>1</v>
      </c>
      <c r="M35" s="16" t="s">
        <v>134</v>
      </c>
      <c r="N35" s="16" t="s">
        <v>135</v>
      </c>
      <c r="O35" s="16" t="s">
        <v>135</v>
      </c>
      <c r="P35" s="16" t="s">
        <v>134</v>
      </c>
      <c r="Q35" s="16" t="s">
        <v>134</v>
      </c>
      <c r="R35" s="16" t="s">
        <v>134</v>
      </c>
      <c r="S35" s="16" t="s">
        <v>134</v>
      </c>
      <c r="T35" s="16" t="s">
        <v>134</v>
      </c>
      <c r="U35" s="16" t="s">
        <v>134</v>
      </c>
      <c r="V35" s="16" t="s">
        <v>134</v>
      </c>
      <c r="W35" s="16" t="s">
        <v>177</v>
      </c>
      <c r="X35" s="16" t="s">
        <v>134</v>
      </c>
      <c r="Y35" s="16" t="s">
        <v>134</v>
      </c>
      <c r="Z35" s="16" t="s">
        <v>134</v>
      </c>
      <c r="AA35" s="16" t="s">
        <v>134</v>
      </c>
      <c r="AB35" s="16" t="s">
        <v>134</v>
      </c>
      <c r="AC35" s="16" t="s">
        <v>134</v>
      </c>
      <c r="AD35" s="16" t="s">
        <v>134</v>
      </c>
      <c r="AE35" s="16"/>
      <c r="AF35" s="34" t="s">
        <v>167</v>
      </c>
    </row>
    <row r="36" spans="1:33" ht="18" x14ac:dyDescent="0.25">
      <c r="A36" s="16">
        <v>8095100</v>
      </c>
      <c r="B36" s="17" t="s">
        <v>95</v>
      </c>
      <c r="C36" s="16" t="s">
        <v>31</v>
      </c>
      <c r="D36" s="40" t="s">
        <v>32</v>
      </c>
      <c r="E36" s="16" t="s">
        <v>156</v>
      </c>
      <c r="F36" s="16" t="s">
        <v>159</v>
      </c>
      <c r="G36" s="16" t="s">
        <v>152</v>
      </c>
      <c r="H36" s="16" t="s">
        <v>114</v>
      </c>
      <c r="I36" s="16" t="s">
        <v>42</v>
      </c>
      <c r="J36" s="16" t="s">
        <v>43</v>
      </c>
      <c r="K36" s="20">
        <v>0.12569444444444444</v>
      </c>
      <c r="L36" s="34">
        <v>1</v>
      </c>
      <c r="M36" s="16" t="s">
        <v>134</v>
      </c>
      <c r="N36" s="16" t="s">
        <v>135</v>
      </c>
      <c r="O36" s="16" t="s">
        <v>135</v>
      </c>
      <c r="P36" s="34" t="s">
        <v>134</v>
      </c>
      <c r="Q36" s="34" t="s">
        <v>134</v>
      </c>
      <c r="R36" s="34" t="s">
        <v>134</v>
      </c>
      <c r="S36" s="34" t="s">
        <v>134</v>
      </c>
      <c r="T36" s="34" t="s">
        <v>134</v>
      </c>
      <c r="U36" s="34" t="s">
        <v>134</v>
      </c>
      <c r="V36" s="34" t="s">
        <v>158</v>
      </c>
      <c r="W36" s="34" t="s">
        <v>183</v>
      </c>
    </row>
    <row r="37" spans="1:33" ht="18" x14ac:dyDescent="0.25">
      <c r="A37" s="16">
        <v>8424570</v>
      </c>
      <c r="B37" s="17" t="s">
        <v>96</v>
      </c>
      <c r="C37" s="16" t="s">
        <v>97</v>
      </c>
      <c r="D37" s="16" t="s">
        <v>98</v>
      </c>
      <c r="E37" s="16"/>
      <c r="F37" s="16" t="s">
        <v>55</v>
      </c>
      <c r="G37" s="16" t="s">
        <v>99</v>
      </c>
      <c r="H37" s="16" t="s">
        <v>115</v>
      </c>
      <c r="I37" s="16" t="s">
        <v>100</v>
      </c>
      <c r="J37" s="16" t="s">
        <v>101</v>
      </c>
      <c r="K37" s="19"/>
      <c r="L37" s="34">
        <v>1</v>
      </c>
      <c r="M37" s="16" t="s">
        <v>134</v>
      </c>
      <c r="N37" s="16" t="s">
        <v>135</v>
      </c>
      <c r="O37" s="16" t="s">
        <v>135</v>
      </c>
      <c r="P37" s="34" t="s">
        <v>134</v>
      </c>
      <c r="Q37" s="34" t="s">
        <v>134</v>
      </c>
      <c r="R37" s="34" t="s">
        <v>134</v>
      </c>
      <c r="S37" s="34" t="s">
        <v>134</v>
      </c>
      <c r="T37" s="34" t="s">
        <v>134</v>
      </c>
      <c r="U37" s="34" t="s">
        <v>134</v>
      </c>
      <c r="V37" s="34"/>
    </row>
    <row r="38" spans="1:33" ht="18" x14ac:dyDescent="0.25">
      <c r="A38" s="16">
        <v>1452809</v>
      </c>
      <c r="B38" s="17" t="s">
        <v>128</v>
      </c>
      <c r="C38" s="16" t="s">
        <v>129</v>
      </c>
      <c r="D38" s="40" t="s">
        <v>130</v>
      </c>
      <c r="E38" s="16" t="s">
        <v>194</v>
      </c>
      <c r="F38" s="16" t="s">
        <v>115</v>
      </c>
      <c r="G38" s="16" t="s">
        <v>144</v>
      </c>
      <c r="H38" s="16" t="s">
        <v>114</v>
      </c>
      <c r="I38" s="16" t="s">
        <v>172</v>
      </c>
      <c r="J38" s="16" t="s">
        <v>145</v>
      </c>
      <c r="K38" s="42">
        <v>0.12569444444444444</v>
      </c>
      <c r="L38" s="34">
        <v>4</v>
      </c>
      <c r="M38" s="34" t="s">
        <v>132</v>
      </c>
      <c r="N38" s="16" t="s">
        <v>135</v>
      </c>
      <c r="O38" s="16" t="s">
        <v>135</v>
      </c>
      <c r="P38" s="16" t="s">
        <v>135</v>
      </c>
      <c r="Q38" s="16" t="s">
        <v>135</v>
      </c>
      <c r="R38" s="16" t="s">
        <v>135</v>
      </c>
      <c r="S38" s="16" t="s">
        <v>135</v>
      </c>
      <c r="T38" s="16" t="s">
        <v>135</v>
      </c>
      <c r="U38" s="16" t="s">
        <v>135</v>
      </c>
      <c r="V38" s="34"/>
      <c r="W38" s="16" t="s">
        <v>171</v>
      </c>
      <c r="AF38" s="16" t="s">
        <v>170</v>
      </c>
    </row>
    <row r="39" spans="1:33" ht="18" x14ac:dyDescent="0.25">
      <c r="A39" s="16">
        <v>1452806</v>
      </c>
      <c r="B39" s="17" t="s">
        <v>195</v>
      </c>
      <c r="C39" s="16" t="s">
        <v>129</v>
      </c>
      <c r="D39" s="40" t="s">
        <v>130</v>
      </c>
      <c r="E39" s="16" t="s">
        <v>194</v>
      </c>
      <c r="F39" s="16" t="s">
        <v>115</v>
      </c>
      <c r="G39" s="16" t="s">
        <v>144</v>
      </c>
      <c r="H39" s="16" t="s">
        <v>114</v>
      </c>
      <c r="I39" s="16" t="s">
        <v>172</v>
      </c>
      <c r="J39" s="16" t="s">
        <v>145</v>
      </c>
      <c r="K39" s="42">
        <v>0.12569444444444444</v>
      </c>
      <c r="L39" s="34">
        <v>4</v>
      </c>
      <c r="M39" s="34" t="s">
        <v>132</v>
      </c>
      <c r="N39" s="16" t="s">
        <v>135</v>
      </c>
      <c r="O39" s="16" t="s">
        <v>135</v>
      </c>
      <c r="P39" s="16" t="s">
        <v>135</v>
      </c>
      <c r="Q39" s="16" t="s">
        <v>135</v>
      </c>
      <c r="R39" s="16" t="s">
        <v>135</v>
      </c>
      <c r="S39" s="16" t="s">
        <v>135</v>
      </c>
      <c r="T39" s="16" t="s">
        <v>135</v>
      </c>
      <c r="U39" s="16" t="s">
        <v>135</v>
      </c>
      <c r="W39" s="16" t="s">
        <v>171</v>
      </c>
    </row>
    <row r="40" spans="1:33" ht="18" x14ac:dyDescent="0.25">
      <c r="A40" s="16">
        <v>1780630</v>
      </c>
      <c r="B40" s="17" t="s">
        <v>196</v>
      </c>
      <c r="C40" s="16" t="s">
        <v>31</v>
      </c>
      <c r="D40" s="40" t="s">
        <v>32</v>
      </c>
      <c r="E40" s="16" t="s">
        <v>198</v>
      </c>
      <c r="F40" s="16" t="s">
        <v>199</v>
      </c>
      <c r="G40" s="16" t="s">
        <v>200</v>
      </c>
      <c r="H40" s="16" t="s">
        <v>115</v>
      </c>
      <c r="I40" s="16" t="s">
        <v>197</v>
      </c>
      <c r="J40" s="16" t="s">
        <v>43</v>
      </c>
      <c r="K40" s="75">
        <v>8.4039351851851851E-2</v>
      </c>
      <c r="L40" s="77">
        <v>1</v>
      </c>
      <c r="M40" s="16" t="s">
        <v>134</v>
      </c>
      <c r="N40" s="16" t="s">
        <v>135</v>
      </c>
      <c r="O40" s="16" t="s">
        <v>135</v>
      </c>
      <c r="P40" s="34" t="s">
        <v>134</v>
      </c>
      <c r="Q40" s="34" t="s">
        <v>134</v>
      </c>
      <c r="R40" s="34" t="s">
        <v>134</v>
      </c>
      <c r="S40" s="34" t="s">
        <v>134</v>
      </c>
      <c r="T40" s="34" t="s">
        <v>134</v>
      </c>
      <c r="U40" s="34" t="s">
        <v>134</v>
      </c>
      <c r="V40" s="34" t="s">
        <v>134</v>
      </c>
      <c r="W40" s="34" t="s">
        <v>201</v>
      </c>
      <c r="AF40" s="76" t="s">
        <v>202</v>
      </c>
    </row>
    <row r="41" spans="1:33" ht="18" x14ac:dyDescent="0.25">
      <c r="A41" s="16">
        <v>1453043</v>
      </c>
      <c r="B41" s="17" t="s">
        <v>41</v>
      </c>
      <c r="C41" s="16" t="s">
        <v>89</v>
      </c>
      <c r="D41" s="40" t="s">
        <v>90</v>
      </c>
      <c r="E41" s="16" t="s">
        <v>150</v>
      </c>
      <c r="F41" s="16" t="s">
        <v>115</v>
      </c>
      <c r="G41" s="16" t="s">
        <v>179</v>
      </c>
      <c r="H41" s="16" t="s">
        <v>180</v>
      </c>
      <c r="I41" s="16" t="s">
        <v>91</v>
      </c>
      <c r="J41" s="16" t="s">
        <v>43</v>
      </c>
      <c r="K41" s="35" t="s">
        <v>154</v>
      </c>
      <c r="L41" s="34">
        <v>1</v>
      </c>
      <c r="M41" s="16" t="s">
        <v>134</v>
      </c>
      <c r="N41" s="16" t="s">
        <v>135</v>
      </c>
      <c r="O41" s="16" t="s">
        <v>135</v>
      </c>
      <c r="P41" s="16" t="s">
        <v>134</v>
      </c>
      <c r="Q41" s="16" t="s">
        <v>134</v>
      </c>
      <c r="R41" s="16" t="s">
        <v>134</v>
      </c>
      <c r="S41" s="16" t="s">
        <v>134</v>
      </c>
      <c r="T41" s="16" t="s">
        <v>134</v>
      </c>
      <c r="U41" s="16" t="s">
        <v>134</v>
      </c>
      <c r="V41" s="16" t="s">
        <v>134</v>
      </c>
      <c r="W41" s="16" t="s">
        <v>177</v>
      </c>
      <c r="X41" s="16" t="s">
        <v>134</v>
      </c>
      <c r="Y41" s="16" t="s">
        <v>134</v>
      </c>
      <c r="Z41" s="16" t="s">
        <v>134</v>
      </c>
      <c r="AA41" s="16" t="s">
        <v>134</v>
      </c>
      <c r="AB41" s="16" t="s">
        <v>134</v>
      </c>
      <c r="AC41" s="16" t="s">
        <v>134</v>
      </c>
      <c r="AD41" s="16" t="s">
        <v>134</v>
      </c>
      <c r="AE41" s="16"/>
      <c r="AF41" s="34" t="s">
        <v>167</v>
      </c>
      <c r="AG41" s="82">
        <v>43664</v>
      </c>
    </row>
    <row r="42" spans="1:33" ht="18" x14ac:dyDescent="0.25">
      <c r="A42" s="16">
        <v>402576</v>
      </c>
      <c r="B42" s="17" t="s">
        <v>203</v>
      </c>
      <c r="C42" s="16" t="s">
        <v>31</v>
      </c>
      <c r="D42" s="40" t="s">
        <v>32</v>
      </c>
      <c r="E42" s="16" t="s">
        <v>156</v>
      </c>
      <c r="F42" s="16" t="s">
        <v>159</v>
      </c>
      <c r="G42" s="16" t="s">
        <v>152</v>
      </c>
      <c r="H42" s="16" t="s">
        <v>114</v>
      </c>
      <c r="I42" s="16" t="s">
        <v>42</v>
      </c>
      <c r="J42" s="16" t="s">
        <v>33</v>
      </c>
      <c r="K42" s="18">
        <v>8.4039351851851851E-2</v>
      </c>
      <c r="L42" s="34">
        <v>1</v>
      </c>
      <c r="M42" s="16" t="s">
        <v>134</v>
      </c>
      <c r="N42" s="16" t="s">
        <v>135</v>
      </c>
      <c r="O42" s="16" t="s">
        <v>135</v>
      </c>
      <c r="P42" s="34" t="s">
        <v>134</v>
      </c>
      <c r="Q42" s="34" t="s">
        <v>134</v>
      </c>
      <c r="R42" s="34" t="s">
        <v>134</v>
      </c>
      <c r="S42" s="34" t="s">
        <v>134</v>
      </c>
      <c r="T42" s="34" t="s">
        <v>134</v>
      </c>
      <c r="U42" s="34" t="s">
        <v>134</v>
      </c>
      <c r="V42" s="34" t="s">
        <v>158</v>
      </c>
      <c r="W42" s="34" t="s">
        <v>183</v>
      </c>
    </row>
    <row r="43" spans="1:33" ht="18" x14ac:dyDescent="0.25">
      <c r="A43" s="16">
        <v>2770266</v>
      </c>
      <c r="B43" s="17" t="s">
        <v>204</v>
      </c>
      <c r="C43" s="16" t="s">
        <v>31</v>
      </c>
      <c r="D43" s="40" t="s">
        <v>32</v>
      </c>
      <c r="E43" s="16" t="s">
        <v>156</v>
      </c>
      <c r="F43" s="16" t="s">
        <v>159</v>
      </c>
      <c r="G43" s="16" t="s">
        <v>152</v>
      </c>
      <c r="H43" s="16" t="s">
        <v>114</v>
      </c>
      <c r="I43" s="16" t="s">
        <v>42</v>
      </c>
      <c r="J43" s="16" t="s">
        <v>43</v>
      </c>
      <c r="K43" s="20">
        <v>0.12569444444444444</v>
      </c>
      <c r="L43" s="34">
        <v>1</v>
      </c>
      <c r="M43" s="16" t="s">
        <v>134</v>
      </c>
      <c r="N43" s="16" t="s">
        <v>135</v>
      </c>
      <c r="O43" s="16" t="s">
        <v>135</v>
      </c>
      <c r="P43" s="34" t="s">
        <v>134</v>
      </c>
      <c r="Q43" s="34" t="s">
        <v>134</v>
      </c>
      <c r="R43" s="34" t="s">
        <v>134</v>
      </c>
      <c r="S43" s="34" t="s">
        <v>134</v>
      </c>
      <c r="T43" s="34" t="s">
        <v>134</v>
      </c>
      <c r="U43" s="34" t="s">
        <v>134</v>
      </c>
      <c r="V43" s="34" t="s">
        <v>158</v>
      </c>
      <c r="W43" s="34" t="s">
        <v>183</v>
      </c>
    </row>
    <row r="44" spans="1:33" ht="18" x14ac:dyDescent="0.25">
      <c r="A44" s="16">
        <v>1452971</v>
      </c>
      <c r="B44" s="17" t="s">
        <v>41</v>
      </c>
      <c r="C44" s="16" t="s">
        <v>66</v>
      </c>
      <c r="D44" s="40" t="s">
        <v>45</v>
      </c>
      <c r="E44" s="16" t="s">
        <v>46</v>
      </c>
      <c r="F44" s="16" t="s">
        <v>115</v>
      </c>
      <c r="G44" s="16" t="s">
        <v>165</v>
      </c>
      <c r="H44" s="16" t="s">
        <v>114</v>
      </c>
      <c r="I44" s="16" t="s">
        <v>60</v>
      </c>
      <c r="J44" s="16" t="s">
        <v>40</v>
      </c>
      <c r="K44" s="16" t="s">
        <v>37</v>
      </c>
      <c r="L44" s="34">
        <v>2</v>
      </c>
      <c r="M44" s="16" t="s">
        <v>148</v>
      </c>
      <c r="N44" s="16" t="s">
        <v>135</v>
      </c>
      <c r="O44" s="16" t="s">
        <v>135</v>
      </c>
      <c r="P44" s="16" t="s">
        <v>135</v>
      </c>
      <c r="Q44" s="16" t="s">
        <v>135</v>
      </c>
      <c r="R44" s="16" t="s">
        <v>134</v>
      </c>
      <c r="S44" s="16" t="s">
        <v>134</v>
      </c>
      <c r="T44" s="16" t="s">
        <v>134</v>
      </c>
      <c r="U44" s="16" t="s">
        <v>134</v>
      </c>
      <c r="V44" s="16" t="s">
        <v>134</v>
      </c>
      <c r="W44" s="16" t="s">
        <v>161</v>
      </c>
      <c r="X44" s="16" t="s">
        <v>148</v>
      </c>
      <c r="Y44" s="16" t="s">
        <v>168</v>
      </c>
      <c r="Z44" s="16" t="s">
        <v>135</v>
      </c>
      <c r="AA44" s="16" t="s">
        <v>135</v>
      </c>
      <c r="AB44" s="16" t="s">
        <v>164</v>
      </c>
      <c r="AC44" s="16" t="s">
        <v>135</v>
      </c>
      <c r="AD44" s="16" t="s">
        <v>135</v>
      </c>
      <c r="AE44" s="16">
        <v>2</v>
      </c>
      <c r="AF44" s="16" t="s">
        <v>167</v>
      </c>
    </row>
    <row r="45" spans="1:33" ht="18" x14ac:dyDescent="0.25">
      <c r="A45" s="16">
        <v>1453042</v>
      </c>
      <c r="B45" s="17" t="s">
        <v>41</v>
      </c>
      <c r="C45" s="16" t="s">
        <v>89</v>
      </c>
      <c r="D45" s="40" t="s">
        <v>90</v>
      </c>
      <c r="E45" s="16" t="s">
        <v>150</v>
      </c>
      <c r="F45" s="16" t="s">
        <v>115</v>
      </c>
      <c r="G45" s="16" t="s">
        <v>179</v>
      </c>
      <c r="H45" s="16" t="s">
        <v>180</v>
      </c>
      <c r="I45" s="16" t="s">
        <v>91</v>
      </c>
      <c r="J45" s="16" t="s">
        <v>43</v>
      </c>
      <c r="K45" s="35" t="s">
        <v>154</v>
      </c>
      <c r="L45" s="34">
        <v>1</v>
      </c>
      <c r="M45" s="16" t="s">
        <v>134</v>
      </c>
      <c r="N45" s="16" t="s">
        <v>135</v>
      </c>
      <c r="O45" s="16" t="s">
        <v>135</v>
      </c>
      <c r="P45" s="16" t="s">
        <v>134</v>
      </c>
      <c r="Q45" s="16" t="s">
        <v>134</v>
      </c>
      <c r="R45" s="16" t="s">
        <v>134</v>
      </c>
      <c r="S45" s="16" t="s">
        <v>134</v>
      </c>
      <c r="T45" s="16" t="s">
        <v>134</v>
      </c>
      <c r="U45" s="16" t="s">
        <v>134</v>
      </c>
      <c r="V45" s="16" t="s">
        <v>134</v>
      </c>
      <c r="W45" s="16" t="s">
        <v>177</v>
      </c>
      <c r="X45" s="16" t="s">
        <v>134</v>
      </c>
      <c r="Y45" s="16" t="s">
        <v>134</v>
      </c>
      <c r="Z45" s="16" t="s">
        <v>134</v>
      </c>
      <c r="AA45" s="16" t="s">
        <v>134</v>
      </c>
      <c r="AB45" s="16" t="s">
        <v>134</v>
      </c>
      <c r="AC45" s="16" t="s">
        <v>134</v>
      </c>
      <c r="AD45" s="16" t="s">
        <v>134</v>
      </c>
      <c r="AE45" s="16"/>
      <c r="AF45" s="34" t="s">
        <v>167</v>
      </c>
    </row>
    <row r="46" spans="1:33" ht="18" x14ac:dyDescent="0.25">
      <c r="A46" s="16">
        <v>1454330</v>
      </c>
      <c r="B46" s="17" t="s">
        <v>44</v>
      </c>
      <c r="C46" s="16" t="s">
        <v>66</v>
      </c>
      <c r="D46" s="40" t="s">
        <v>45</v>
      </c>
      <c r="E46" s="16" t="s">
        <v>46</v>
      </c>
      <c r="F46" s="16" t="s">
        <v>115</v>
      </c>
      <c r="G46" s="16" t="s">
        <v>165</v>
      </c>
      <c r="H46" s="16" t="s">
        <v>114</v>
      </c>
      <c r="I46" s="16" t="s">
        <v>60</v>
      </c>
      <c r="J46" s="16" t="s">
        <v>40</v>
      </c>
      <c r="K46" s="16" t="s">
        <v>37</v>
      </c>
      <c r="L46" s="34">
        <v>2</v>
      </c>
      <c r="M46" s="16" t="s">
        <v>148</v>
      </c>
      <c r="N46" s="16" t="s">
        <v>135</v>
      </c>
      <c r="O46" s="16" t="s">
        <v>135</v>
      </c>
      <c r="P46" s="16" t="s">
        <v>135</v>
      </c>
      <c r="Q46" s="16" t="s">
        <v>135</v>
      </c>
      <c r="R46" s="16" t="s">
        <v>134</v>
      </c>
      <c r="S46" s="16" t="s">
        <v>134</v>
      </c>
      <c r="T46" s="16" t="s">
        <v>134</v>
      </c>
      <c r="U46" s="16" t="s">
        <v>134</v>
      </c>
      <c r="V46" s="16" t="s">
        <v>134</v>
      </c>
      <c r="W46" s="16" t="s">
        <v>161</v>
      </c>
      <c r="X46" s="16" t="s">
        <v>148</v>
      </c>
      <c r="Y46" s="16" t="s">
        <v>168</v>
      </c>
      <c r="Z46" s="16" t="s">
        <v>135</v>
      </c>
      <c r="AA46" s="16" t="s">
        <v>135</v>
      </c>
      <c r="AB46" s="16" t="s">
        <v>164</v>
      </c>
      <c r="AC46" s="16" t="s">
        <v>135</v>
      </c>
      <c r="AD46" s="16" t="s">
        <v>135</v>
      </c>
      <c r="AE46" s="16">
        <v>2</v>
      </c>
      <c r="AF46" s="16" t="s">
        <v>167</v>
      </c>
    </row>
    <row r="47" spans="1:33" ht="18" x14ac:dyDescent="0.25">
      <c r="A47" s="16">
        <v>1452750</v>
      </c>
      <c r="B47" s="17" t="s">
        <v>41</v>
      </c>
      <c r="C47" s="16" t="s">
        <v>31</v>
      </c>
      <c r="D47" s="40" t="s">
        <v>32</v>
      </c>
      <c r="E47" s="16" t="s">
        <v>156</v>
      </c>
      <c r="F47" s="16" t="s">
        <v>159</v>
      </c>
      <c r="G47" s="16" t="s">
        <v>152</v>
      </c>
      <c r="H47" s="16" t="s">
        <v>114</v>
      </c>
      <c r="I47" s="16" t="s">
        <v>42</v>
      </c>
      <c r="J47" s="16" t="s">
        <v>43</v>
      </c>
      <c r="K47" s="20">
        <v>0.12569444444444444</v>
      </c>
      <c r="L47" s="34">
        <v>1</v>
      </c>
      <c r="M47" s="16" t="s">
        <v>134</v>
      </c>
      <c r="N47" s="16" t="s">
        <v>135</v>
      </c>
      <c r="O47" s="16" t="s">
        <v>135</v>
      </c>
      <c r="P47" s="34" t="s">
        <v>134</v>
      </c>
      <c r="Q47" s="34" t="s">
        <v>134</v>
      </c>
      <c r="R47" s="34" t="s">
        <v>134</v>
      </c>
      <c r="S47" s="34" t="s">
        <v>134</v>
      </c>
      <c r="T47" s="34" t="s">
        <v>134</v>
      </c>
      <c r="U47" s="34" t="s">
        <v>134</v>
      </c>
      <c r="V47" s="34" t="s">
        <v>158</v>
      </c>
      <c r="W47" s="34" t="s">
        <v>183</v>
      </c>
    </row>
    <row r="48" spans="1:33" ht="18" x14ac:dyDescent="0.25">
      <c r="A48" s="16">
        <v>1453150</v>
      </c>
      <c r="B48" s="17" t="s">
        <v>47</v>
      </c>
      <c r="C48" s="16" t="s">
        <v>206</v>
      </c>
      <c r="D48" s="40" t="s">
        <v>48</v>
      </c>
      <c r="E48" s="16" t="s">
        <v>150</v>
      </c>
      <c r="F48" s="16" t="s">
        <v>207</v>
      </c>
      <c r="G48" s="16" t="s">
        <v>176</v>
      </c>
      <c r="H48" s="16" t="s">
        <v>114</v>
      </c>
      <c r="I48" s="16" t="s">
        <v>50</v>
      </c>
      <c r="J48" s="16" t="s">
        <v>43</v>
      </c>
      <c r="K48" s="20">
        <v>0.12569444444444444</v>
      </c>
      <c r="L48" s="34">
        <v>1</v>
      </c>
      <c r="M48" s="16" t="s">
        <v>134</v>
      </c>
      <c r="N48" s="16" t="s">
        <v>135</v>
      </c>
      <c r="O48" s="16" t="s">
        <v>135</v>
      </c>
      <c r="P48" s="16" t="s">
        <v>134</v>
      </c>
      <c r="Q48" s="16" t="s">
        <v>134</v>
      </c>
      <c r="R48" s="16" t="s">
        <v>134</v>
      </c>
      <c r="S48" s="16" t="s">
        <v>134</v>
      </c>
      <c r="T48" s="16" t="s">
        <v>134</v>
      </c>
      <c r="U48" s="16" t="s">
        <v>134</v>
      </c>
      <c r="V48" s="16" t="s">
        <v>134</v>
      </c>
      <c r="W48" s="16" t="s">
        <v>169</v>
      </c>
      <c r="X48" s="16" t="s">
        <v>134</v>
      </c>
      <c r="Y48" s="16" t="s">
        <v>134</v>
      </c>
      <c r="Z48" s="16" t="s">
        <v>134</v>
      </c>
      <c r="AA48" s="16" t="s">
        <v>134</v>
      </c>
      <c r="AB48" s="16" t="s">
        <v>134</v>
      </c>
      <c r="AC48" s="16" t="s">
        <v>134</v>
      </c>
      <c r="AD48" s="16" t="s">
        <v>134</v>
      </c>
      <c r="AE48" s="16"/>
      <c r="AF48" s="16" t="s">
        <v>134</v>
      </c>
    </row>
    <row r="49" spans="1:32" ht="18" x14ac:dyDescent="0.25">
      <c r="A49" s="16">
        <v>8358715</v>
      </c>
      <c r="B49" s="17" t="s">
        <v>208</v>
      </c>
      <c r="C49" s="16" t="s">
        <v>66</v>
      </c>
      <c r="D49" s="40" t="s">
        <v>45</v>
      </c>
      <c r="E49" s="16" t="s">
        <v>46</v>
      </c>
      <c r="F49" s="16" t="s">
        <v>115</v>
      </c>
      <c r="G49" s="16" t="s">
        <v>165</v>
      </c>
      <c r="H49" s="16" t="s">
        <v>114</v>
      </c>
      <c r="I49" s="16" t="s">
        <v>60</v>
      </c>
      <c r="J49" s="16" t="s">
        <v>40</v>
      </c>
      <c r="K49" s="16" t="s">
        <v>37</v>
      </c>
      <c r="L49" s="34">
        <v>2</v>
      </c>
      <c r="M49" s="16" t="s">
        <v>148</v>
      </c>
      <c r="N49" s="16" t="s">
        <v>135</v>
      </c>
      <c r="O49" s="16" t="s">
        <v>135</v>
      </c>
      <c r="P49" s="16" t="s">
        <v>135</v>
      </c>
      <c r="Q49" s="16" t="s">
        <v>135</v>
      </c>
      <c r="R49" s="16" t="s">
        <v>134</v>
      </c>
      <c r="S49" s="16" t="s">
        <v>134</v>
      </c>
      <c r="T49" s="16" t="s">
        <v>134</v>
      </c>
      <c r="U49" s="16" t="s">
        <v>134</v>
      </c>
      <c r="V49" s="16" t="s">
        <v>134</v>
      </c>
      <c r="W49" s="16" t="s">
        <v>161</v>
      </c>
      <c r="X49" s="16" t="s">
        <v>148</v>
      </c>
      <c r="Y49" s="16" t="s">
        <v>168</v>
      </c>
      <c r="Z49" s="16" t="s">
        <v>135</v>
      </c>
      <c r="AA49" s="16" t="s">
        <v>135</v>
      </c>
      <c r="AB49" s="16" t="s">
        <v>164</v>
      </c>
      <c r="AC49" s="16" t="s">
        <v>135</v>
      </c>
      <c r="AD49" s="16" t="s">
        <v>135</v>
      </c>
      <c r="AE49" s="16">
        <v>2</v>
      </c>
      <c r="AF49" s="16" t="s">
        <v>167</v>
      </c>
    </row>
    <row r="50" spans="1:32" ht="18" x14ac:dyDescent="0.25">
      <c r="A50" s="16">
        <v>1453041</v>
      </c>
      <c r="B50" s="17" t="s">
        <v>41</v>
      </c>
      <c r="C50" s="16" t="s">
        <v>89</v>
      </c>
      <c r="D50" s="40" t="s">
        <v>90</v>
      </c>
      <c r="E50" s="16" t="s">
        <v>150</v>
      </c>
      <c r="F50" s="16" t="s">
        <v>115</v>
      </c>
      <c r="G50" s="16" t="s">
        <v>179</v>
      </c>
      <c r="H50" s="16" t="s">
        <v>180</v>
      </c>
      <c r="I50" s="16" t="s">
        <v>91</v>
      </c>
      <c r="J50" s="16" t="s">
        <v>43</v>
      </c>
      <c r="K50" s="35" t="s">
        <v>154</v>
      </c>
      <c r="L50" s="34">
        <v>1</v>
      </c>
      <c r="M50" s="16" t="s">
        <v>134</v>
      </c>
      <c r="N50" s="16" t="s">
        <v>135</v>
      </c>
      <c r="O50" s="16" t="s">
        <v>135</v>
      </c>
      <c r="P50" s="16" t="s">
        <v>134</v>
      </c>
      <c r="Q50" s="16" t="s">
        <v>134</v>
      </c>
      <c r="R50" s="16" t="s">
        <v>134</v>
      </c>
      <c r="S50" s="16" t="s">
        <v>134</v>
      </c>
      <c r="T50" s="16" t="s">
        <v>134</v>
      </c>
      <c r="U50" s="16" t="s">
        <v>134</v>
      </c>
      <c r="V50" s="16" t="s">
        <v>134</v>
      </c>
      <c r="W50" s="16" t="s">
        <v>177</v>
      </c>
      <c r="X50" s="16" t="s">
        <v>134</v>
      </c>
      <c r="Y50" s="16" t="s">
        <v>134</v>
      </c>
      <c r="Z50" s="16" t="s">
        <v>134</v>
      </c>
      <c r="AA50" s="16" t="s">
        <v>134</v>
      </c>
      <c r="AB50" s="16" t="s">
        <v>134</v>
      </c>
      <c r="AC50" s="16" t="s">
        <v>134</v>
      </c>
      <c r="AD50" s="16" t="s">
        <v>134</v>
      </c>
      <c r="AE50" s="16"/>
      <c r="AF50" s="34" t="s">
        <v>167</v>
      </c>
    </row>
    <row r="51" spans="1:32" ht="18" x14ac:dyDescent="0.25">
      <c r="A51" s="16">
        <v>1452987</v>
      </c>
      <c r="B51" s="17" t="s">
        <v>208</v>
      </c>
      <c r="C51" s="16" t="s">
        <v>66</v>
      </c>
      <c r="D51" s="40" t="s">
        <v>45</v>
      </c>
      <c r="E51" s="16" t="s">
        <v>46</v>
      </c>
      <c r="F51" s="16" t="s">
        <v>115</v>
      </c>
      <c r="G51" s="16" t="s">
        <v>165</v>
      </c>
      <c r="H51" s="16" t="s">
        <v>114</v>
      </c>
      <c r="I51" s="16" t="s">
        <v>60</v>
      </c>
      <c r="J51" s="16" t="s">
        <v>40</v>
      </c>
      <c r="K51" s="16" t="s">
        <v>37</v>
      </c>
      <c r="L51" s="34">
        <v>2</v>
      </c>
      <c r="M51" s="16" t="s">
        <v>148</v>
      </c>
      <c r="N51" s="16" t="s">
        <v>135</v>
      </c>
      <c r="O51" s="16" t="s">
        <v>135</v>
      </c>
      <c r="P51" s="16" t="s">
        <v>135</v>
      </c>
      <c r="Q51" s="16" t="s">
        <v>135</v>
      </c>
      <c r="R51" s="16" t="s">
        <v>134</v>
      </c>
      <c r="S51" s="16" t="s">
        <v>134</v>
      </c>
      <c r="T51" s="16" t="s">
        <v>134</v>
      </c>
      <c r="U51" s="16" t="s">
        <v>134</v>
      </c>
      <c r="V51" s="16" t="s">
        <v>134</v>
      </c>
      <c r="W51" s="16" t="s">
        <v>161</v>
      </c>
      <c r="X51" s="16" t="s">
        <v>148</v>
      </c>
      <c r="Y51" s="16" t="s">
        <v>168</v>
      </c>
      <c r="Z51" s="16" t="s">
        <v>135</v>
      </c>
      <c r="AA51" s="16" t="s">
        <v>135</v>
      </c>
      <c r="AB51" s="16" t="s">
        <v>164</v>
      </c>
      <c r="AC51" s="16" t="s">
        <v>135</v>
      </c>
      <c r="AD51" s="16" t="s">
        <v>135</v>
      </c>
      <c r="AE51" s="16">
        <v>2</v>
      </c>
      <c r="AF51" s="16" t="s">
        <v>167</v>
      </c>
    </row>
    <row r="52" spans="1:32" ht="18" x14ac:dyDescent="0.25">
      <c r="A52" s="16">
        <v>4236654</v>
      </c>
      <c r="B52" s="17" t="s">
        <v>41</v>
      </c>
      <c r="C52" s="16" t="s">
        <v>31</v>
      </c>
      <c r="D52" s="40" t="s">
        <v>32</v>
      </c>
      <c r="E52" s="16" t="s">
        <v>156</v>
      </c>
      <c r="F52" s="16" t="s">
        <v>159</v>
      </c>
      <c r="G52" s="16" t="s">
        <v>152</v>
      </c>
      <c r="H52" s="16" t="s">
        <v>114</v>
      </c>
      <c r="I52" s="16" t="s">
        <v>42</v>
      </c>
      <c r="J52" s="16" t="s">
        <v>43</v>
      </c>
      <c r="K52" s="20">
        <v>0.12569444444444444</v>
      </c>
      <c r="L52" s="34">
        <v>1</v>
      </c>
      <c r="M52" s="16" t="s">
        <v>134</v>
      </c>
      <c r="N52" s="16" t="s">
        <v>135</v>
      </c>
      <c r="O52" s="16" t="s">
        <v>135</v>
      </c>
      <c r="P52" s="34" t="s">
        <v>134</v>
      </c>
      <c r="Q52" s="34" t="s">
        <v>134</v>
      </c>
      <c r="R52" s="34" t="s">
        <v>134</v>
      </c>
      <c r="S52" s="34" t="s">
        <v>134</v>
      </c>
      <c r="T52" s="34" t="s">
        <v>134</v>
      </c>
      <c r="U52" s="34" t="s">
        <v>134</v>
      </c>
      <c r="V52" s="34" t="s">
        <v>158</v>
      </c>
      <c r="W52" s="34" t="s">
        <v>183</v>
      </c>
    </row>
    <row r="53" spans="1:32" ht="18" x14ac:dyDescent="0.25">
      <c r="A53" s="16">
        <v>1452745</v>
      </c>
      <c r="B53" s="17" t="s">
        <v>41</v>
      </c>
      <c r="C53" s="16" t="s">
        <v>31</v>
      </c>
      <c r="D53" s="40" t="s">
        <v>32</v>
      </c>
      <c r="E53" s="16" t="s">
        <v>156</v>
      </c>
      <c r="F53" s="16" t="s">
        <v>159</v>
      </c>
      <c r="G53" s="16" t="s">
        <v>152</v>
      </c>
      <c r="H53" s="16" t="s">
        <v>114</v>
      </c>
      <c r="I53" s="16" t="s">
        <v>42</v>
      </c>
      <c r="J53" s="16" t="s">
        <v>43</v>
      </c>
      <c r="K53" s="20">
        <v>0.12569444444444444</v>
      </c>
      <c r="L53" s="34">
        <v>1</v>
      </c>
      <c r="M53" s="16" t="s">
        <v>134</v>
      </c>
      <c r="N53" s="16" t="s">
        <v>135</v>
      </c>
      <c r="O53" s="16" t="s">
        <v>135</v>
      </c>
      <c r="P53" s="34" t="s">
        <v>134</v>
      </c>
      <c r="Q53" s="34" t="s">
        <v>134</v>
      </c>
      <c r="R53" s="34" t="s">
        <v>134</v>
      </c>
      <c r="S53" s="34" t="s">
        <v>134</v>
      </c>
      <c r="T53" s="34" t="s">
        <v>134</v>
      </c>
      <c r="U53" s="34" t="s">
        <v>134</v>
      </c>
      <c r="V53" s="34" t="s">
        <v>158</v>
      </c>
      <c r="W53" s="34" t="s">
        <v>183</v>
      </c>
    </row>
    <row r="54" spans="1:32" ht="18" x14ac:dyDescent="0.25">
      <c r="A54" s="16">
        <v>9653962</v>
      </c>
      <c r="B54" s="17" t="s">
        <v>212</v>
      </c>
      <c r="C54" s="16" t="s">
        <v>31</v>
      </c>
      <c r="D54" s="40" t="s">
        <v>32</v>
      </c>
      <c r="E54" s="16" t="s">
        <v>156</v>
      </c>
      <c r="F54" s="16" t="s">
        <v>159</v>
      </c>
      <c r="G54" s="16" t="s">
        <v>152</v>
      </c>
      <c r="H54" s="16" t="s">
        <v>114</v>
      </c>
      <c r="I54" s="16" t="s">
        <v>213</v>
      </c>
      <c r="J54" s="16" t="s">
        <v>78</v>
      </c>
      <c r="K54" s="20">
        <v>8.4039351851851851E-2</v>
      </c>
      <c r="L54" s="34">
        <v>1</v>
      </c>
      <c r="M54" s="16" t="s">
        <v>134</v>
      </c>
      <c r="N54" s="16" t="s">
        <v>135</v>
      </c>
      <c r="O54" s="16" t="s">
        <v>135</v>
      </c>
      <c r="P54" s="34" t="s">
        <v>134</v>
      </c>
      <c r="Q54" s="34" t="s">
        <v>134</v>
      </c>
      <c r="R54" s="34" t="s">
        <v>134</v>
      </c>
      <c r="S54" s="34" t="s">
        <v>134</v>
      </c>
      <c r="T54" s="34" t="s">
        <v>134</v>
      </c>
      <c r="U54" s="34" t="s">
        <v>134</v>
      </c>
      <c r="V54" s="34" t="s">
        <v>158</v>
      </c>
      <c r="W54" s="34" t="s">
        <v>183</v>
      </c>
    </row>
    <row r="55" spans="1:32" ht="18" x14ac:dyDescent="0.25">
      <c r="A55" s="16">
        <v>1363680</v>
      </c>
      <c r="B55" s="17" t="s">
        <v>214</v>
      </c>
      <c r="C55" s="16" t="s">
        <v>31</v>
      </c>
      <c r="D55" s="40" t="s">
        <v>32</v>
      </c>
      <c r="E55" s="16" t="s">
        <v>156</v>
      </c>
      <c r="F55" s="16" t="s">
        <v>159</v>
      </c>
      <c r="G55" s="16" t="s">
        <v>152</v>
      </c>
      <c r="H55" s="16" t="s">
        <v>114</v>
      </c>
      <c r="I55" s="16" t="s">
        <v>42</v>
      </c>
      <c r="J55" s="16" t="s">
        <v>43</v>
      </c>
      <c r="K55" s="20">
        <v>0.12569444444444444</v>
      </c>
      <c r="L55" s="34">
        <v>1</v>
      </c>
      <c r="M55" s="16" t="s">
        <v>134</v>
      </c>
      <c r="N55" s="16" t="s">
        <v>135</v>
      </c>
      <c r="O55" s="16" t="s">
        <v>135</v>
      </c>
      <c r="P55" s="34" t="s">
        <v>134</v>
      </c>
      <c r="Q55" s="34" t="s">
        <v>134</v>
      </c>
      <c r="R55" s="34" t="s">
        <v>134</v>
      </c>
      <c r="S55" s="34" t="s">
        <v>134</v>
      </c>
      <c r="T55" s="34" t="s">
        <v>134</v>
      </c>
      <c r="U55" s="34" t="s">
        <v>134</v>
      </c>
      <c r="V55" s="34" t="s">
        <v>158</v>
      </c>
      <c r="W55" s="34" t="s">
        <v>183</v>
      </c>
    </row>
    <row r="56" spans="1:32" ht="18" x14ac:dyDescent="0.25">
      <c r="A56" s="16">
        <v>153325</v>
      </c>
      <c r="B56" s="17" t="s">
        <v>215</v>
      </c>
      <c r="C56" s="16" t="s">
        <v>31</v>
      </c>
      <c r="D56" s="40" t="s">
        <v>32</v>
      </c>
      <c r="E56" s="16" t="s">
        <v>156</v>
      </c>
      <c r="F56" s="16" t="s">
        <v>159</v>
      </c>
      <c r="G56" s="16" t="s">
        <v>152</v>
      </c>
      <c r="H56" s="16" t="s">
        <v>114</v>
      </c>
      <c r="I56" s="16" t="s">
        <v>42</v>
      </c>
      <c r="J56" s="16" t="s">
        <v>43</v>
      </c>
      <c r="K56" s="20">
        <v>0.12569444444444444</v>
      </c>
      <c r="L56" s="34">
        <v>1</v>
      </c>
      <c r="M56" s="16" t="s">
        <v>134</v>
      </c>
      <c r="N56" s="16" t="s">
        <v>135</v>
      </c>
      <c r="O56" s="16" t="s">
        <v>135</v>
      </c>
      <c r="P56" s="34" t="s">
        <v>134</v>
      </c>
      <c r="Q56" s="34" t="s">
        <v>134</v>
      </c>
      <c r="R56" s="34" t="s">
        <v>134</v>
      </c>
      <c r="S56" s="34" t="s">
        <v>134</v>
      </c>
      <c r="T56" s="34" t="s">
        <v>134</v>
      </c>
      <c r="U56" s="34" t="s">
        <v>134</v>
      </c>
      <c r="V56" s="34" t="s">
        <v>158</v>
      </c>
      <c r="W56" s="34" t="s">
        <v>183</v>
      </c>
    </row>
    <row r="57" spans="1:32" ht="18" x14ac:dyDescent="0.25">
      <c r="A57" s="16">
        <v>871345</v>
      </c>
      <c r="B57" s="17" t="s">
        <v>218</v>
      </c>
      <c r="C57" s="16" t="s">
        <v>89</v>
      </c>
      <c r="D57" s="40" t="s">
        <v>90</v>
      </c>
      <c r="E57" s="16" t="s">
        <v>150</v>
      </c>
      <c r="F57" s="16" t="s">
        <v>115</v>
      </c>
      <c r="G57" s="16" t="s">
        <v>179</v>
      </c>
      <c r="H57" s="16" t="s">
        <v>180</v>
      </c>
      <c r="I57" s="16" t="s">
        <v>91</v>
      </c>
      <c r="J57" s="16" t="s">
        <v>43</v>
      </c>
      <c r="K57" s="35" t="s">
        <v>154</v>
      </c>
      <c r="L57" s="34">
        <v>1</v>
      </c>
      <c r="M57" s="16" t="s">
        <v>134</v>
      </c>
      <c r="N57" s="16" t="s">
        <v>135</v>
      </c>
      <c r="O57" s="16" t="s">
        <v>135</v>
      </c>
      <c r="P57" s="16" t="s">
        <v>134</v>
      </c>
      <c r="Q57" s="16" t="s">
        <v>134</v>
      </c>
      <c r="R57" s="16" t="s">
        <v>134</v>
      </c>
      <c r="S57" s="16" t="s">
        <v>134</v>
      </c>
      <c r="T57" s="16" t="s">
        <v>134</v>
      </c>
      <c r="U57" s="16" t="s">
        <v>134</v>
      </c>
      <c r="V57" s="16" t="s">
        <v>134</v>
      </c>
      <c r="W57" s="16" t="s">
        <v>177</v>
      </c>
      <c r="X57" s="16" t="s">
        <v>134</v>
      </c>
      <c r="Y57" s="16" t="s">
        <v>134</v>
      </c>
      <c r="Z57" s="16" t="s">
        <v>134</v>
      </c>
      <c r="AA57" s="16" t="s">
        <v>134</v>
      </c>
      <c r="AB57" s="16" t="s">
        <v>134</v>
      </c>
      <c r="AC57" s="16" t="s">
        <v>134</v>
      </c>
      <c r="AD57" s="16" t="s">
        <v>134</v>
      </c>
      <c r="AE57" s="16"/>
      <c r="AF57" s="34" t="s">
        <v>167</v>
      </c>
    </row>
    <row r="58" spans="1:32" ht="18" x14ac:dyDescent="0.25">
      <c r="A58" s="16">
        <v>6924637</v>
      </c>
      <c r="B58" s="17" t="s">
        <v>218</v>
      </c>
      <c r="C58" s="16" t="s">
        <v>89</v>
      </c>
      <c r="D58" s="40" t="s">
        <v>90</v>
      </c>
      <c r="E58" s="16" t="s">
        <v>150</v>
      </c>
      <c r="F58" s="16" t="s">
        <v>115</v>
      </c>
      <c r="G58" s="16" t="s">
        <v>179</v>
      </c>
      <c r="H58" s="16" t="s">
        <v>180</v>
      </c>
      <c r="I58" s="16" t="s">
        <v>91</v>
      </c>
      <c r="J58" s="16" t="s">
        <v>43</v>
      </c>
      <c r="K58" s="35" t="s">
        <v>154</v>
      </c>
      <c r="L58" s="34">
        <v>1</v>
      </c>
      <c r="M58" s="16" t="s">
        <v>134</v>
      </c>
      <c r="N58" s="16" t="s">
        <v>135</v>
      </c>
      <c r="O58" s="16" t="s">
        <v>135</v>
      </c>
      <c r="P58" s="16" t="s">
        <v>134</v>
      </c>
      <c r="Q58" s="16" t="s">
        <v>134</v>
      </c>
      <c r="R58" s="16" t="s">
        <v>134</v>
      </c>
      <c r="S58" s="16" t="s">
        <v>134</v>
      </c>
      <c r="T58" s="16" t="s">
        <v>134</v>
      </c>
      <c r="U58" s="16" t="s">
        <v>134</v>
      </c>
      <c r="V58" s="16" t="s">
        <v>134</v>
      </c>
      <c r="W58" s="16" t="s">
        <v>177</v>
      </c>
      <c r="X58" s="16" t="s">
        <v>134</v>
      </c>
      <c r="Y58" s="16" t="s">
        <v>134</v>
      </c>
      <c r="Z58" s="16" t="s">
        <v>134</v>
      </c>
      <c r="AA58" s="16" t="s">
        <v>134</v>
      </c>
      <c r="AB58" s="16" t="s">
        <v>134</v>
      </c>
      <c r="AC58" s="16" t="s">
        <v>134</v>
      </c>
      <c r="AD58" s="16" t="s">
        <v>134</v>
      </c>
      <c r="AE58" s="16"/>
      <c r="AF58" s="34" t="s">
        <v>167</v>
      </c>
    </row>
    <row r="59" spans="1:32" ht="18" x14ac:dyDescent="0.25">
      <c r="A59" s="16">
        <v>13864</v>
      </c>
      <c r="B59" s="17" t="s">
        <v>44</v>
      </c>
      <c r="C59" s="16" t="s">
        <v>66</v>
      </c>
      <c r="D59" s="40" t="s">
        <v>45</v>
      </c>
      <c r="E59" s="16" t="s">
        <v>46</v>
      </c>
      <c r="F59" s="16" t="s">
        <v>115</v>
      </c>
      <c r="G59" s="16" t="s">
        <v>165</v>
      </c>
      <c r="H59" s="16" t="s">
        <v>114</v>
      </c>
      <c r="I59" s="16" t="s">
        <v>60</v>
      </c>
      <c r="J59" s="16" t="s">
        <v>40</v>
      </c>
      <c r="K59" s="16" t="s">
        <v>37</v>
      </c>
      <c r="L59" s="34">
        <v>2</v>
      </c>
      <c r="M59" s="16" t="s">
        <v>148</v>
      </c>
      <c r="N59" s="16" t="s">
        <v>135</v>
      </c>
      <c r="O59" s="16" t="s">
        <v>135</v>
      </c>
      <c r="P59" s="16" t="s">
        <v>135</v>
      </c>
      <c r="Q59" s="16" t="s">
        <v>135</v>
      </c>
      <c r="R59" s="16" t="s">
        <v>134</v>
      </c>
      <c r="S59" s="16" t="s">
        <v>134</v>
      </c>
      <c r="T59" s="16" t="s">
        <v>134</v>
      </c>
      <c r="U59" s="16" t="s">
        <v>134</v>
      </c>
      <c r="V59" s="16" t="s">
        <v>134</v>
      </c>
      <c r="W59" s="16" t="s">
        <v>161</v>
      </c>
      <c r="X59" s="16" t="s">
        <v>148</v>
      </c>
      <c r="Y59" s="16" t="s">
        <v>168</v>
      </c>
      <c r="Z59" s="16" t="s">
        <v>135</v>
      </c>
      <c r="AA59" s="16" t="s">
        <v>135</v>
      </c>
      <c r="AB59" s="16" t="s">
        <v>164</v>
      </c>
      <c r="AC59" s="16" t="s">
        <v>135</v>
      </c>
      <c r="AD59" s="16" t="s">
        <v>135</v>
      </c>
      <c r="AE59" s="16">
        <v>2</v>
      </c>
      <c r="AF59" s="16" t="s">
        <v>167</v>
      </c>
    </row>
    <row r="60" spans="1:32" ht="18" x14ac:dyDescent="0.25">
      <c r="A60" s="16">
        <v>1397233</v>
      </c>
      <c r="B60" s="17" t="s">
        <v>219</v>
      </c>
      <c r="C60" s="16" t="s">
        <v>31</v>
      </c>
      <c r="D60" s="40" t="s">
        <v>32</v>
      </c>
      <c r="E60" s="16" t="s">
        <v>156</v>
      </c>
      <c r="F60" s="16" t="s">
        <v>159</v>
      </c>
      <c r="G60" s="16" t="s">
        <v>152</v>
      </c>
      <c r="H60" s="16" t="s">
        <v>114</v>
      </c>
      <c r="I60" s="16" t="s">
        <v>213</v>
      </c>
      <c r="J60" s="16" t="s">
        <v>78</v>
      </c>
      <c r="K60" s="20">
        <v>8.4039351851851851E-2</v>
      </c>
      <c r="L60" s="34">
        <v>1</v>
      </c>
      <c r="M60" s="16" t="s">
        <v>134</v>
      </c>
      <c r="N60" s="16" t="s">
        <v>135</v>
      </c>
      <c r="O60" s="16" t="s">
        <v>135</v>
      </c>
      <c r="P60" s="34" t="s">
        <v>134</v>
      </c>
      <c r="Q60" s="34" t="s">
        <v>134</v>
      </c>
      <c r="R60" s="34" t="s">
        <v>134</v>
      </c>
      <c r="S60" s="34" t="s">
        <v>134</v>
      </c>
      <c r="T60" s="34" t="s">
        <v>134</v>
      </c>
      <c r="U60" s="34" t="s">
        <v>134</v>
      </c>
      <c r="V60" s="34" t="s">
        <v>158</v>
      </c>
      <c r="W60" s="34" t="s">
        <v>183</v>
      </c>
    </row>
    <row r="61" spans="1:32" ht="18" x14ac:dyDescent="0.25">
      <c r="A61" s="16">
        <v>2781902</v>
      </c>
      <c r="B61" s="17" t="s">
        <v>41</v>
      </c>
      <c r="C61" s="16" t="s">
        <v>31</v>
      </c>
      <c r="D61" s="40" t="s">
        <v>32</v>
      </c>
      <c r="E61" s="16" t="s">
        <v>156</v>
      </c>
      <c r="F61" s="16" t="s">
        <v>159</v>
      </c>
      <c r="G61" s="16" t="s">
        <v>152</v>
      </c>
      <c r="H61" s="16" t="s">
        <v>114</v>
      </c>
      <c r="I61" s="16" t="s">
        <v>42</v>
      </c>
      <c r="J61" s="16" t="s">
        <v>43</v>
      </c>
      <c r="K61" s="20">
        <v>0.12569444444444444</v>
      </c>
      <c r="L61" s="34">
        <v>1</v>
      </c>
      <c r="M61" s="16" t="s">
        <v>134</v>
      </c>
      <c r="N61" s="16" t="s">
        <v>135</v>
      </c>
      <c r="O61" s="16" t="s">
        <v>135</v>
      </c>
      <c r="P61" s="34" t="s">
        <v>134</v>
      </c>
      <c r="Q61" s="34" t="s">
        <v>134</v>
      </c>
      <c r="R61" s="34" t="s">
        <v>134</v>
      </c>
      <c r="S61" s="34" t="s">
        <v>134</v>
      </c>
      <c r="T61" s="34" t="s">
        <v>134</v>
      </c>
      <c r="U61" s="34" t="s">
        <v>134</v>
      </c>
      <c r="V61" s="34" t="s">
        <v>158</v>
      </c>
      <c r="W61" s="34" t="s">
        <v>183</v>
      </c>
    </row>
    <row r="62" spans="1:32" ht="18" x14ac:dyDescent="0.25">
      <c r="A62" s="16">
        <v>1452750</v>
      </c>
      <c r="B62" s="17" t="s">
        <v>30</v>
      </c>
      <c r="C62" s="16" t="s">
        <v>31</v>
      </c>
      <c r="D62" s="40" t="s">
        <v>32</v>
      </c>
      <c r="E62" s="16" t="s">
        <v>156</v>
      </c>
      <c r="F62" s="16" t="s">
        <v>159</v>
      </c>
      <c r="G62" s="16" t="s">
        <v>152</v>
      </c>
      <c r="H62" s="16" t="s">
        <v>114</v>
      </c>
      <c r="I62" s="16" t="s">
        <v>42</v>
      </c>
      <c r="J62" s="16" t="s">
        <v>33</v>
      </c>
      <c r="K62" s="18">
        <v>8.4039351851851851E-2</v>
      </c>
      <c r="L62" s="34">
        <v>1</v>
      </c>
      <c r="M62" s="16" t="s">
        <v>134</v>
      </c>
      <c r="N62" s="16" t="s">
        <v>135</v>
      </c>
      <c r="O62" s="16" t="s">
        <v>135</v>
      </c>
      <c r="P62" s="34" t="s">
        <v>134</v>
      </c>
      <c r="Q62" s="34" t="s">
        <v>134</v>
      </c>
      <c r="R62" s="34" t="s">
        <v>134</v>
      </c>
      <c r="S62" s="34" t="s">
        <v>134</v>
      </c>
      <c r="T62" s="34" t="s">
        <v>134</v>
      </c>
      <c r="U62" s="34" t="s">
        <v>134</v>
      </c>
      <c r="V62" s="34" t="s">
        <v>158</v>
      </c>
      <c r="W62" s="34" t="s">
        <v>183</v>
      </c>
    </row>
    <row r="63" spans="1:32" ht="18" x14ac:dyDescent="0.25">
      <c r="A63" s="16">
        <v>5358508</v>
      </c>
      <c r="B63" s="17" t="s">
        <v>30</v>
      </c>
      <c r="C63" s="16" t="s">
        <v>31</v>
      </c>
      <c r="D63" s="40" t="s">
        <v>32</v>
      </c>
      <c r="E63" s="16" t="s">
        <v>156</v>
      </c>
      <c r="F63" s="16" t="s">
        <v>159</v>
      </c>
      <c r="G63" s="16" t="s">
        <v>152</v>
      </c>
      <c r="H63" s="16" t="s">
        <v>114</v>
      </c>
      <c r="I63" s="16" t="s">
        <v>42</v>
      </c>
      <c r="J63" s="16" t="s">
        <v>33</v>
      </c>
      <c r="K63" s="18">
        <v>8.4039351851851851E-2</v>
      </c>
      <c r="L63" s="34">
        <v>1</v>
      </c>
      <c r="M63" s="16" t="s">
        <v>134</v>
      </c>
      <c r="N63" s="16" t="s">
        <v>135</v>
      </c>
      <c r="O63" s="16" t="s">
        <v>135</v>
      </c>
      <c r="P63" s="34" t="s">
        <v>134</v>
      </c>
      <c r="Q63" s="34" t="s">
        <v>134</v>
      </c>
      <c r="R63" s="34" t="s">
        <v>134</v>
      </c>
      <c r="S63" s="34" t="s">
        <v>134</v>
      </c>
      <c r="T63" s="34" t="s">
        <v>134</v>
      </c>
      <c r="U63" s="34" t="s">
        <v>134</v>
      </c>
      <c r="V63" s="34" t="s">
        <v>158</v>
      </c>
      <c r="W63" s="34" t="s">
        <v>183</v>
      </c>
    </row>
    <row r="64" spans="1:32" ht="18" x14ac:dyDescent="0.25">
      <c r="A64" s="16">
        <v>9653692</v>
      </c>
      <c r="B64" s="17" t="s">
        <v>221</v>
      </c>
      <c r="C64" s="16" t="s">
        <v>31</v>
      </c>
      <c r="D64" s="40" t="s">
        <v>32</v>
      </c>
      <c r="E64" s="16" t="s">
        <v>156</v>
      </c>
      <c r="F64" s="16" t="s">
        <v>159</v>
      </c>
      <c r="G64" s="16" t="s">
        <v>152</v>
      </c>
      <c r="H64" s="16" t="s">
        <v>114</v>
      </c>
      <c r="I64" s="16" t="s">
        <v>42</v>
      </c>
      <c r="J64" s="16" t="s">
        <v>33</v>
      </c>
      <c r="K64" s="18">
        <v>8.4039351851851851E-2</v>
      </c>
      <c r="L64" s="34">
        <v>1</v>
      </c>
      <c r="M64" s="16" t="s">
        <v>134</v>
      </c>
      <c r="N64" s="16" t="s">
        <v>135</v>
      </c>
      <c r="O64" s="16" t="s">
        <v>135</v>
      </c>
      <c r="P64" s="34" t="s">
        <v>134</v>
      </c>
      <c r="Q64" s="34" t="s">
        <v>134</v>
      </c>
      <c r="R64" s="34" t="s">
        <v>134</v>
      </c>
      <c r="S64" s="34" t="s">
        <v>134</v>
      </c>
      <c r="T64" s="34" t="s">
        <v>134</v>
      </c>
      <c r="U64" s="34" t="s">
        <v>134</v>
      </c>
      <c r="V64" s="34" t="s">
        <v>158</v>
      </c>
      <c r="W64" s="34" t="s">
        <v>183</v>
      </c>
    </row>
    <row r="65" spans="1:32" ht="18" x14ac:dyDescent="0.25">
      <c r="A65" s="16">
        <v>2389734</v>
      </c>
      <c r="B65" s="17" t="s">
        <v>221</v>
      </c>
      <c r="C65" s="16" t="s">
        <v>31</v>
      </c>
      <c r="D65" s="40" t="s">
        <v>32</v>
      </c>
      <c r="E65" s="16" t="s">
        <v>156</v>
      </c>
      <c r="F65" s="16" t="s">
        <v>159</v>
      </c>
      <c r="G65" s="16" t="s">
        <v>152</v>
      </c>
      <c r="H65" s="16" t="s">
        <v>114</v>
      </c>
      <c r="I65" s="16" t="s">
        <v>42</v>
      </c>
      <c r="J65" s="16" t="s">
        <v>33</v>
      </c>
      <c r="K65" s="18">
        <v>8.4039351851851851E-2</v>
      </c>
      <c r="L65" s="34">
        <v>1</v>
      </c>
      <c r="M65" s="16" t="s">
        <v>134</v>
      </c>
      <c r="N65" s="16" t="s">
        <v>135</v>
      </c>
      <c r="O65" s="16" t="s">
        <v>135</v>
      </c>
      <c r="P65" s="34" t="s">
        <v>134</v>
      </c>
      <c r="Q65" s="34" t="s">
        <v>134</v>
      </c>
      <c r="R65" s="34" t="s">
        <v>134</v>
      </c>
      <c r="S65" s="34" t="s">
        <v>134</v>
      </c>
      <c r="T65" s="34" t="s">
        <v>134</v>
      </c>
      <c r="U65" s="34" t="s">
        <v>134</v>
      </c>
      <c r="V65" s="34" t="s">
        <v>158</v>
      </c>
      <c r="W65" s="34" t="s">
        <v>183</v>
      </c>
    </row>
    <row r="66" spans="1:32" ht="18" x14ac:dyDescent="0.25">
      <c r="A66" s="16">
        <v>1452832</v>
      </c>
      <c r="B66" s="17" t="s">
        <v>222</v>
      </c>
      <c r="C66" s="16" t="s">
        <v>31</v>
      </c>
      <c r="D66" s="40" t="s">
        <v>32</v>
      </c>
      <c r="E66" s="16" t="s">
        <v>156</v>
      </c>
      <c r="F66" s="16" t="s">
        <v>159</v>
      </c>
      <c r="G66" s="16" t="s">
        <v>152</v>
      </c>
      <c r="H66" s="16" t="s">
        <v>114</v>
      </c>
      <c r="I66" s="16" t="s">
        <v>42</v>
      </c>
      <c r="J66" s="16" t="s">
        <v>43</v>
      </c>
      <c r="K66" s="18">
        <v>8.4039351851851851E-2</v>
      </c>
      <c r="L66" s="34">
        <v>1</v>
      </c>
      <c r="M66" s="16" t="s">
        <v>134</v>
      </c>
      <c r="N66" s="16" t="s">
        <v>135</v>
      </c>
      <c r="O66" s="16" t="s">
        <v>135</v>
      </c>
      <c r="P66" s="34" t="s">
        <v>134</v>
      </c>
      <c r="Q66" s="34" t="s">
        <v>134</v>
      </c>
      <c r="R66" s="34" t="s">
        <v>134</v>
      </c>
      <c r="S66" s="34" t="s">
        <v>134</v>
      </c>
      <c r="T66" s="34" t="s">
        <v>134</v>
      </c>
      <c r="U66" s="34" t="s">
        <v>134</v>
      </c>
      <c r="V66" s="34" t="s">
        <v>158</v>
      </c>
      <c r="W66" s="34" t="s">
        <v>183</v>
      </c>
    </row>
    <row r="67" spans="1:32" ht="18" x14ac:dyDescent="0.25">
      <c r="A67" s="16">
        <v>1727779</v>
      </c>
      <c r="B67" s="17" t="s">
        <v>44</v>
      </c>
      <c r="C67" s="16" t="s">
        <v>66</v>
      </c>
      <c r="D67" s="40" t="s">
        <v>45</v>
      </c>
      <c r="E67" s="16" t="s">
        <v>46</v>
      </c>
      <c r="F67" s="16" t="s">
        <v>115</v>
      </c>
      <c r="G67" s="16" t="s">
        <v>165</v>
      </c>
      <c r="H67" s="16" t="s">
        <v>114</v>
      </c>
      <c r="I67" s="16" t="s">
        <v>60</v>
      </c>
      <c r="J67" s="16" t="s">
        <v>40</v>
      </c>
      <c r="K67" s="16" t="s">
        <v>37</v>
      </c>
      <c r="L67" s="34">
        <v>2</v>
      </c>
      <c r="M67" s="16" t="s">
        <v>148</v>
      </c>
      <c r="N67" s="16" t="s">
        <v>135</v>
      </c>
      <c r="O67" s="16" t="s">
        <v>135</v>
      </c>
      <c r="P67" s="16" t="s">
        <v>135</v>
      </c>
      <c r="Q67" s="16" t="s">
        <v>135</v>
      </c>
      <c r="R67" s="16" t="s">
        <v>134</v>
      </c>
      <c r="S67" s="16" t="s">
        <v>134</v>
      </c>
      <c r="T67" s="16" t="s">
        <v>134</v>
      </c>
      <c r="U67" s="16" t="s">
        <v>134</v>
      </c>
      <c r="V67" s="16" t="s">
        <v>134</v>
      </c>
      <c r="W67" s="16" t="s">
        <v>161</v>
      </c>
      <c r="X67" s="16" t="s">
        <v>148</v>
      </c>
      <c r="Y67" s="16" t="s">
        <v>168</v>
      </c>
      <c r="Z67" s="16" t="s">
        <v>135</v>
      </c>
      <c r="AA67" s="16" t="s">
        <v>135</v>
      </c>
      <c r="AB67" s="16" t="s">
        <v>164</v>
      </c>
      <c r="AC67" s="16" t="s">
        <v>135</v>
      </c>
      <c r="AD67" s="16" t="s">
        <v>135</v>
      </c>
      <c r="AE67" s="16">
        <v>2</v>
      </c>
      <c r="AF67" s="16" t="s">
        <v>167</v>
      </c>
    </row>
    <row r="68" spans="1:32" x14ac:dyDescent="0.25">
      <c r="A68" s="16">
        <v>1453037</v>
      </c>
      <c r="B68" s="17" t="s">
        <v>223</v>
      </c>
      <c r="C68" s="16" t="s">
        <v>224</v>
      </c>
      <c r="D68" s="40" t="s">
        <v>211</v>
      </c>
      <c r="E68" s="16" t="s">
        <v>46</v>
      </c>
      <c r="F68" s="16" t="s">
        <v>134</v>
      </c>
      <c r="G68" s="16" t="s">
        <v>225</v>
      </c>
      <c r="H68" s="16" t="s">
        <v>226</v>
      </c>
      <c r="I68" s="16" t="s">
        <v>227</v>
      </c>
      <c r="J68" s="16" t="s">
        <v>228</v>
      </c>
      <c r="K68" s="16" t="s">
        <v>37</v>
      </c>
      <c r="L68" s="25">
        <v>1</v>
      </c>
      <c r="M68" s="16" t="s">
        <v>134</v>
      </c>
      <c r="N68" s="16" t="s">
        <v>135</v>
      </c>
      <c r="O68" s="16" t="s">
        <v>135</v>
      </c>
      <c r="P68" s="34" t="s">
        <v>134</v>
      </c>
      <c r="Q68" s="34" t="s">
        <v>134</v>
      </c>
      <c r="R68" s="16" t="s">
        <v>134</v>
      </c>
      <c r="S68" s="16" t="s">
        <v>134</v>
      </c>
      <c r="T68" s="16" t="s">
        <v>134</v>
      </c>
      <c r="U68" s="16" t="s">
        <v>134</v>
      </c>
      <c r="V68" s="16" t="s">
        <v>134</v>
      </c>
      <c r="W68" s="16" t="s">
        <v>161</v>
      </c>
      <c r="X68" s="16" t="s">
        <v>148</v>
      </c>
      <c r="Y68" s="16" t="s">
        <v>168</v>
      </c>
      <c r="Z68" s="16" t="s">
        <v>135</v>
      </c>
      <c r="AA68" s="16" t="s">
        <v>135</v>
      </c>
      <c r="AB68" s="16" t="s">
        <v>164</v>
      </c>
      <c r="AC68" s="16" t="s">
        <v>135</v>
      </c>
      <c r="AD68" s="16" t="s">
        <v>135</v>
      </c>
      <c r="AE68" s="16">
        <v>2</v>
      </c>
      <c r="AF68" s="16" t="s">
        <v>167</v>
      </c>
    </row>
    <row r="69" spans="1:32" ht="18" x14ac:dyDescent="0.25">
      <c r="A69" s="16">
        <v>1452784</v>
      </c>
      <c r="B69" s="17" t="s">
        <v>30</v>
      </c>
      <c r="C69" s="16" t="s">
        <v>31</v>
      </c>
      <c r="D69" s="40" t="s">
        <v>32</v>
      </c>
      <c r="E69" s="16" t="s">
        <v>156</v>
      </c>
      <c r="F69" s="16" t="s">
        <v>159</v>
      </c>
      <c r="G69" s="16" t="s">
        <v>152</v>
      </c>
      <c r="H69" s="16" t="s">
        <v>114</v>
      </c>
      <c r="I69" s="16" t="s">
        <v>42</v>
      </c>
      <c r="J69" s="16" t="s">
        <v>33</v>
      </c>
      <c r="K69" s="18">
        <v>8.4039351851851851E-2</v>
      </c>
      <c r="L69" s="34">
        <v>1</v>
      </c>
      <c r="M69" s="16" t="s">
        <v>134</v>
      </c>
      <c r="N69" s="16" t="s">
        <v>135</v>
      </c>
      <c r="O69" s="16" t="s">
        <v>135</v>
      </c>
      <c r="P69" s="34" t="s">
        <v>134</v>
      </c>
      <c r="Q69" s="34" t="s">
        <v>134</v>
      </c>
      <c r="R69" s="34" t="s">
        <v>134</v>
      </c>
      <c r="S69" s="34" t="s">
        <v>134</v>
      </c>
      <c r="T69" s="34" t="s">
        <v>134</v>
      </c>
      <c r="U69" s="34" t="s">
        <v>134</v>
      </c>
      <c r="V69" s="34" t="s">
        <v>158</v>
      </c>
      <c r="W69" s="34" t="s">
        <v>183</v>
      </c>
    </row>
  </sheetData>
  <sheetProtection algorithmName="SHA-512" hashValue="tkO8sBJZiYqG44JDUkhCk2VB6DR184DgcUgB4BXxXu0v8uBrw3NvJ9eWpLySsTINVswVjcEaoxYMH3rans8iyw==" saltValue="yT7rZCtTFBZyBOBXLDedfA==" spinCount="100000" sheet="1" autoFilter="0"/>
  <autoFilter ref="A1:L69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zoomScaleNormal="100" zoomScaleSheetLayoutView="100" workbookViewId="0">
      <selection activeCell="K3" sqref="K3:L3"/>
    </sheetView>
  </sheetViews>
  <sheetFormatPr defaultRowHeight="15" x14ac:dyDescent="0.25"/>
  <cols>
    <col min="1" max="1" width="1.7109375" style="49" customWidth="1"/>
    <col min="3" max="3" width="6.42578125" customWidth="1"/>
    <col min="4" max="4" width="10.5703125" customWidth="1"/>
    <col min="5" max="5" width="12" customWidth="1"/>
    <col min="6" max="6" width="10.140625" customWidth="1"/>
    <col min="7" max="7" width="4.5703125" customWidth="1"/>
    <col min="8" max="8" width="5.42578125" customWidth="1"/>
    <col min="9" max="9" width="17.42578125" customWidth="1"/>
    <col min="10" max="10" width="15.7109375" customWidth="1"/>
    <col min="11" max="11" width="21.28515625" customWidth="1"/>
    <col min="12" max="12" width="16.140625" customWidth="1"/>
    <col min="13" max="13" width="11.28515625" customWidth="1"/>
    <col min="14" max="14" width="10.7109375" customWidth="1"/>
  </cols>
  <sheetData>
    <row r="1" spans="1:14" ht="24" customHeight="1" x14ac:dyDescent="0.25">
      <c r="B1" s="113" t="s">
        <v>102</v>
      </c>
      <c r="C1" s="114"/>
      <c r="D1" s="114"/>
      <c r="E1" s="114"/>
      <c r="F1" s="114"/>
      <c r="G1" s="114"/>
      <c r="H1" s="114"/>
      <c r="I1" s="114"/>
      <c r="J1" s="114"/>
      <c r="K1" s="114"/>
      <c r="L1" s="115"/>
      <c r="M1" s="3"/>
      <c r="N1" s="3"/>
    </row>
    <row r="2" spans="1:14" ht="32.450000000000003" customHeight="1" x14ac:dyDescent="0.25">
      <c r="B2" s="116"/>
      <c r="C2" s="117"/>
      <c r="D2" s="117"/>
      <c r="E2" s="117"/>
      <c r="F2" s="117"/>
      <c r="G2" s="117"/>
      <c r="H2" s="117"/>
      <c r="I2" s="117"/>
      <c r="J2" s="117"/>
      <c r="K2" s="117"/>
      <c r="L2" s="118"/>
      <c r="M2" s="3"/>
      <c r="N2" s="3"/>
    </row>
    <row r="3" spans="1:14" ht="25.5" customHeight="1" x14ac:dyDescent="0.25">
      <c r="B3" s="121" t="s">
        <v>103</v>
      </c>
      <c r="C3" s="122"/>
      <c r="D3" s="128"/>
      <c r="E3" s="128"/>
      <c r="F3" s="128"/>
      <c r="G3" s="128"/>
      <c r="H3" s="121" t="s">
        <v>104</v>
      </c>
      <c r="I3" s="123"/>
      <c r="J3" s="122"/>
      <c r="K3" s="127">
        <v>4236654</v>
      </c>
      <c r="L3" s="184"/>
      <c r="M3" s="3"/>
      <c r="N3" s="3"/>
    </row>
    <row r="4" spans="1:14" s="3" customFormat="1" ht="21.75" customHeight="1" x14ac:dyDescent="0.25">
      <c r="A4" s="62"/>
      <c r="B4" s="121" t="s">
        <v>5</v>
      </c>
      <c r="C4" s="122"/>
      <c r="D4" s="180"/>
      <c r="E4" s="180"/>
      <c r="F4" s="180"/>
      <c r="G4" s="181"/>
      <c r="H4" s="127" t="s">
        <v>4</v>
      </c>
      <c r="I4" s="128"/>
      <c r="J4" s="23"/>
      <c r="K4" s="22" t="s">
        <v>105</v>
      </c>
      <c r="L4" s="23"/>
    </row>
    <row r="5" spans="1:14" ht="7.5" customHeight="1" x14ac:dyDescent="0.25"/>
    <row r="6" spans="1:14" x14ac:dyDescent="0.25">
      <c r="B6" s="129" t="s">
        <v>13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</row>
    <row r="7" spans="1:14" x14ac:dyDescent="0.25"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</row>
    <row r="8" spans="1:14" ht="15" customHeight="1" x14ac:dyDescent="0.25">
      <c r="B8" s="68" t="s">
        <v>0</v>
      </c>
      <c r="C8" s="68"/>
      <c r="D8" s="68"/>
      <c r="E8" s="68"/>
      <c r="F8" s="68"/>
      <c r="G8" s="68"/>
      <c r="H8" s="68"/>
      <c r="I8" s="100" t="s">
        <v>1</v>
      </c>
      <c r="J8" s="100"/>
      <c r="K8" s="100" t="s">
        <v>123</v>
      </c>
      <c r="L8" s="100"/>
    </row>
    <row r="9" spans="1:14" ht="15" customHeight="1" x14ac:dyDescent="0.25">
      <c r="B9" s="68"/>
      <c r="C9" s="68"/>
      <c r="D9" s="68"/>
      <c r="E9" s="68"/>
      <c r="F9" s="69"/>
      <c r="G9" s="70"/>
      <c r="H9" s="71"/>
      <c r="I9" s="45" t="s">
        <v>187</v>
      </c>
      <c r="J9" s="37" t="s">
        <v>192</v>
      </c>
      <c r="K9" s="37"/>
      <c r="L9" s="37"/>
    </row>
    <row r="10" spans="1:14" ht="18.75" customHeight="1" x14ac:dyDescent="0.25">
      <c r="B10" s="68"/>
      <c r="C10" s="68"/>
      <c r="D10" s="68"/>
      <c r="E10" s="68"/>
      <c r="F10" s="134" t="s">
        <v>18</v>
      </c>
      <c r="G10" s="164"/>
      <c r="H10" s="135"/>
      <c r="I10" s="46"/>
      <c r="J10" s="36"/>
      <c r="K10" s="4" t="s">
        <v>18</v>
      </c>
      <c r="L10" s="1"/>
    </row>
    <row r="11" spans="1:14" ht="21.75" customHeight="1" x14ac:dyDescent="0.25">
      <c r="B11" s="68"/>
      <c r="C11" s="68"/>
      <c r="D11" s="68"/>
      <c r="E11" s="68"/>
      <c r="F11" s="134" t="s">
        <v>17</v>
      </c>
      <c r="G11" s="164"/>
      <c r="H11" s="135"/>
      <c r="I11" s="46"/>
      <c r="J11" s="36"/>
      <c r="K11" s="4" t="s">
        <v>17</v>
      </c>
      <c r="L11" s="1"/>
    </row>
    <row r="12" spans="1:14" ht="37.9" customHeight="1" x14ac:dyDescent="0.25">
      <c r="B12" s="68"/>
      <c r="C12" s="68"/>
      <c r="D12" s="68"/>
      <c r="E12" s="68"/>
      <c r="F12" s="134" t="s">
        <v>106</v>
      </c>
      <c r="G12" s="164"/>
      <c r="H12" s="135"/>
      <c r="I12" s="24" t="s">
        <v>108</v>
      </c>
      <c r="J12" s="24" t="s">
        <v>108</v>
      </c>
      <c r="K12" s="4" t="s">
        <v>106</v>
      </c>
      <c r="L12" s="24" t="s">
        <v>108</v>
      </c>
    </row>
    <row r="13" spans="1:14" ht="38.450000000000003" customHeight="1" x14ac:dyDescent="0.25">
      <c r="B13" s="68"/>
      <c r="C13" s="68"/>
      <c r="D13" s="68"/>
      <c r="E13" s="68"/>
      <c r="F13" s="134" t="s">
        <v>107</v>
      </c>
      <c r="G13" s="164"/>
      <c r="H13" s="135"/>
      <c r="I13" s="24" t="s">
        <v>108</v>
      </c>
      <c r="J13" s="24" t="s">
        <v>108</v>
      </c>
      <c r="K13" s="4" t="s">
        <v>107</v>
      </c>
      <c r="L13" s="24" t="s">
        <v>108</v>
      </c>
    </row>
    <row r="14" spans="1:14" ht="12.75" customHeight="1" x14ac:dyDescent="0.25">
      <c r="B14" s="10"/>
      <c r="C14" s="10"/>
      <c r="D14" s="10"/>
      <c r="E14" s="10"/>
      <c r="F14" s="10"/>
      <c r="G14" s="10"/>
      <c r="H14" s="10"/>
      <c r="I14" s="11"/>
      <c r="J14" s="12"/>
      <c r="K14" s="11"/>
      <c r="L14" s="13"/>
    </row>
    <row r="15" spans="1:14" ht="22.5" customHeight="1" x14ac:dyDescent="0.25">
      <c r="B15" s="161" t="s">
        <v>110</v>
      </c>
      <c r="C15" s="162"/>
      <c r="D15" s="162"/>
      <c r="E15" s="163"/>
      <c r="F15" s="134" t="str">
        <f>VLOOKUP(K3,Dados!A:H,5,0)</f>
        <v>35 a 50 psi</v>
      </c>
      <c r="G15" s="164"/>
      <c r="H15" s="135"/>
      <c r="I15" s="130" t="s">
        <v>121</v>
      </c>
      <c r="J15" s="130"/>
      <c r="K15" s="130" t="s">
        <v>122</v>
      </c>
      <c r="L15" s="130"/>
    </row>
    <row r="16" spans="1:14" ht="25.15" customHeight="1" thickBot="1" x14ac:dyDescent="0.3">
      <c r="B16" s="161" t="s">
        <v>109</v>
      </c>
      <c r="C16" s="162"/>
      <c r="D16" s="162"/>
      <c r="E16" s="162"/>
      <c r="F16" s="162"/>
      <c r="G16" s="162"/>
      <c r="H16" s="162"/>
      <c r="I16" s="166"/>
      <c r="J16" s="166"/>
      <c r="K16" s="166"/>
      <c r="L16" s="167"/>
    </row>
    <row r="17" spans="2:12" ht="16.5" customHeight="1" thickBot="1" x14ac:dyDescent="0.3">
      <c r="B17" s="165"/>
      <c r="C17" s="166"/>
      <c r="D17" s="166"/>
      <c r="E17" s="166"/>
      <c r="F17" s="166"/>
      <c r="G17" s="166"/>
      <c r="H17" s="166"/>
      <c r="I17" s="182" t="s">
        <v>187</v>
      </c>
      <c r="J17" s="183"/>
      <c r="K17" s="182" t="s">
        <v>187</v>
      </c>
      <c r="L17" s="183"/>
    </row>
    <row r="18" spans="2:12" ht="18" customHeight="1" thickBot="1" x14ac:dyDescent="0.3">
      <c r="B18" s="178" t="s">
        <v>124</v>
      </c>
      <c r="C18" s="112"/>
      <c r="D18" s="112"/>
      <c r="E18" s="112"/>
      <c r="F18" s="112"/>
      <c r="G18" s="112"/>
      <c r="H18" s="185"/>
      <c r="I18" s="39" t="s">
        <v>2</v>
      </c>
      <c r="J18" s="56" t="s">
        <v>3</v>
      </c>
      <c r="K18" s="39" t="s">
        <v>2</v>
      </c>
      <c r="L18" s="56" t="s">
        <v>3</v>
      </c>
    </row>
    <row r="19" spans="2:12" ht="21" customHeight="1" x14ac:dyDescent="0.25">
      <c r="B19" s="101" t="s">
        <v>188</v>
      </c>
      <c r="C19" s="100"/>
      <c r="D19" s="100"/>
      <c r="E19" s="100"/>
      <c r="F19" s="65" t="str">
        <f>VLOOKUP(K3,Dados!A:AF,5,0)</f>
        <v>35 a 50 psi</v>
      </c>
      <c r="G19" s="100" t="s">
        <v>125</v>
      </c>
      <c r="H19" s="173"/>
      <c r="I19" s="54" t="str">
        <f>VLOOKUP(K3,Dados!A:N,14,0)</f>
        <v>____:____</v>
      </c>
      <c r="J19" s="27" t="str">
        <f>VLOOKUP(K3,Dados!A:O,15,0)</f>
        <v>____:____</v>
      </c>
      <c r="K19" s="27" t="str">
        <f>VLOOKUP(K3,Dados!A:N,14,0)</f>
        <v>____:____</v>
      </c>
      <c r="L19" s="55" t="str">
        <f>VLOOKUP(K3,Dados!A:O,15,0)</f>
        <v>____:____</v>
      </c>
    </row>
    <row r="20" spans="2:12" ht="24.75" customHeight="1" thickBot="1" x14ac:dyDescent="0.3">
      <c r="B20" s="186" t="s">
        <v>189</v>
      </c>
      <c r="C20" s="103"/>
      <c r="D20" s="67">
        <f>VLOOKUP(K3,Dados!A:O,12,0)</f>
        <v>1</v>
      </c>
      <c r="E20" s="47" t="s">
        <v>190</v>
      </c>
      <c r="F20" s="66" t="str">
        <f>VLOOKUP(K3,Dados!A:M,13,0)</f>
        <v>N/A</v>
      </c>
      <c r="G20" s="103" t="s">
        <v>126</v>
      </c>
      <c r="H20" s="174"/>
      <c r="I20" s="53" t="str">
        <f>VLOOKUP(K3,Dados!A:P,16,0)</f>
        <v>N/A</v>
      </c>
      <c r="J20" s="32" t="str">
        <f>VLOOKUP(K3,Dados!A:Q,17,0)</f>
        <v>N/A</v>
      </c>
      <c r="K20" s="32" t="str">
        <f>VLOOKUP(K3,Dados!A:P,16,0)</f>
        <v>N/A</v>
      </c>
      <c r="L20" s="33" t="str">
        <f>VLOOKUP(K3,Dados!A:Q,17,0)</f>
        <v>N/A</v>
      </c>
    </row>
    <row r="21" spans="2:12" ht="24.75" customHeight="1" x14ac:dyDescent="0.25">
      <c r="B21" s="190" t="s">
        <v>111</v>
      </c>
      <c r="C21" s="191"/>
      <c r="D21" s="191"/>
      <c r="E21" s="191"/>
      <c r="F21" s="112" t="str">
        <f>VLOOKUP(K3,Dados!A:L,6,0)</f>
        <v>15 min./ Mínimo</v>
      </c>
      <c r="G21" s="112"/>
      <c r="H21" s="179"/>
      <c r="I21" s="61"/>
      <c r="J21" s="29"/>
      <c r="K21" s="29"/>
      <c r="L21" s="63"/>
    </row>
    <row r="22" spans="2:12" ht="24.75" customHeight="1" x14ac:dyDescent="0.25">
      <c r="B22" s="192" t="s">
        <v>112</v>
      </c>
      <c r="C22" s="193"/>
      <c r="D22" s="193"/>
      <c r="E22" s="193"/>
      <c r="F22" s="100" t="str">
        <f>VLOOKUP(K3,Dados!A:H,8,0)</f>
        <v>120 min./ Mínimo</v>
      </c>
      <c r="G22" s="100"/>
      <c r="H22" s="173"/>
      <c r="I22" s="52"/>
      <c r="J22" s="2"/>
      <c r="K22" s="2"/>
      <c r="L22" s="64"/>
    </row>
    <row r="23" spans="2:12" ht="24.75" customHeight="1" thickBot="1" x14ac:dyDescent="0.3">
      <c r="B23" s="194" t="s">
        <v>113</v>
      </c>
      <c r="C23" s="195"/>
      <c r="D23" s="195"/>
      <c r="E23" s="195"/>
      <c r="F23" s="99" t="str">
        <f>VLOOKUP(K3,Dados!A:J,7,0)</f>
        <v>60ºC</v>
      </c>
      <c r="G23" s="99"/>
      <c r="H23" s="187"/>
      <c r="I23" s="169"/>
      <c r="J23" s="170"/>
      <c r="K23" s="171"/>
      <c r="L23" s="172"/>
    </row>
    <row r="24" spans="2:12" ht="14.25" customHeight="1" thickBot="1" x14ac:dyDescent="0.3">
      <c r="B24" s="48"/>
      <c r="C24" s="48"/>
      <c r="D24" s="49"/>
      <c r="E24" s="50"/>
      <c r="F24" s="50"/>
      <c r="G24" s="48"/>
      <c r="H24" s="48"/>
      <c r="I24" s="51"/>
      <c r="J24" s="51"/>
      <c r="K24" s="51"/>
      <c r="L24" s="51"/>
    </row>
    <row r="25" spans="2:12" ht="16.5" customHeight="1" thickBot="1" x14ac:dyDescent="0.3">
      <c r="B25" s="177"/>
      <c r="C25" s="177"/>
      <c r="D25" s="177"/>
      <c r="E25" s="177"/>
      <c r="F25" s="50"/>
      <c r="G25" s="177"/>
      <c r="H25" s="177"/>
      <c r="I25" s="175" t="s">
        <v>191</v>
      </c>
      <c r="J25" s="176"/>
      <c r="K25" s="175" t="s">
        <v>191</v>
      </c>
      <c r="L25" s="176"/>
    </row>
    <row r="26" spans="2:12" ht="20.25" customHeight="1" thickBot="1" x14ac:dyDescent="0.3">
      <c r="B26" s="178" t="s">
        <v>124</v>
      </c>
      <c r="C26" s="112"/>
      <c r="D26" s="112"/>
      <c r="E26" s="112"/>
      <c r="F26" s="112"/>
      <c r="G26" s="112"/>
      <c r="H26" s="179"/>
      <c r="I26" s="59" t="s">
        <v>2</v>
      </c>
      <c r="J26" s="58" t="s">
        <v>3</v>
      </c>
      <c r="K26" s="57" t="s">
        <v>2</v>
      </c>
      <c r="L26" s="58" t="s">
        <v>3</v>
      </c>
    </row>
    <row r="27" spans="2:12" ht="23.25" customHeight="1" x14ac:dyDescent="0.25">
      <c r="B27" s="101" t="s">
        <v>188</v>
      </c>
      <c r="C27" s="100"/>
      <c r="D27" s="100"/>
      <c r="E27" s="100"/>
      <c r="F27" s="72">
        <f>VLOOKUP(K3,Dados!A:Y,25,0)</f>
        <v>0</v>
      </c>
      <c r="G27" s="196" t="s">
        <v>125</v>
      </c>
      <c r="H27" s="197"/>
      <c r="I27" s="61">
        <f>VLOOKUP(K3,Dados!A:AE,26,0)</f>
        <v>0</v>
      </c>
      <c r="J27" s="61">
        <f>VLOOKUP(K3,Dados!A:AE,27,0)</f>
        <v>0</v>
      </c>
      <c r="K27" s="61">
        <f>VLOOKUP(K3,Dados!A:AE,26,0)</f>
        <v>0</v>
      </c>
      <c r="L27" s="61">
        <f>VLOOKUP(K3,Dados!A:AE,27,0)</f>
        <v>0</v>
      </c>
    </row>
    <row r="28" spans="2:12" ht="23.25" customHeight="1" thickBot="1" x14ac:dyDescent="0.3">
      <c r="B28" s="198" t="s">
        <v>189</v>
      </c>
      <c r="C28" s="105"/>
      <c r="D28" s="73">
        <f>VLOOKUP(K3,Dados!A:AE,31,0)</f>
        <v>0</v>
      </c>
      <c r="E28" s="60" t="s">
        <v>190</v>
      </c>
      <c r="F28" s="74">
        <f>VLOOKUP(K3,Dados!A:AF,24,0)</f>
        <v>0</v>
      </c>
      <c r="G28" s="99" t="s">
        <v>126</v>
      </c>
      <c r="H28" s="187"/>
      <c r="I28" s="53" t="str">
        <f>VLOOKUP(K3,Dados!A:T,20,0)</f>
        <v>N/A</v>
      </c>
      <c r="J28" s="32" t="str">
        <f>VLOOKUP(K3,Dados!A:U,21,0)</f>
        <v>N/A</v>
      </c>
      <c r="K28" s="32" t="str">
        <f>VLOOKUP(K3,Dados!A:T,20,0)</f>
        <v>N/A</v>
      </c>
      <c r="L28" s="33" t="str">
        <f>VLOOKUP(K3,Dados!A:U,21,0)</f>
        <v>N/A</v>
      </c>
    </row>
    <row r="29" spans="2:12" ht="18.75" customHeight="1" x14ac:dyDescent="0.25">
      <c r="B29" s="157" t="s">
        <v>111</v>
      </c>
      <c r="C29" s="158"/>
      <c r="D29" s="158"/>
      <c r="E29" s="158"/>
      <c r="F29" s="188" t="str">
        <f>VLOOKUP(K3,Dados!A:H,6,0)</f>
        <v>15 min./ Mínimo</v>
      </c>
      <c r="G29" s="188"/>
      <c r="H29" s="189"/>
      <c r="I29" s="27"/>
      <c r="J29" s="27"/>
      <c r="K29" s="27"/>
      <c r="L29" s="28"/>
    </row>
    <row r="30" spans="2:12" ht="18.75" customHeight="1" x14ac:dyDescent="0.25">
      <c r="B30" s="161" t="s">
        <v>112</v>
      </c>
      <c r="C30" s="162"/>
      <c r="D30" s="162"/>
      <c r="E30" s="162"/>
      <c r="F30" s="164" t="str">
        <f>VLOOKUP(K3,Dados!A:H,8,0)</f>
        <v>120 min./ Mínimo</v>
      </c>
      <c r="G30" s="164"/>
      <c r="H30" s="135"/>
      <c r="I30" s="2"/>
      <c r="J30" s="2"/>
      <c r="K30" s="2"/>
      <c r="L30" s="1"/>
    </row>
    <row r="31" spans="2:12" ht="18.75" customHeight="1" x14ac:dyDescent="0.25">
      <c r="B31" s="161" t="s">
        <v>113</v>
      </c>
      <c r="C31" s="162"/>
      <c r="D31" s="162"/>
      <c r="E31" s="162"/>
      <c r="F31" s="164" t="str">
        <f>VLOOKUP(K3,Dados!A:H,7,0)</f>
        <v>60ºC</v>
      </c>
      <c r="G31" s="164"/>
      <c r="H31" s="135"/>
      <c r="I31" s="159"/>
      <c r="J31" s="159"/>
      <c r="K31" s="160"/>
      <c r="L31" s="160"/>
    </row>
    <row r="32" spans="2:12" ht="6" customHeight="1" x14ac:dyDescent="0.25"/>
    <row r="33" spans="1:16" x14ac:dyDescent="0.25">
      <c r="B33" s="136" t="s">
        <v>119</v>
      </c>
      <c r="C33" s="137"/>
      <c r="D33" s="137"/>
      <c r="E33" s="137"/>
      <c r="F33" s="137"/>
      <c r="G33" s="137"/>
      <c r="H33" s="137"/>
      <c r="I33" s="137"/>
      <c r="J33" s="137"/>
      <c r="K33" s="137"/>
      <c r="L33" s="138"/>
    </row>
    <row r="34" spans="1:16" x14ac:dyDescent="0.25">
      <c r="B34" s="139"/>
      <c r="C34" s="129"/>
      <c r="D34" s="129"/>
      <c r="E34" s="129"/>
      <c r="F34" s="129"/>
      <c r="G34" s="129"/>
      <c r="H34" s="129"/>
      <c r="I34" s="129"/>
      <c r="J34" s="129"/>
      <c r="K34" s="129"/>
      <c r="L34" s="140"/>
    </row>
    <row r="35" spans="1:16" ht="14.45" customHeight="1" x14ac:dyDescent="0.25">
      <c r="B35" s="144" t="s">
        <v>155</v>
      </c>
      <c r="C35" s="145"/>
      <c r="D35" s="145"/>
      <c r="E35" s="145"/>
      <c r="F35" s="145"/>
      <c r="G35" s="145"/>
      <c r="H35" s="145"/>
      <c r="I35" s="145" t="s">
        <v>117</v>
      </c>
      <c r="J35" s="145"/>
      <c r="K35" s="145"/>
      <c r="L35" s="146"/>
    </row>
    <row r="36" spans="1:16" ht="14.45" customHeight="1" x14ac:dyDescent="0.25">
      <c r="B36" s="141" t="s">
        <v>116</v>
      </c>
      <c r="C36" s="142"/>
      <c r="D36" s="142"/>
      <c r="E36" s="142"/>
      <c r="F36" s="142"/>
      <c r="G36" s="142"/>
      <c r="H36" s="142"/>
      <c r="I36" s="142" t="s">
        <v>116</v>
      </c>
      <c r="J36" s="142"/>
      <c r="K36" s="142"/>
      <c r="L36" s="143"/>
    </row>
    <row r="37" spans="1:16" ht="3.6" customHeight="1" x14ac:dyDescent="0.25">
      <c r="B37" s="14"/>
    </row>
    <row r="38" spans="1:16" ht="22.9" customHeight="1" x14ac:dyDescent="0.25">
      <c r="B38" s="147" t="s">
        <v>14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9"/>
      <c r="P38" t="s">
        <v>16</v>
      </c>
    </row>
    <row r="39" spans="1:16" x14ac:dyDescent="0.25">
      <c r="B39" t="s">
        <v>6</v>
      </c>
    </row>
    <row r="41" spans="1:16" s="3" customFormat="1" ht="18.75" customHeight="1" x14ac:dyDescent="0.25">
      <c r="A41" s="62"/>
      <c r="B41" s="9" t="s">
        <v>7</v>
      </c>
      <c r="C41" s="150" t="s">
        <v>8</v>
      </c>
      <c r="D41" s="151"/>
      <c r="E41" s="151"/>
      <c r="F41" s="152"/>
      <c r="G41" s="156" t="s">
        <v>9</v>
      </c>
      <c r="H41" s="156"/>
      <c r="I41" s="156"/>
      <c r="J41" s="9" t="s">
        <v>10</v>
      </c>
      <c r="K41" s="9" t="s">
        <v>12</v>
      </c>
      <c r="L41" s="9" t="s">
        <v>11</v>
      </c>
    </row>
    <row r="42" spans="1:16" ht="3" customHeight="1" x14ac:dyDescent="0.25"/>
    <row r="43" spans="1:16" ht="22.15" customHeight="1" x14ac:dyDescent="0.25">
      <c r="B43" s="5">
        <v>1</v>
      </c>
      <c r="C43" s="153" t="s">
        <v>231</v>
      </c>
      <c r="D43" s="154"/>
      <c r="E43" s="154"/>
      <c r="F43" s="155"/>
      <c r="G43" s="199" t="s">
        <v>230</v>
      </c>
      <c r="H43" s="199"/>
      <c r="I43" s="199"/>
      <c r="J43" s="5">
        <v>5</v>
      </c>
      <c r="K43" s="8" t="s">
        <v>118</v>
      </c>
      <c r="L43" s="5"/>
    </row>
    <row r="44" spans="1:16" ht="22.15" customHeight="1" x14ac:dyDescent="0.25">
      <c r="B44" s="5">
        <v>2</v>
      </c>
      <c r="C44" s="153"/>
      <c r="D44" s="154"/>
      <c r="E44" s="154"/>
      <c r="F44" s="155"/>
      <c r="G44" s="199"/>
      <c r="H44" s="199"/>
      <c r="I44" s="199"/>
      <c r="J44" s="5"/>
      <c r="K44" s="8" t="s">
        <v>118</v>
      </c>
      <c r="L44" s="5"/>
    </row>
    <row r="45" spans="1:16" ht="22.15" customHeight="1" x14ac:dyDescent="0.25">
      <c r="B45" s="5">
        <v>3</v>
      </c>
      <c r="C45" s="153"/>
      <c r="D45" s="154"/>
      <c r="E45" s="154"/>
      <c r="F45" s="155"/>
      <c r="G45" s="199"/>
      <c r="H45" s="199"/>
      <c r="I45" s="199"/>
      <c r="J45" s="5"/>
      <c r="K45" s="8" t="s">
        <v>118</v>
      </c>
      <c r="L45" s="5"/>
    </row>
    <row r="46" spans="1:16" ht="22.15" customHeight="1" x14ac:dyDescent="0.25">
      <c r="B46" s="5">
        <v>4</v>
      </c>
      <c r="C46" s="153"/>
      <c r="D46" s="154"/>
      <c r="E46" s="154"/>
      <c r="F46" s="155"/>
      <c r="G46" s="199"/>
      <c r="H46" s="199"/>
      <c r="I46" s="199"/>
      <c r="J46" s="5"/>
      <c r="K46" s="8" t="s">
        <v>118</v>
      </c>
      <c r="L46" s="5"/>
    </row>
    <row r="47" spans="1:16" ht="22.15" customHeight="1" x14ac:dyDescent="0.25">
      <c r="B47" s="5">
        <v>5</v>
      </c>
      <c r="C47" s="153"/>
      <c r="D47" s="154"/>
      <c r="E47" s="154"/>
      <c r="F47" s="155"/>
      <c r="G47" s="199"/>
      <c r="H47" s="199"/>
      <c r="I47" s="199"/>
      <c r="J47" s="5"/>
      <c r="K47" s="8" t="s">
        <v>118</v>
      </c>
      <c r="L47" s="5"/>
    </row>
    <row r="48" spans="1:16" ht="22.15" customHeight="1" x14ac:dyDescent="0.25">
      <c r="B48" s="5">
        <v>6</v>
      </c>
      <c r="C48" s="153"/>
      <c r="D48" s="154"/>
      <c r="E48" s="154"/>
      <c r="F48" s="155"/>
      <c r="G48" s="199"/>
      <c r="H48" s="199"/>
      <c r="I48" s="199"/>
      <c r="J48" s="5"/>
      <c r="K48" s="8" t="s">
        <v>118</v>
      </c>
      <c r="L48" s="5"/>
    </row>
    <row r="49" spans="2:12" ht="22.15" customHeight="1" x14ac:dyDescent="0.25">
      <c r="B49" s="5">
        <v>7</v>
      </c>
      <c r="C49" s="153"/>
      <c r="D49" s="154"/>
      <c r="E49" s="154"/>
      <c r="F49" s="155"/>
      <c r="G49" s="199"/>
      <c r="H49" s="199"/>
      <c r="I49" s="199"/>
      <c r="J49" s="5"/>
      <c r="K49" s="8" t="s">
        <v>118</v>
      </c>
      <c r="L49" s="5"/>
    </row>
    <row r="50" spans="2:12" ht="22.15" customHeight="1" x14ac:dyDescent="0.25">
      <c r="B50" s="5">
        <v>8</v>
      </c>
      <c r="C50" s="153"/>
      <c r="D50" s="154"/>
      <c r="E50" s="154"/>
      <c r="F50" s="155"/>
      <c r="G50" s="199"/>
      <c r="H50" s="199"/>
      <c r="I50" s="199"/>
      <c r="J50" s="6"/>
      <c r="K50" s="8" t="s">
        <v>118</v>
      </c>
      <c r="L50" s="5"/>
    </row>
    <row r="51" spans="2:12" ht="22.15" customHeight="1" x14ac:dyDescent="0.25">
      <c r="B51" s="5">
        <v>9</v>
      </c>
      <c r="C51" s="153"/>
      <c r="D51" s="154"/>
      <c r="E51" s="154"/>
      <c r="F51" s="155"/>
      <c r="G51" s="199"/>
      <c r="H51" s="199"/>
      <c r="I51" s="199"/>
      <c r="J51" s="6"/>
      <c r="K51" s="8" t="s">
        <v>118</v>
      </c>
      <c r="L51" s="5"/>
    </row>
    <row r="52" spans="2:12" ht="22.15" customHeight="1" x14ac:dyDescent="0.25">
      <c r="B52" s="5">
        <v>10</v>
      </c>
      <c r="C52" s="153"/>
      <c r="D52" s="154"/>
      <c r="E52" s="154"/>
      <c r="F52" s="155"/>
      <c r="G52" s="199"/>
      <c r="H52" s="199"/>
      <c r="I52" s="199"/>
      <c r="J52" s="6"/>
      <c r="K52" s="8" t="s">
        <v>118</v>
      </c>
      <c r="L52" s="5"/>
    </row>
    <row r="53" spans="2:12" ht="18.75" customHeight="1" x14ac:dyDescent="0.25">
      <c r="B53" s="25"/>
      <c r="C53" s="109"/>
      <c r="D53" s="109"/>
      <c r="E53" s="109"/>
      <c r="F53" s="109"/>
      <c r="G53" s="109"/>
      <c r="H53" s="109"/>
      <c r="I53" s="109"/>
      <c r="K53" s="7"/>
      <c r="L53" s="25"/>
    </row>
    <row r="54" spans="2:12" ht="14.45" customHeight="1" x14ac:dyDescent="0.25">
      <c r="B54" s="111" t="s">
        <v>120</v>
      </c>
      <c r="C54" s="111"/>
      <c r="D54" s="111"/>
      <c r="E54" s="111"/>
      <c r="F54" s="111"/>
      <c r="G54" s="111"/>
      <c r="H54" s="111"/>
      <c r="I54" s="111"/>
      <c r="J54" s="111"/>
      <c r="K54" s="111"/>
      <c r="L54" s="111"/>
    </row>
    <row r="56" spans="2:12" x14ac:dyDescent="0.25">
      <c r="B56" s="200" t="s">
        <v>15</v>
      </c>
      <c r="C56" s="200"/>
      <c r="D56" s="200"/>
      <c r="E56" s="200"/>
      <c r="F56" s="200"/>
      <c r="G56" s="200"/>
      <c r="H56" s="200"/>
      <c r="I56" s="200"/>
      <c r="J56" s="200"/>
      <c r="K56" s="200"/>
      <c r="L56" s="200"/>
    </row>
    <row r="57" spans="2:12" x14ac:dyDescent="0.25">
      <c r="B57" s="200"/>
      <c r="C57" s="200"/>
      <c r="D57" s="200"/>
      <c r="E57" s="200"/>
      <c r="F57" s="200"/>
      <c r="G57" s="200"/>
      <c r="H57" s="200"/>
      <c r="I57" s="200"/>
      <c r="J57" s="200"/>
      <c r="K57" s="200"/>
      <c r="L57" s="200"/>
    </row>
    <row r="58" spans="2:12" x14ac:dyDescent="0.25">
      <c r="B58" s="200"/>
      <c r="C58" s="200"/>
      <c r="D58" s="200"/>
      <c r="E58" s="200"/>
      <c r="F58" s="200"/>
      <c r="G58" s="200"/>
      <c r="H58" s="200"/>
      <c r="I58" s="200"/>
      <c r="J58" s="200"/>
      <c r="K58" s="200"/>
      <c r="L58" s="200"/>
    </row>
    <row r="59" spans="2:12" x14ac:dyDescent="0.25">
      <c r="B59" s="200"/>
      <c r="C59" s="200"/>
      <c r="D59" s="200"/>
      <c r="E59" s="200"/>
      <c r="F59" s="200"/>
      <c r="G59" s="200"/>
      <c r="H59" s="200"/>
      <c r="I59" s="200"/>
      <c r="J59" s="200"/>
      <c r="K59" s="200"/>
      <c r="L59" s="200"/>
    </row>
    <row r="60" spans="2:12" x14ac:dyDescent="0.25">
      <c r="B60" t="s">
        <v>209</v>
      </c>
      <c r="L60" s="85" t="s">
        <v>210</v>
      </c>
    </row>
  </sheetData>
  <mergeCells count="85">
    <mergeCell ref="C51:F51"/>
    <mergeCell ref="G51:I51"/>
    <mergeCell ref="C52:F52"/>
    <mergeCell ref="G52:I52"/>
    <mergeCell ref="B56:L59"/>
    <mergeCell ref="C53:F53"/>
    <mergeCell ref="G53:I53"/>
    <mergeCell ref="B54:L54"/>
    <mergeCell ref="C48:F48"/>
    <mergeCell ref="G48:I48"/>
    <mergeCell ref="C49:F49"/>
    <mergeCell ref="G49:I49"/>
    <mergeCell ref="C50:F50"/>
    <mergeCell ref="G50:I50"/>
    <mergeCell ref="C45:F45"/>
    <mergeCell ref="G45:I45"/>
    <mergeCell ref="C46:F46"/>
    <mergeCell ref="G46:I46"/>
    <mergeCell ref="C47:F47"/>
    <mergeCell ref="G47:I47"/>
    <mergeCell ref="C44:F44"/>
    <mergeCell ref="G44:I44"/>
    <mergeCell ref="I31:J31"/>
    <mergeCell ref="K31:L31"/>
    <mergeCell ref="B33:L34"/>
    <mergeCell ref="B35:H35"/>
    <mergeCell ref="I35:L35"/>
    <mergeCell ref="B36:H36"/>
    <mergeCell ref="I36:L36"/>
    <mergeCell ref="B31:E31"/>
    <mergeCell ref="F31:H31"/>
    <mergeCell ref="B38:L38"/>
    <mergeCell ref="C41:F41"/>
    <mergeCell ref="G41:I41"/>
    <mergeCell ref="C43:F43"/>
    <mergeCell ref="G43:I43"/>
    <mergeCell ref="B30:E30"/>
    <mergeCell ref="F30:H30"/>
    <mergeCell ref="G27:H27"/>
    <mergeCell ref="B27:E27"/>
    <mergeCell ref="B28:C28"/>
    <mergeCell ref="B19:E19"/>
    <mergeCell ref="B18:H18"/>
    <mergeCell ref="B20:C20"/>
    <mergeCell ref="G28:H28"/>
    <mergeCell ref="B29:E29"/>
    <mergeCell ref="F29:H29"/>
    <mergeCell ref="B21:E21"/>
    <mergeCell ref="F21:H21"/>
    <mergeCell ref="B22:E22"/>
    <mergeCell ref="F22:H22"/>
    <mergeCell ref="B23:E23"/>
    <mergeCell ref="F23:H23"/>
    <mergeCell ref="B1:L2"/>
    <mergeCell ref="B3:C3"/>
    <mergeCell ref="D3:G3"/>
    <mergeCell ref="H3:J3"/>
    <mergeCell ref="K3:L3"/>
    <mergeCell ref="B4:C4"/>
    <mergeCell ref="D4:G4"/>
    <mergeCell ref="H4:I4"/>
    <mergeCell ref="I17:J17"/>
    <mergeCell ref="K17:L17"/>
    <mergeCell ref="F10:H10"/>
    <mergeCell ref="B6:L7"/>
    <mergeCell ref="I8:J8"/>
    <mergeCell ref="K8:L8"/>
    <mergeCell ref="B15:E15"/>
    <mergeCell ref="F15:H15"/>
    <mergeCell ref="I15:J15"/>
    <mergeCell ref="K15:L15"/>
    <mergeCell ref="B16:L16"/>
    <mergeCell ref="B17:H17"/>
    <mergeCell ref="I25:J25"/>
    <mergeCell ref="K25:L25"/>
    <mergeCell ref="B25:E25"/>
    <mergeCell ref="G25:H25"/>
    <mergeCell ref="B26:H26"/>
    <mergeCell ref="I23:J23"/>
    <mergeCell ref="K23:L23"/>
    <mergeCell ref="F13:H13"/>
    <mergeCell ref="F12:H12"/>
    <mergeCell ref="F11:H11"/>
    <mergeCell ref="G19:H19"/>
    <mergeCell ref="G20:H20"/>
  </mergeCells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Planilha1</vt:lpstr>
      <vt:lpstr>Dados</vt:lpstr>
      <vt:lpstr>40-157</vt:lpstr>
      <vt:lpstr>Planilha1!Area_de_impressao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eng11</cp:lastModifiedBy>
  <cp:lastPrinted>2022-11-03T13:53:14Z</cp:lastPrinted>
  <dcterms:created xsi:type="dcterms:W3CDTF">2018-06-14T19:11:50Z</dcterms:created>
  <dcterms:modified xsi:type="dcterms:W3CDTF">2023-03-14T15:30:06Z</dcterms:modified>
</cp:coreProperties>
</file>