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Documents\Tecplas\projeto_pintura\Forms\Form_161_Gerado\2023\Maio\17.05\"/>
    </mc:Choice>
  </mc:AlternateContent>
  <xr:revisionPtr revIDLastSave="0" documentId="13_ncr:1_{361BCBC0-4DCF-4A97-A4E0-FA0D2BECAF42}" xr6:coauthVersionLast="47" xr6:coauthVersionMax="47" xr10:uidLastSave="{00000000-0000-0000-0000-000000000000}"/>
  <workbookProtection workbookPassword="F966" lockStructure="1"/>
  <bookViews>
    <workbookView xWindow="1536" yWindow="1536" windowWidth="17280" windowHeight="8964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<sst xmlns="http://schemas.openxmlformats.org/spreadsheetml/2006/main" count="1768" uniqueCount="236">
  <si>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</si>
  <si>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</si>
  <si>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</si>
  <si>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</si>
  <si>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</si>
  <si>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</si>
  <si>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</si>
  <si>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</si>
  <si>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</si>
  <si>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</si>
  <si>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</si>
  <si>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</si>
  <si>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</si>
  <si>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</si>
  <si>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</si>
  <si>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</si>
  <si>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</si>
  <si>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</si>
  <si>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</si>
  <si>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</si>
  <si>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</si>
  <si>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</si>
  <si>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</si>
  <si>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</si>
  <si>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</si>
  <si>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</si>
  <si>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</si>
  <si>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</si>
  <si>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</si>
  <si>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</si>
  <si>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</si>
  <si>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</si>
  <si>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</si>
  <si>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</si>
  <si>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</si>
  <si>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</si>
  <si>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</si>
  <si>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</si>
  <si>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</si>
  <si>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</si>
  <si>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</si>
  <si>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</si>
  <si>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</si>
  <si>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</si>
  <si>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</si>
  <si>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</si>
  <si>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</si>
  <si>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</si>
  <si>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</si>
  <si>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</si>
  <si>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</si>
  <si>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</si>
  <si>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</si>
  <si>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</si>
  <si>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</si>
  <si>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</si>
  <si>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</si>
  <si>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</si>
  <si>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</si>
  <si>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</si>
  <si>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</si>
  <si>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</si>
  <si>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</si>
  <si>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</si>
  <si>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</si>
  <si>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</si>
  <si>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</si>
  <si>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</si>
  <si>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</si>
  <si>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</si>
  <si>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</si>
  <si>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</si>
  <si>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</si>
  <si>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</si>
  <si>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</si>
  <si>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</si>
  <si>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</si>
  <si>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</si>
  <si>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</si>
  <si>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</si>
  <si>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</si>
  <si>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</si>
  <si>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</si>
  <si>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</si>
  <si>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</si>
  <si>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</si>
  <si>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</si>
  <si>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</si>
  <si>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</si>
  <si>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</si>
  <si>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</si>
  <si>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</si>
  <si>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</si>
  <si>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</si>
  <si>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</si>
  <si>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</si>
  <si>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</si>
  <si>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</si>
  <si>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</si>
  <si>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</si>
  <si>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</si>
  <si>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</si>
  <si>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</si>
  <si>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</si>
  <si>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</si>
  <si>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</si>
  <si>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</si>
  <si>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</si>
  <si>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</si>
  <si>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</si>
  <si>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</si>
  <si>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</si>
  <si>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</si>
  <si>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</si>
  <si>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</si>
  <si>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</si>
  <si>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</si>
  <si>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</si>
  <si>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</si>
  <si>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</si>
  <si>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</si>
  <si>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</si>
  <si>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</si>
  <si>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</si>
  <si>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</si>
  <si>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</si>
  <si>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</si>
  <si>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</si>
  <si>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</si>
  <si>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</si>
  <si>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</si>
  <si>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</si>
  <si>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</si>
  <si>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</si>
  <si>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</si>
  <si>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</si>
  <si>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</si>
  <si>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</si>
  <si>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</si>
  <si>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</si>
  <si>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</si>
  <si>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</si>
  <si>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</si>
  <si>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</si>
  <si>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</si>
  <si>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</si>
  <si>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</si>
  <si>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</si>
  <si>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</si>
  <si>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</si>
  <si>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</si>
  <si>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</si>
  <si>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</si>
  <si>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</si>
  <si>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</si>
  <si>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</si>
  <si>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</si>
  <si>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</si>
  <si>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</si>
  <si>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</si>
  <si>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</si>
  <si>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</si>
  <si>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</si>
  <si>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</si>
  <si>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</si>
  <si>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</si>
  <si>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</si>
  <si>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</si>
  <si>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</si>
  <si>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</si>
  <si>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</si>
  <si>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</si>
  <si>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</si>
  <si>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</si>
  <si>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</si>
  <si>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</si>
  <si>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</si>
  <si>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</si>
  <si>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</si>
  <si>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</si>
  <si>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</si>
  <si>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</si>
  <si>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</si>
  <si>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</si>
  <si>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</si>
  <si>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</si>
  <si>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</si>
  <si>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</si>
  <si>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</si>
  <si>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</si>
  <si>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</si>
  <si>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</si>
  <si>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</si>
  <si>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</si>
  <si>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</si>
  <si>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</si>
  <si>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</si>
  <si>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</si>
  <si>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</si>
  <si>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</si>
  <si>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</si>
  <si>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</si>
  <si>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</si>
  <si>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</si>
  <si>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</si>
  <si>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</si>
  <si>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</si>
  <si>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</si>
  <si>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</si>
  <si>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</si>
  <si>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</si>
  <si>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</si>
  <si>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</si>
  <si>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</si>
  <si>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</si>
  <si>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</si>
  <si>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</si>
  <si>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</si>
  <si>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</si>
  <si>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</si>
  <si>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</si>
  <si>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</si>
  <si>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</si>
  <si>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</si>
  <si>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</si>
  <si>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</si>
  <si>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</si>
  <si>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</si>
  <si>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</si>
  <si>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</si>
  <si>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</si>
  <si>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</si>
  <si>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905378599/00</t>
  </si>
  <si>
    <t>17/05/2023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</si>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</sst>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" customHeight="1" x14ac:dyDescent="0.3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3">
      <c r="A3" s="120" t="s">
        <v>103</v>
      </c>
      <c r="B3" s="121"/>
      <c r="C3" s="123" t="s">
        <v>234</v>
      </c>
      <c r="D3" s="123"/>
      <c r="E3" s="123"/>
      <c r="F3" s="123"/>
      <c r="G3" s="120"/>
      <c r="H3" s="122"/>
      <c r="I3" s="121"/>
      <c r="J3" s="118">
        <v>91621</v>
      </c>
      <c r="K3" s="119"/>
      <c r="L3" s="3"/>
      <c r="M3" s="3"/>
    </row>
    <row r="4" spans="1:13" s="3" customFormat="1" ht="21.75" customHeight="1" x14ac:dyDescent="0.3">
      <c r="A4" s="120" t="s">
        <v>5</v>
      </c>
      <c r="B4" s="121"/>
      <c r="C4" s="124" t="s">
        <v>235</v>
      </c>
      <c r="D4" s="124"/>
      <c r="E4" s="124"/>
      <c r="F4" s="125"/>
      <c r="G4" s="126" t="s">
        <v>4</v>
      </c>
      <c r="H4" s="127"/>
      <c r="I4" s="89" t="s">
        <v>233</v>
      </c>
      <c r="J4" s="22"/>
      <c r="K4" s="78">
        <v>2475</v>
      </c>
    </row>
    <row r="5" spans="1:13" ht="7.5" customHeight="1" x14ac:dyDescent="0.3">
      <c r="K5" t="s">
        <v>216</v>
      </c>
    </row>
    <row r="6" spans="1:13" x14ac:dyDescent="0.3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3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3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3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160" t="s">
        <v>110</v>
      </c>
      <c r="B14" s="161"/>
      <c r="C14" s="161"/>
      <c r="D14" s="162"/>
      <c r="E14" s="133" t="e">
        <f>VLOOKUP(J3,Dados!A:H,5,0)</f>
        <v>#N/A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2" customHeight="1" x14ac:dyDescent="0.3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" thickBot="1" x14ac:dyDescent="0.35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30"/>
      <c r="B17" s="131"/>
      <c r="C17" s="131"/>
      <c r="D17" s="131"/>
      <c r="E17" s="132"/>
      <c r="F17" s="168" t="s">
        <v>125</v>
      </c>
      <c r="G17" s="168"/>
      <c r="H17" s="29" t="e">
        <f>VLOOKUP(J3,Dados!A:N,14,0)</f>
        <v>#N/A</v>
      </c>
      <c r="I17" s="29" t="e">
        <f>VLOOKUP(J3,Dados!A:O,15,0)</f>
        <v>#N/A</v>
      </c>
      <c r="J17" s="29" t="e">
        <f>VLOOKUP(J3,Dados!A:N,14,0)</f>
        <v>#N/A</v>
      </c>
      <c r="K17" s="30" t="e">
        <f>VLOOKUP(J3,Dados!A:O,15,0)</f>
        <v>#N/A</v>
      </c>
    </row>
    <row r="18" spans="1:15" ht="20.25" customHeight="1" x14ac:dyDescent="0.3">
      <c r="A18" s="38" t="s">
        <v>185</v>
      </c>
      <c r="B18" s="133" t="e">
        <f>VLOOKUP(J3,Dados!A:W,23,0)</f>
        <v>#N/A</v>
      </c>
      <c r="C18" s="134"/>
      <c r="D18" s="103" t="s">
        <v>147</v>
      </c>
      <c r="E18" s="103" t="e">
        <f>VLOOKUP(J3,Dados!A:M,13,0)</f>
        <v>#N/A</v>
      </c>
      <c r="F18" s="100" t="s">
        <v>126</v>
      </c>
      <c r="G18" s="100"/>
      <c r="H18" s="2" t="e">
        <f>VLOOKUP(J3,Dados!A:P,16,0)</f>
        <v>#N/A</v>
      </c>
      <c r="I18" s="2" t="e">
        <f>VLOOKUP(J3,Dados!A:Q,17,0)</f>
        <v>#N/A</v>
      </c>
      <c r="J18" s="2" t="e">
        <f>VLOOKUP(J3,Dados!A:P,16,0)</f>
        <v>#N/A</v>
      </c>
      <c r="K18" s="31" t="e">
        <f>VLOOKUP(J3,Dados!A:Q,17,0)</f>
        <v>#N/A</v>
      </c>
    </row>
    <row r="19" spans="1:15" ht="23.25" customHeight="1" x14ac:dyDescent="0.3">
      <c r="A19" s="101" t="s">
        <v>146</v>
      </c>
      <c r="B19" s="100" t="e">
        <f>VLOOKUP(J3,Dados!A:L,12,0)</f>
        <v>#N/A</v>
      </c>
      <c r="C19" s="100"/>
      <c r="D19" s="104"/>
      <c r="E19" s="104"/>
      <c r="F19" s="100" t="s">
        <v>229</v>
      </c>
      <c r="G19" s="100"/>
      <c r="H19" s="2" t="e">
        <f>VLOOKUP(J3,Dados!A:R,18,0)</f>
        <v>#N/A</v>
      </c>
      <c r="I19" s="2" t="e">
        <f>VLOOKUP(J3,Dados!A:S,19,0)</f>
        <v>#N/A</v>
      </c>
      <c r="J19" s="2" t="e">
        <f>VLOOKUP(J3,Dados!A:R,18,0)</f>
        <v>#N/A</v>
      </c>
      <c r="K19" s="31" t="e">
        <f>VLOOKUP(J3,Dados!A:S,19,0)</f>
        <v>#N/A</v>
      </c>
    </row>
    <row r="20" spans="1:15" ht="23.25" customHeight="1" thickBot="1" x14ac:dyDescent="0.35">
      <c r="A20" s="102"/>
      <c r="B20" s="99"/>
      <c r="C20" s="99"/>
      <c r="D20" s="105"/>
      <c r="E20" s="105"/>
      <c r="F20" s="99" t="s">
        <v>133</v>
      </c>
      <c r="G20" s="99"/>
      <c r="H20" s="32" t="e">
        <f>VLOOKUP(J3,Dados!A:T,20,0)</f>
        <v>#N/A</v>
      </c>
      <c r="I20" s="32" t="e">
        <f>VLOOKUP(J3,Dados!A:U,21,0)</f>
        <v>#N/A</v>
      </c>
      <c r="J20" s="32" t="e">
        <f>VLOOKUP(J3,Dados!A:T,20,0)</f>
        <v>#N/A</v>
      </c>
      <c r="K20" s="33" t="e">
        <f>VLOOKUP(J3,Dados!A:U,21,0)</f>
        <v>#N/A</v>
      </c>
    </row>
    <row r="21" spans="1:15" ht="18.75" customHeight="1" x14ac:dyDescent="0.3">
      <c r="A21" s="156" t="s">
        <v>111</v>
      </c>
      <c r="B21" s="157"/>
      <c r="C21" s="157"/>
      <c r="D21" s="157"/>
      <c r="E21" s="163" t="e">
        <f>VLOOKUP(J3,Dados!A1:F76,6,0)</f>
        <v>#N/A</v>
      </c>
      <c r="F21" s="163"/>
      <c r="G21" s="134"/>
      <c r="H21" s="27"/>
      <c r="I21" s="27"/>
      <c r="J21" s="27"/>
      <c r="K21" s="28"/>
    </row>
    <row r="22" spans="1:15" ht="18.75" customHeight="1" x14ac:dyDescent="0.3">
      <c r="A22" s="160" t="s">
        <v>112</v>
      </c>
      <c r="B22" s="161"/>
      <c r="C22" s="161"/>
      <c r="D22" s="161"/>
      <c r="E22" s="163" t="e">
        <f>VLOOKUP(J3,Dados!A:H,8,0)</f>
        <v>#N/A</v>
      </c>
      <c r="F22" s="163"/>
      <c r="G22" s="134"/>
      <c r="H22" s="2"/>
      <c r="I22" s="2"/>
      <c r="J22" s="2"/>
      <c r="K22" s="1"/>
    </row>
    <row r="23" spans="1:15" ht="18.75" customHeight="1" x14ac:dyDescent="0.3">
      <c r="A23" s="160" t="s">
        <v>113</v>
      </c>
      <c r="B23" s="161"/>
      <c r="C23" s="161"/>
      <c r="D23" s="161"/>
      <c r="E23" s="163" t="e">
        <f>VLOOKUP(J3,Dados!A:H,7,0)</f>
        <v>#N/A</v>
      </c>
      <c r="F23" s="163"/>
      <c r="G23" s="134"/>
      <c r="H23" s="158"/>
      <c r="I23" s="158"/>
      <c r="J23" s="159"/>
      <c r="K23" s="159"/>
    </row>
    <row r="24" spans="1:15" ht="6" customHeight="1" x14ac:dyDescent="0.3"/>
    <row r="25" spans="1:15" x14ac:dyDescent="0.3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3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" customHeight="1" x14ac:dyDescent="0.3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" customHeight="1" x14ac:dyDescent="0.3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3">
      <c r="A29" s="14"/>
    </row>
    <row r="30" spans="1:15" ht="22.95" customHeight="1" x14ac:dyDescent="0.3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19</v>
      </c>
      <c r="J35" s="8" t="s">
        <v>118</v>
      </c>
      <c r="K35" s="5"/>
    </row>
    <row r="36" spans="1:11" ht="22.2" customHeight="1" x14ac:dyDescent="0.3">
      <c r="A36" s="152">
        <v>2</v>
      </c>
      <c r="B36" s="153"/>
      <c r="C36" s="153"/>
      <c r="D36" s="153"/>
      <c r="E36" s="154"/>
      <c r="F36" s="106"/>
      <c r="G36" s="107"/>
      <c r="H36" s="108"/>
      <c r="I36" s="83"/>
      <c r="J36" s="8" t="s">
        <v>118</v>
      </c>
      <c r="K36" s="5"/>
    </row>
    <row r="37" spans="1:11" ht="22.2" customHeight="1" x14ac:dyDescent="0.3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2" customHeight="1" x14ac:dyDescent="0.3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2" customHeight="1" x14ac:dyDescent="0.3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2" customHeight="1" x14ac:dyDescent="0.3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2" customHeight="1" x14ac:dyDescent="0.3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2" customHeight="1" x14ac:dyDescent="0.3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2" customHeight="1" x14ac:dyDescent="0.3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2" customHeight="1" x14ac:dyDescent="0.3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2" customHeight="1" x14ac:dyDescent="0.3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2" customHeight="1" x14ac:dyDescent="0.3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2" customHeight="1" x14ac:dyDescent="0.3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2" customHeight="1" x14ac:dyDescent="0.3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2" customHeight="1" x14ac:dyDescent="0.3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3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" customHeight="1" x14ac:dyDescent="0.3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3"/>
    <row r="53" spans="1:11" x14ac:dyDescent="0.3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3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3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3">
      <c r="M97" t="s">
        <v>217</v>
      </c>
    </row>
    <row r="99" spans="1:13" x14ac:dyDescent="0.3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3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3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3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3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3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3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3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3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3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3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3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3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3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3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3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3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3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3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27" x14ac:dyDescent="0.3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3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3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3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3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3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3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3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3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3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3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3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3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3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3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3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3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3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3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3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3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3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3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3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3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3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3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3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" customHeight="1" x14ac:dyDescent="0.3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3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3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3"/>
    <row r="6" spans="1:14" x14ac:dyDescent="0.3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3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2" customHeight="1" thickBot="1" x14ac:dyDescent="0.35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5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5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3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5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5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3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3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3"/>
    <row r="33" spans="1:16" x14ac:dyDescent="0.3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3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" customHeight="1" x14ac:dyDescent="0.3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" customHeight="1" x14ac:dyDescent="0.3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3">
      <c r="B37" s="14"/>
    </row>
    <row r="38" spans="1:16" ht="22.95" customHeight="1" x14ac:dyDescent="0.3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2" customHeight="1" x14ac:dyDescent="0.3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2" customHeight="1" x14ac:dyDescent="0.3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2" customHeight="1" x14ac:dyDescent="0.3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2" customHeight="1" x14ac:dyDescent="0.3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2" customHeight="1" x14ac:dyDescent="0.3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2" customHeight="1" x14ac:dyDescent="0.3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2" customHeight="1" x14ac:dyDescent="0.3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2" customHeight="1" x14ac:dyDescent="0.3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3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" customHeight="1" x14ac:dyDescent="0.3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3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3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3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3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3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Cruz</cp:lastModifiedBy>
  <cp:lastPrinted>2023-03-10T12:01:57Z</cp:lastPrinted>
  <dcterms:created xsi:type="dcterms:W3CDTF">2018-06-14T19:11:50Z</dcterms:created>
  <dcterms:modified xsi:type="dcterms:W3CDTF">2023-05-17T17:35:49Z</dcterms:modified>
</cp:coreProperties>
</file>