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19C0982F-247C-4D65-90B2-8EA1DF745DBF}" xr6:coauthVersionLast="47" xr6:coauthVersionMax="47" xr10:uidLastSave="{00000000-0000-0000-0000-000000000000}"/>
  <bookViews>
    <workbookView xWindow="-120" yWindow="-120" windowWidth="29040" windowHeight="1572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HOJA_CONTROL!$B$2:$G$16</definedName>
    <definedName name="_xlnm.Print_Area" localSheetId="6">HOJA_FABRICACION!$B$2:$F$15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HOJA_CONTROL!$2:$13</definedName>
    <definedName name="TOTAL_DE_PIEZAS">HOJA_INGRESO!$B$15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N11" i="1" a="1"/>
  <c r="N11" i="1"/>
  <c r="O11" i="1" a="1"/>
  <c r="O11" i="1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B11" i="1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/>
  <c r="G6" i="8"/>
  <c r="G5" i="8"/>
  <c r="G4" i="8"/>
  <c r="D8" i="8"/>
  <c r="F2" i="6" a="1"/>
  <c r="F2" i="6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/>
  <c r="C37" i="2" a="1"/>
  <c r="C41" i="2" a="1"/>
  <c r="C18" i="2" a="1"/>
  <c r="C35" i="2" a="1"/>
  <c r="C38" i="2" a="1"/>
  <c r="C42" i="2" a="1"/>
  <c r="C20" i="2" a="1"/>
  <c r="C30" i="2" a="1"/>
  <c r="C39" i="2" a="1"/>
  <c r="C22" i="2" a="1"/>
  <c r="C24" i="2" a="1"/>
  <c r="C15" i="2" a="1"/>
  <c r="C17" i="2" a="1"/>
  <c r="C28" i="2" a="1"/>
  <c r="C21" i="2" a="1"/>
  <c r="C31" i="2" a="1"/>
  <c r="C36" i="2" a="1"/>
  <c r="C33" i="2" a="1"/>
  <c r="C23" i="2" a="1"/>
  <c r="C27" i="2" a="1"/>
  <c r="C40" i="2" a="1"/>
  <c r="C26" i="2" a="1"/>
  <c r="C32" i="2" a="1"/>
  <c r="C45" i="2" a="1"/>
  <c r="C43" i="2" a="1"/>
  <c r="C25" i="2" a="1"/>
  <c r="C44" i="2" a="1"/>
  <c r="C16" i="2" a="1"/>
  <c r="C29" i="2" a="1"/>
  <c r="C46" i="2" a="1"/>
  <c r="C34" i="2" a="1"/>
  <c r="C19" i="2" a="1"/>
  <c r="C30" i="2"/>
  <c r="C18" i="2"/>
  <c r="C46" i="2"/>
  <c r="C44" i="2"/>
  <c r="C33" i="2"/>
  <c r="C38" i="2"/>
  <c r="C35" i="2"/>
  <c r="C43" i="2"/>
  <c r="C40" i="2"/>
  <c r="C31" i="2"/>
  <c r="C15" i="2"/>
  <c r="C20" i="2"/>
  <c r="C41" i="2"/>
  <c r="C19" i="2"/>
  <c r="C29" i="2"/>
  <c r="C28" i="2"/>
  <c r="C26" i="2"/>
  <c r="C36" i="2"/>
  <c r="C45" i="2"/>
  <c r="C27" i="2"/>
  <c r="C21" i="2"/>
  <c r="C24" i="2"/>
  <c r="C42" i="2"/>
  <c r="C37" i="2"/>
  <c r="C34" i="2"/>
  <c r="C16" i="2"/>
  <c r="C22" i="2"/>
  <c r="C39" i="2"/>
  <c r="C17" i="2"/>
  <c r="C25" i="2"/>
  <c r="C32" i="2"/>
  <c r="C23" i="2"/>
  <c r="L14" i="1" a="1"/>
  <c r="E15" i="1" a="1"/>
  <c r="L16" i="1" a="1"/>
  <c r="D15" i="1" a="1"/>
  <c r="C15" i="1" a="1"/>
  <c r="L14" i="1"/>
  <c r="C15" i="1"/>
  <c r="D15" i="1"/>
  <c r="E15" i="1"/>
  <c r="L16" i="1"/>
  <c r="J4" i="11" a="1"/>
  <c r="B14" i="8" a="1"/>
  <c r="B14" i="3" a="1"/>
  <c r="B14" i="11" a="1"/>
  <c r="A1" i="10" a="1"/>
  <c r="H15" i="1"/>
  <c r="H12" i="11"/>
  <c r="A1" i="10"/>
  <c r="J4" i="11"/>
  <c r="B14" i="11"/>
  <c r="B14" i="3"/>
  <c r="B14" i="8"/>
  <c r="E12" i="11"/>
  <c r="E12" i="3"/>
  <c r="E12" i="8"/>
  <c r="E12" i="2"/>
  <c r="D12" i="3"/>
  <c r="D12" i="2"/>
  <c r="D12" i="11"/>
  <c r="D12" i="8"/>
  <c r="C12" i="8"/>
  <c r="C12" i="11"/>
  <c r="C12" i="2"/>
  <c r="C12" i="3"/>
  <c r="B15" i="1"/>
  <c r="F7" i="3"/>
  <c r="G7" i="8"/>
  <c r="G7" i="2"/>
  <c r="G7" i="11"/>
  <c r="B12" i="3"/>
  <c r="F12" i="2"/>
  <c r="B12" i="11"/>
  <c r="B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<sst xmlns="http://schemas.openxmlformats.org/spreadsheetml/2006/main" count="568" uniqueCount="236">
  <si>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</si>
  <si>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</si>
  <si>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</si>
  <si>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</si>
  <si>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</si>
  <si>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</si>
  <si>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</si>
  <si>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</si>
  <si>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</si>
  <si>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</si>
  <si>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</si>
  <si>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</si>
  <si>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</si>
  <si>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</si>
  <si>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</si>
  <si>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</si>
  <si>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</si>
  <si>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</si>
  <si>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</si>
  <si>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</si>
  <si>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</si>
  <si>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</si>
  <si>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</si>
  <si>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</si>
  <si>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</si>
  <si>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</si>
  <si>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</si>
  <si>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</si>
  <si>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</si>
  <si>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</si>
  <si>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</si>
  <si>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</si>
  <si>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</si>
  <si>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</si>
  <si>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</si>
  <si>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</si>
  <si>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</si>
  <si>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</si>
  <si>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</si>
  <si>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</si>
  <si>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</si>
  <si>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</si>
  <si>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</si>
  <si>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</si>
  <si>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</si>
  <si>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</si>
  <si>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</si>
  <si>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</si>
  <si>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</si>
  <si>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</si>
  <si>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</si>
  <si>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</si>
  <si>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</si>
  <si>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</si>
  <si>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</si>
  <si>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</si>
  <si>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</si>
  <si>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</si>
  <si>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</si>
  <si>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</si>
  <si>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</si>
  <si>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</si>
  <si>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</si>
  <si>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</si>
  <si>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</si>
  <si>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</si>
  <si>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</si>
  <si>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</si>
  <si>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</si>
  <si>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</si>
  <si>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</si>
  <si>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</si>
  <si>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</si>
  <si>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</si>
  <si>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</si>
  <si>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</si>
  <si>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</si>
  <si>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</si>
  <si>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</si>
  <si>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</si>
  <si>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</si>
  <si>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</si>
  <si>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</si>
  <si>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</si>
  <si>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</si>
  <si>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</si>
  <si>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</si>
  <si>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</si>
  <si>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</si>
  <si>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</si>
  <si>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</si>
  <si>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</si>
  <si>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</si>
  <si>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</si>
  <si>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</si>
  <si>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</si>
  <si>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</si>
  <si>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</si>
  <si>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</si>
  <si>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</si>
  <si>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</si>
  <si>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</si>
  <si>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</si>
  <si>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</si>
  <si>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</si>
  <si>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</si>
  <si>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</si>
  <si>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</si>
  <si>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</si>
  <si>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</si>
  <si>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</si>
  <si>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</si>
  <si>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</si>
  <si>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</si>
  <si>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</si>
  <si>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</si>
  <si>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</si>
  <si>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</si>
  <si>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</si>
  <si>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</si>
  <si>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</si>
  <si>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</si>
  <si>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</si>
  <si>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</si>
  <si>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</si>
  <si>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</si>
  <si>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</si>
  <si>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</si>
  <si>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</si>
  <si>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</si>
  <si>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</si>
  <si>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</si>
  <si>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</si>
  <si>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</si>
  <si>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</si>
  <si>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</si>
  <si>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</si>
  <si>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Pantalon2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</si>
  <si>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</si>
  <si>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</si>
  <si>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</si>
  <si>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</si>
  <si>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</si>
  <si>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</si>
  <si>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{A}x{B}x{C}</t>
  </si>
  <si>
    <t>Tapa Ø</t>
  </si>
  <si>
    <t>CALC_M2_TAPA_REDONDA([@A],[@CANTIDAD])</t>
  </si>
  <si>
    <t>Desvio2</t>
  </si>
  <si>
    <t>A,B,C,D,E,F,G,C1,C2</t>
  </si>
  <si>
    <t>CALC_M2_GARGANTA([@A], [@B],[@C],[@D],[@CANTIDAD])</t>
  </si>
  <si>
    <t>Garganta2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</si>
  <si>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</si>
  <si>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</si>
  <si>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</si>
  <si>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</si>
  <si>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</si>
  <si>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</si>
  <si>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</si>
  <si>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</si>
  <si>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</si>
  <si>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</si>
  <si>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</si>
  <si>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</si>
  <si>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</si>
  <si>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Garganta3</t>
  </si>
  <si>
    <t>CALC_M2_GARGANTA3([@A], [@B],[@C],[@CANTIDAD])</t>
  </si>
  <si>
    <t>CALC_M2_LONA2([@A],[@CANTIDAD])</t>
  </si>
  <si>
    <t>CALC_M2_HAMACA([@A],[@B],[@C],[@CANTIDAD])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</si>
  <si>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</si>
  <si>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</si>
  <si>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</si>
  <si>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</si>
  <si>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</si>
  <si>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</si>
  <si>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</si>
  <si>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</si>
  <si>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</si>
  <si>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</si>
  <si>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</si>
  <si>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</si>
  <si>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</si>
  <si>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</si>
  <si>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</si>
  <si>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</si>
  <si>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</si>
  <si>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</si>
  <si>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</si>
  <si>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</si>
  <si>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</si>
  <si>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</si>
  <si>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</si>
  <si>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>Lona  Ø 2</t>
  </si>
  <si>
    <t xml:space="preserve"> Ø{A}</t>
  </si>
  <si>
    <t>CALC_M2_LONA_REDONDO2([@A],[@CANTIDAD])</t>
  </si>
  <si>
    <t>B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</si>
  <si>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</si>
  <si>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</si>
  <si>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</si>
  <si>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</si>
  <si>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</si>
  <si>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</si>
  <si>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</si>
  <si>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</si>
  <si>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</si>
  <si>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</si>
  <si>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</si>
  <si>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</si>
  <si>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</si>
  <si>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</si>
  <si>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</si>
  <si>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</si>
  <si>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</si>
  <si>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</si>
  <si>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</si>
  <si>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</si>
  <si>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</si>
  <si>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</si>
  <si>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</si>
  <si>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</si>
  <si>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</si>
  <si>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</si>
  <si>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</si>
  <si>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</si>
  <si>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</si>
  <si>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</si>
  <si>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CALC_M2_CLINCH([@A],[@B],[@C],[@C1],[@C2],[@CANTIDAD])</t>
  </si>
  <si>
    <t>Pantalon3</t>
  </si>
  <si>
    <t>De {A}x{B} a {C}x{D} r{E} 90° a {F}x{G} r{H} 90° {C1}/{C2}/{C3}</t>
  </si>
  <si>
    <t>CALC_M2_PANTALON_TRANSFORMADO([@A],[@B],[@C],[@D],[@E],[@F],[@G],[@H],[@C1],[@C2],[@C3],[@CANTIDAD])</t>
  </si>
  <si>
    <t>C1</t>
  </si>
  <si>
    <t>C</t>
  </si>
  <si>
    <t>{A}x{B} r{C} Lu {D} {C1}/CLINCH</t>
  </si>
  <si>
    <t>{A}x{B} r{C} {C1}/CLINCH</t>
  </si>
  <si>
    <t>{A}x{B} Lu {C} {C1}/CLINCH</t>
  </si>
  <si>
    <t>C2</t>
  </si>
  <si>
    <t>PEDIDOS_HUM_345345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</si>
</sst>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1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1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4" fillId="4" borderId="1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29" Type="http://schemas.openxmlformats.org/officeDocument/2006/relationships/image" Target="../media/image34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jp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8" Type="http://schemas.openxmlformats.org/officeDocument/2006/relationships/image" Target="../media/image13.PNG"/><Relationship Id="rId3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13</xdr:col>
      <xdr:colOff>714375</xdr:colOff>
      <xdr:row>2</xdr:row>
      <xdr:rowOff>19050</xdr:rowOff>
    </xdr:to>
    <xdr:pic macro="[0]!desbloquearDocumento">
      <xdr:nvPicPr>
        <xdr:cNvPr id="4" name="btn_bloqueado" descr="Bloquear con relleno sólido" hidden="1">
          <a:extLst>
            <a:ext uri="{FF2B5EF4-FFF2-40B4-BE49-F238E27FC236}">
              <a16:creationId xmlns:a16="http://schemas.microsoft.com/office/drawing/2014/main" id="{AF78E9D6-A635-1BD1-47B1-213E58EA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77450" y="0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9313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50" name="Imagen 49">
          <a:extLst>
            <a:ext uri="{FF2B5EF4-FFF2-40B4-BE49-F238E27FC236}">
              <a16:creationId xmlns:a16="http://schemas.microsoft.com/office/drawing/2014/main" id="{38F7B8AC-182C-3DAB-6832-F66D8304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19&quot;'">
      <xdr:nvPicPr>
        <xdr:cNvPr id="609" name="Imagen 608">
          <a:extLst>
            <a:ext uri="{FF2B5EF4-FFF2-40B4-BE49-F238E27FC236}">
              <a16:creationId xmlns:a16="http://schemas.microsoft.com/office/drawing/2014/main" id="{1E4B5AA0-85F8-7BF6-9B13-F3041ACE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26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0&quot;'">
      <xdr:nvPicPr>
        <xdr:cNvPr id="613" name="Imagen 612">
          <a:extLst>
            <a:ext uri="{FF2B5EF4-FFF2-40B4-BE49-F238E27FC236}">
              <a16:creationId xmlns:a16="http://schemas.microsoft.com/office/drawing/2014/main" id="{CAA1F0ED-3E11-DCAF-A34C-C429422C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45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1&quot;'">
      <xdr:nvPicPr>
        <xdr:cNvPr id="616" name="Imagen 615">
          <a:extLst>
            <a:ext uri="{FF2B5EF4-FFF2-40B4-BE49-F238E27FC236}">
              <a16:creationId xmlns:a16="http://schemas.microsoft.com/office/drawing/2014/main" id="{AC7D35DC-CA34-BBCE-9D37-F108D2BDD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2&quot;'">
      <xdr:nvPicPr>
        <xdr:cNvPr id="620" name="Imagen 619">
          <a:extLst>
            <a:ext uri="{FF2B5EF4-FFF2-40B4-BE49-F238E27FC236}">
              <a16:creationId xmlns:a16="http://schemas.microsoft.com/office/drawing/2014/main" id="{3F80084B-F4CC-E199-FE7F-6EFE91E1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17" name="Imagen 16">
          <a:extLst>
            <a:ext uri="{FF2B5EF4-FFF2-40B4-BE49-F238E27FC236}">
              <a16:creationId xmlns:a16="http://schemas.microsoft.com/office/drawing/2014/main" id="{38DBB199-0882-3B98-A05F-70EDE747F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657450</xdr:colOff>
      <xdr:row>0</xdr:row>
      <xdr:rowOff>9525</xdr:rowOff>
    </xdr:from>
    <xdr:to>
      <xdr:col>8</xdr:col>
      <xdr:colOff>1247775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1181100</xdr:colOff>
      <xdr:row>0</xdr:row>
      <xdr:rowOff>9525</xdr:rowOff>
    </xdr:from>
    <xdr:to>
      <xdr:col>10</xdr:col>
      <xdr:colOff>161700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>
      <calculatedColumnFormula>IF(SECTOR="", "-", SECTOR)</calculatedColumnFormula>
    </tableColumn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13" xr3:uid="{070254F8-433D-4487-979C-E970E1072C21}" name="A" dataDxfId="93"/>
    <tableColumn id="12" xr3:uid="{49AC2D3D-50FC-47B6-A4EE-FE354B958B60}" name="B" dataDxfId="92"/>
    <tableColumn id="11" xr3:uid="{C615EE3A-F1EE-45F6-8AB3-FFD4B3407A37}" name="C" dataDxfId="91"/>
    <tableColumn id="10" xr3:uid="{AE9ADA95-C01A-4067-95BC-0844404B70C2}" name="C1" dataDxfId="90">
      <calculatedColumnFormula>TIPO_DE_CIERRE</calculatedColumnFormula>
    </tableColumn>
    <tableColumn id="9" xr3:uid="{E76A6063-DF5B-4DA8-9D0C-12350E2ACEA9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CALC_M2_AJUSTE(TABLA_INGRESO_PIEZA[[#This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9" totalsRowShown="0" headerRowDxfId="66" dataDxfId="64" headerRowBorderDxfId="65">
  <autoFilter ref="E1:F9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3" totalsRowShown="0" headerRowDxfId="61" dataDxfId="59" headerRowBorderDxfId="60" tableBorderDxfId="58" totalsRowBorderDxfId="57">
  <autoFilter ref="H1:H13" xr:uid="{77016697-0C67-4BD7-8341-B6B2C8A2FA81}">
    <filterColumn colId="0" hiddenButton="1"/>
  </autoFilter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2" totalsRowShown="0" headerRowDxfId="40" dataDxfId="38" headerRowBorderDxfId="39">
  <autoFilter ref="A1:I42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R12" sqref="R12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20" t="s">
        <v>235</v>
      </c>
      <c r="C1" s="121"/>
      <c r="D1" s="121"/>
      <c r="E1" s="121"/>
      <c r="F1" s="121"/>
      <c r="G1" s="121"/>
      <c r="H1" s="121"/>
      <c r="I1" s="121"/>
      <c r="J1" s="121"/>
    </row>
    <row r="2" spans="2:15" ht="15">
      <c r="B2" s="125" t="s">
        <v>107</v>
      </c>
      <c r="C2" s="125"/>
      <c r="D2" s="125"/>
      <c r="E2" s="125"/>
      <c r="F2" s="125"/>
      <c r="G2" s="125"/>
      <c r="H2" s="125"/>
      <c r="I2" s="125"/>
      <c r="J2" s="125"/>
    </row>
    <row r="3" spans="2:15">
      <c r="L3" s="3"/>
      <c r="M3" s="3"/>
    </row>
    <row r="4" spans="2:15" ht="15">
      <c r="B4" s="112" t="s">
        <v>1</v>
      </c>
      <c r="C4" s="113"/>
      <c r="D4" s="118"/>
      <c r="E4" s="119"/>
      <c r="G4" s="112" t="s">
        <v>5</v>
      </c>
      <c r="H4" s="113"/>
      <c r="I4" s="118">
        <v>122</v>
      </c>
      <c r="J4" s="119"/>
      <c r="L4" s="3"/>
      <c r="M4" s="3"/>
    </row>
    <row r="5" spans="2:15" ht="15">
      <c r="B5" s="112" t="s">
        <v>2</v>
      </c>
      <c r="C5" s="113"/>
      <c r="D5" s="118"/>
      <c r="E5" s="119"/>
      <c r="G5" s="112" t="s">
        <v>7</v>
      </c>
      <c r="H5" s="113"/>
      <c r="I5" s="118" t="s">
        <v>0</v>
      </c>
      <c r="J5" s="119"/>
      <c r="L5" s="3"/>
      <c r="M5" s="3"/>
    </row>
    <row r="6" spans="2:15" ht="15">
      <c r="B6" s="112" t="s">
        <v>4</v>
      </c>
      <c r="C6" s="113"/>
      <c r="D6" s="118"/>
      <c r="E6" s="119"/>
      <c r="G6" s="112" t="s">
        <v>6</v>
      </c>
      <c r="H6" s="113"/>
      <c r="I6" s="118" t="s">
        <v>9</v>
      </c>
      <c r="J6" s="119"/>
      <c r="L6" s="3"/>
      <c r="M6" s="3"/>
    </row>
    <row r="7" spans="2:15" ht="15">
      <c r="B7" s="112" t="s">
        <v>3</v>
      </c>
      <c r="C7" s="113"/>
      <c r="D7" s="118"/>
      <c r="E7" s="119"/>
      <c r="G7" s="112" t="s">
        <v>8</v>
      </c>
      <c r="H7" s="113"/>
      <c r="I7" s="118">
        <v>0.61</v>
      </c>
      <c r="J7" s="119"/>
      <c r="L7" s="3"/>
      <c r="M7" s="3"/>
    </row>
    <row r="8" spans="2:15" ht="15">
      <c r="B8" s="116" t="s">
        <v>106</v>
      </c>
      <c r="C8" s="116"/>
      <c r="D8" s="124"/>
      <c r="E8" s="124"/>
      <c r="G8" s="116" t="s">
        <v>177</v>
      </c>
      <c r="H8" s="116"/>
      <c r="I8" s="117"/>
      <c r="J8" s="117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194</v>
      </c>
      <c r="I10" s="13" t="s">
        <v>230</v>
      </c>
      <c r="J10" s="13" t="s">
        <v>229</v>
      </c>
      <c r="K10" s="13" t="s">
        <v>234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tr">
        <f>IF(SECTOR="", "-", SECTOR)</f>
        <v>-</v>
      </c>
      <c r="C11" s="14">
        <v>0.61</v>
      </c>
      <c r="D11" s="15" t="s">
        <v>48</v>
      </c>
      <c r="E11" s="16">
        <v>7</v>
      </c>
      <c r="F11" s="17" t="s">
        <v>123</v>
      </c>
      <c r="G11" s="20"/>
      <c r="H11" s="20"/>
      <c r="I11" s="20"/>
      <c r="J11" s="20" t="str">
        <f>TIPO_DE_CIERRE</f>
        <v>TDF</v>
      </c>
      <c r="K11" s="20" t="str">
        <f>TIPO_DE_CIERRE</f>
        <v>TDF</v>
      </c>
      <c r="L11" s="20"/>
      <c r="M11" s="20">
        <v>1</v>
      </c>
      <c r="N11" s="101" cm="1">
        <f t="array" ref="N11">CALC_M2_AJUSTE(TABLA_INGRESO_PIEZA[[#This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4" t="s">
        <v>43</v>
      </c>
      <c r="H14" s="115"/>
      <c r="J14" s="122" t="s">
        <v>61</v>
      </c>
      <c r="K14" s="123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4" t="s">
        <v>179</v>
      </c>
      <c r="K16" s="114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87E8C9D5-3476-4A7A-A256-AA697EA0EE86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C496115C-EF89-44AC-92DC-64D20970C7FE}">
      <formula1>1</formula1>
    </dataValidation>
    <dataValidation type="decimal" showInputMessage="1" showErrorMessage="1" errorTitle="Error de validación" error="Solo se permiten números decimales en esta celda." promptTitle="Entrada válida" prompt="Introduce un número decimal válido." sqref="G11:I11" xr:uid="{718D57EE-175A-41C2-B55E-C04D8A7C38A1}">
      <formula1>0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/TsDmAW1P6mCD3YTnlHdWMmS6HTM9hcVQDUeKgNfv7acHuyxooF1v2uNLQqzwkCWUQ2g0Fdt9bkVKoO/XaAGsA==" saltValue="+IZj8bHqJHr3czWwv3JnPg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3"/>
  <sheetViews>
    <sheetView workbookViewId="0">
      <selection activeCell="N14" sqref="N14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151</v>
      </c>
      <c r="N1" s="61" t="s">
        <v>10</v>
      </c>
    </row>
    <row r="2" spans="1:14">
      <c r="A2" s="18">
        <v>120</v>
      </c>
      <c r="C2" s="18" t="s">
        <v>53</v>
      </c>
      <c r="E2" s="33" t="s">
        <v>56</v>
      </c>
      <c r="F2" s="33">
        <v>0</v>
      </c>
      <c r="H2" s="107">
        <v>0.4</v>
      </c>
      <c r="J2" s="62" t="s">
        <v>10</v>
      </c>
      <c r="L2" s="33" t="s">
        <v>138</v>
      </c>
      <c r="N2" s="62" t="s">
        <v>204</v>
      </c>
    </row>
    <row r="3" spans="1:14">
      <c r="A3" s="18">
        <v>122</v>
      </c>
      <c r="C3" s="18" t="s">
        <v>54</v>
      </c>
      <c r="E3" s="33" t="s">
        <v>9</v>
      </c>
      <c r="F3" s="33">
        <v>4.5</v>
      </c>
      <c r="H3" s="62">
        <v>0.45</v>
      </c>
      <c r="J3" s="62" t="s">
        <v>24</v>
      </c>
      <c r="L3" s="33" t="s">
        <v>109</v>
      </c>
      <c r="N3" s="62" t="s">
        <v>206</v>
      </c>
    </row>
    <row r="4" spans="1:14">
      <c r="A4" s="18">
        <v>100</v>
      </c>
      <c r="C4" s="18" t="s">
        <v>183</v>
      </c>
      <c r="E4" s="33" t="s">
        <v>57</v>
      </c>
      <c r="F4" s="33">
        <v>3</v>
      </c>
      <c r="H4" s="62">
        <v>0.5</v>
      </c>
      <c r="J4" s="63" t="s">
        <v>38</v>
      </c>
      <c r="L4" s="33" t="s">
        <v>152</v>
      </c>
      <c r="N4" s="62" t="s">
        <v>208</v>
      </c>
    </row>
    <row r="5" spans="1:14">
      <c r="A5" s="18">
        <v>125</v>
      </c>
      <c r="C5" s="18" t="s">
        <v>115</v>
      </c>
      <c r="E5" s="33" t="s">
        <v>207</v>
      </c>
      <c r="F5" s="33">
        <v>1.2</v>
      </c>
      <c r="H5" s="62">
        <v>0.6</v>
      </c>
      <c r="L5" s="76" t="s">
        <v>178</v>
      </c>
      <c r="N5" s="62" t="s">
        <v>195</v>
      </c>
    </row>
    <row r="6" spans="1:14">
      <c r="C6" s="18" t="s">
        <v>0</v>
      </c>
      <c r="E6" s="33" t="s">
        <v>59</v>
      </c>
      <c r="F6" s="33">
        <v>6</v>
      </c>
      <c r="H6" s="62">
        <v>0.7</v>
      </c>
      <c r="L6" s="76" t="s">
        <v>187</v>
      </c>
      <c r="N6" s="63" t="s">
        <v>134</v>
      </c>
    </row>
    <row r="7" spans="1:14">
      <c r="C7" s="18" t="s">
        <v>55</v>
      </c>
      <c r="E7" s="76" t="s">
        <v>188</v>
      </c>
      <c r="F7" s="76">
        <v>1</v>
      </c>
      <c r="H7" s="62">
        <v>0.8</v>
      </c>
      <c r="N7" s="63" t="s">
        <v>224</v>
      </c>
    </row>
    <row r="8" spans="1:14">
      <c r="E8" s="76" t="s">
        <v>189</v>
      </c>
      <c r="F8" s="76">
        <v>1.5</v>
      </c>
      <c r="H8" s="63">
        <v>0.9</v>
      </c>
      <c r="N8" s="63" t="s">
        <v>113</v>
      </c>
    </row>
    <row r="9" spans="1:14">
      <c r="E9" s="76" t="s">
        <v>190</v>
      </c>
      <c r="F9" s="76">
        <v>2</v>
      </c>
      <c r="H9" s="63">
        <v>0.61</v>
      </c>
    </row>
    <row r="10" spans="1:14">
      <c r="H10" s="63">
        <v>0.91</v>
      </c>
    </row>
    <row r="11" spans="1:14">
      <c r="H11" s="63">
        <v>1.1000000000000001</v>
      </c>
    </row>
    <row r="12" spans="1:14">
      <c r="H12" s="63">
        <v>0.75</v>
      </c>
    </row>
    <row r="13" spans="1:14">
      <c r="H13" s="63">
        <v>1.2</v>
      </c>
    </row>
  </sheetData>
  <sheetProtection algorithmName="SHA-512" hashValue="+4+VCncN2M7IsgKiakkW8ixwurFCSEOW8cjRc21c7WP+TmwWsmW0ZIKSPuFb9QPN4+et3ZoDS3n+lyUsSNrcbw==" saltValue="GdpG2BP2vZV9S5FTeEOXP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0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0">AUX_LISTA_CODIGOS_DE_FORMA</f>
        <v>2</v>
      </c>
      <c r="F2" s="18" t="str" cm="1">
        <f t="array" ref="F2:F30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Desvio2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Garganta2</v>
      </c>
    </row>
    <row r="15" spans="2:6">
      <c r="D15" s="18">
        <v>22</v>
      </c>
      <c r="F15" s="18" t="str">
        <v>Garganta3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Pantalon2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Pantalon3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2"/>
  <sheetViews>
    <sheetView topLeftCell="A40" zoomScale="90" zoomScaleNormal="90" workbookViewId="0">
      <pane xSplit="3" topLeftCell="D1" activePane="topRight" state="frozen"/>
      <selection pane="topRight" activeCell="E22" sqref="E22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215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170</v>
      </c>
      <c r="F5" s="58" t="s">
        <v>169</v>
      </c>
      <c r="G5" s="56" t="s">
        <v>218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143</v>
      </c>
      <c r="D6" s="90" t="s">
        <v>10</v>
      </c>
      <c r="E6" s="90" t="s">
        <v>199</v>
      </c>
      <c r="F6" s="58" t="s">
        <v>200</v>
      </c>
      <c r="G6" s="56" t="s">
        <v>168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157</v>
      </c>
      <c r="D7" s="90" t="s">
        <v>10</v>
      </c>
      <c r="E7" s="90" t="s">
        <v>25</v>
      </c>
      <c r="F7" s="58" t="s">
        <v>158</v>
      </c>
      <c r="G7" s="56" t="s">
        <v>223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25</v>
      </c>
      <c r="F8" s="58" t="s">
        <v>124</v>
      </c>
      <c r="G8" s="56" t="s">
        <v>215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153</v>
      </c>
      <c r="D10" s="90" t="s">
        <v>10</v>
      </c>
      <c r="E10" s="90" t="s">
        <v>25</v>
      </c>
      <c r="F10" s="58" t="s">
        <v>154</v>
      </c>
      <c r="G10" s="56" t="s">
        <v>219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155</v>
      </c>
      <c r="G11" s="56" t="s">
        <v>220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171</v>
      </c>
      <c r="D13" s="91" t="s">
        <v>10</v>
      </c>
      <c r="E13" s="91" t="s">
        <v>32</v>
      </c>
      <c r="F13" s="58" t="s">
        <v>172</v>
      </c>
      <c r="G13" s="56" t="s">
        <v>173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174</v>
      </c>
      <c r="D14" s="91" t="s">
        <v>10</v>
      </c>
      <c r="E14" s="91" t="s">
        <v>32</v>
      </c>
      <c r="F14" s="58" t="s">
        <v>175</v>
      </c>
      <c r="G14" s="56" t="s">
        <v>176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182</v>
      </c>
      <c r="G15" s="56" t="s">
        <v>216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147</v>
      </c>
      <c r="D16" s="90" t="s">
        <v>10</v>
      </c>
      <c r="E16" s="90" t="s">
        <v>148</v>
      </c>
      <c r="F16" s="58" t="s">
        <v>181</v>
      </c>
      <c r="G16" s="56" t="s">
        <v>217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214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139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231</v>
      </c>
      <c r="G21" s="57" t="s">
        <v>149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150</v>
      </c>
      <c r="D22" s="90" t="s">
        <v>10</v>
      </c>
      <c r="E22" s="43" t="s">
        <v>170</v>
      </c>
      <c r="F22" s="59" t="s">
        <v>232</v>
      </c>
      <c r="G22" s="57" t="s">
        <v>163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164</v>
      </c>
      <c r="D23" s="60" t="s">
        <v>10</v>
      </c>
      <c r="E23" s="43" t="s">
        <v>170</v>
      </c>
      <c r="F23" s="59" t="s">
        <v>233</v>
      </c>
      <c r="G23" s="57" t="s">
        <v>165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66</v>
      </c>
      <c r="F24" s="59" t="s">
        <v>144</v>
      </c>
      <c r="G24" s="57" t="s">
        <v>167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161</v>
      </c>
      <c r="D26" s="43" t="s">
        <v>38</v>
      </c>
      <c r="E26" s="43" t="s">
        <v>39</v>
      </c>
      <c r="F26" s="59" t="s">
        <v>162</v>
      </c>
      <c r="G26" s="57" t="s">
        <v>166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140</v>
      </c>
      <c r="G27" s="57" t="s">
        <v>221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137</v>
      </c>
      <c r="D28" s="43" t="s">
        <v>10</v>
      </c>
      <c r="E28" s="43" t="s">
        <v>142</v>
      </c>
      <c r="F28" s="59" t="s">
        <v>141</v>
      </c>
      <c r="G28" s="57" t="s">
        <v>222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145</v>
      </c>
      <c r="D30" s="43" t="s">
        <v>10</v>
      </c>
      <c r="E30" s="43" t="s">
        <v>39</v>
      </c>
      <c r="F30" s="59" t="s">
        <v>65</v>
      </c>
      <c r="G30" s="57" t="s">
        <v>146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30</v>
      </c>
      <c r="F31" s="59" t="s">
        <v>156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159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160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184</v>
      </c>
      <c r="D34" s="43" t="s">
        <v>38</v>
      </c>
      <c r="E34" s="43" t="s">
        <v>32</v>
      </c>
      <c r="F34" s="59" t="s">
        <v>185</v>
      </c>
      <c r="G34" s="57" t="s">
        <v>186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191</v>
      </c>
      <c r="D35" s="43" t="s">
        <v>38</v>
      </c>
      <c r="E35" s="43" t="s">
        <v>39</v>
      </c>
      <c r="F35" s="59" t="s">
        <v>192</v>
      </c>
      <c r="G35" s="57" t="s">
        <v>193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195</v>
      </c>
      <c r="D36" s="43" t="s">
        <v>10</v>
      </c>
      <c r="E36" s="43" t="s">
        <v>196</v>
      </c>
      <c r="F36" s="59" t="s">
        <v>197</v>
      </c>
      <c r="G36" s="57" t="s">
        <v>198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201</v>
      </c>
      <c r="D37" s="43" t="s">
        <v>10</v>
      </c>
      <c r="E37" s="43" t="s">
        <v>30</v>
      </c>
      <c r="F37" s="59" t="s">
        <v>202</v>
      </c>
      <c r="G37" s="57" t="s">
        <v>203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204</v>
      </c>
      <c r="D38" s="43" t="s">
        <v>10</v>
      </c>
      <c r="E38" s="43" t="s">
        <v>196</v>
      </c>
      <c r="F38" s="59" t="s">
        <v>197</v>
      </c>
      <c r="G38" s="57" t="s">
        <v>205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206</v>
      </c>
      <c r="D39" s="43" t="s">
        <v>10</v>
      </c>
      <c r="E39" s="43" t="s">
        <v>213</v>
      </c>
      <c r="F39" s="59" t="s">
        <v>212</v>
      </c>
      <c r="G39" s="57" t="s">
        <v>211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208</v>
      </c>
      <c r="D40" s="43" t="s">
        <v>10</v>
      </c>
      <c r="E40" s="43" t="s">
        <v>66</v>
      </c>
      <c r="F40" s="59" t="s">
        <v>209</v>
      </c>
      <c r="G40" s="57" t="s">
        <v>210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224</v>
      </c>
      <c r="D41" s="43" t="s">
        <v>10</v>
      </c>
      <c r="E41" s="43" t="s">
        <v>25</v>
      </c>
      <c r="F41" s="59" t="s">
        <v>124</v>
      </c>
      <c r="G41" s="57" t="s">
        <v>225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226</v>
      </c>
      <c r="D42" s="43" t="s">
        <v>10</v>
      </c>
      <c r="E42" s="43" t="s">
        <v>60</v>
      </c>
      <c r="F42" s="59" t="s">
        <v>227</v>
      </c>
      <c r="G42" s="57" t="s">
        <v>228</v>
      </c>
      <c r="H42" s="55">
        <v>0</v>
      </c>
      <c r="I42" s="44"/>
    </row>
  </sheetData>
  <sheetProtection algorithmName="SHA-512" hashValue="PEA6WZCbBg5pHmvQLkYRGYQgyn5FcaM1eDF+qT3zJkGLOzX6DRpuwtOvYYVHyN3NhNZe54y3IRkiwxa9wpqd+Q==" saltValue="5wn1+LWo1IcnkNkxkDdCwg==" spinCount="100000" sheet="1" objects="1" scenarios="1" selectLockedCells="1" selectUnlockedCells="1"/>
  <dataValidations count="1">
    <dataValidation type="list" allowBlank="1" showInputMessage="1" showErrorMessage="1" sqref="D2:D42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E22" sqref="E22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25" t="s">
        <v>15</v>
      </c>
      <c r="C2" s="125"/>
      <c r="D2" s="125"/>
      <c r="E2" s="127" t="str">
        <f>"PEDIDO N° " &amp; HOJA_INGRESO!F2</f>
        <v xml:space="preserve">PEDIDO N° </v>
      </c>
      <c r="F2" s="128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2" t="s">
        <v>1</v>
      </c>
      <c r="C4" s="113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2" t="s">
        <v>2</v>
      </c>
      <c r="C5" s="113"/>
      <c r="D5" s="34" t="str">
        <f>IF(HOJA_INGRESO!D5="", "", HOJA_INGRESO!D5)</f>
        <v/>
      </c>
      <c r="E5" s="38" t="s">
        <v>6</v>
      </c>
      <c r="F5" s="34" t="str">
        <f>HOJA_INGRESO!I6</f>
        <v>TDF</v>
      </c>
    </row>
    <row r="6" spans="2:10" s="5" customFormat="1" ht="15">
      <c r="B6" s="112" t="s">
        <v>4</v>
      </c>
      <c r="C6" s="113"/>
      <c r="D6" s="34" t="str">
        <f>IF(HOJA_INGRESO!D6="", "", HOJA_INGRESO!D6)</f>
        <v/>
      </c>
      <c r="E6" s="38" t="s">
        <v>8</v>
      </c>
      <c r="F6" s="34">
        <f>HOJA_INGRESO!I7</f>
        <v>0.61</v>
      </c>
    </row>
    <row r="7" spans="2:10" s="5" customFormat="1" ht="15">
      <c r="B7" s="112" t="s">
        <v>3</v>
      </c>
      <c r="C7" s="113"/>
      <c r="D7" s="37" t="str">
        <f>IF(HOJA_INGRESO!D7="", "", HOJA_INGRESO!D7)</f>
        <v/>
      </c>
      <c r="E7" s="39" t="s">
        <v>180</v>
      </c>
      <c r="F7" s="34" t="str">
        <f>HOJA_INGRESO!L14 &amp; " / " &amp; HOJA_INGRESO!L16</f>
        <v>0 / 0</v>
      </c>
    </row>
    <row r="8" spans="2:10" s="5" customFormat="1" ht="15">
      <c r="B8" s="112" t="s">
        <v>5</v>
      </c>
      <c r="C8" s="126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6" t="s">
        <v>177</v>
      </c>
      <c r="C9" s="116"/>
      <c r="D9" s="124" t="str">
        <f>IF(HOJA_INGRESO!I8="", "-", HOJA_INGRESO!I8)</f>
        <v>-</v>
      </c>
      <c r="E9" s="124"/>
      <c r="F9" s="124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3">
        <v>0</v>
      </c>
      <c r="E15" s="81">
        <v>0</v>
      </c>
      <c r="F15" s="81">
        <v>0</v>
      </c>
      <c r="G15" s="66"/>
    </row>
    <row r="16" spans="2:10">
      <c r="D16" s="105"/>
    </row>
    <row r="17" spans="4:4">
      <c r="D17" s="105"/>
    </row>
    <row r="18" spans="4:4">
      <c r="D18" s="105"/>
    </row>
    <row r="19" spans="4:4">
      <c r="D19" s="105"/>
    </row>
    <row r="20" spans="4:4">
      <c r="D20" s="105"/>
    </row>
  </sheetData>
  <sheetProtection algorithmName="SHA-512" hashValue="SgRjwUdmpUWQgKd9ofAhDJxA8gm1nZkH/zKgUlg4MD/btELYqELqD+Psg8Uw0CGBX7r3R7aBYxV1BOBlG+eQWg==" saltValue="ge9hhOGbVTBanWfIOhaRK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67"/>
  <sheetViews>
    <sheetView zoomScaleNormal="100" workbookViewId="0">
      <selection activeCell="F1" sqref="F1:F104857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7" t="s">
        <v>109</v>
      </c>
      <c r="C2" s="129"/>
      <c r="D2" s="128"/>
      <c r="E2" s="125" t="str">
        <f>"PEDIDO N° " &amp; HOJA_INGRESO!F2</f>
        <v xml:space="preserve">PEDIDO N° </v>
      </c>
      <c r="F2" s="125"/>
      <c r="G2" s="125"/>
    </row>
    <row r="3" spans="2:7" s="5" customFormat="1">
      <c r="B3" s="1"/>
      <c r="C3" s="1"/>
      <c r="D3" s="1"/>
      <c r="E3" s="1"/>
      <c r="F3" s="1"/>
    </row>
    <row r="4" spans="2:7" s="5" customFormat="1" ht="15">
      <c r="B4" s="112" t="s">
        <v>1</v>
      </c>
      <c r="C4" s="113"/>
      <c r="D4" s="41" t="str">
        <f>IF(HOJA_INGRESO!D4="", "", HOJA_INGRESO!D4)</f>
        <v/>
      </c>
      <c r="E4" s="130" t="s">
        <v>7</v>
      </c>
      <c r="F4" s="131"/>
      <c r="G4" s="40" t="str">
        <f>HOJA_INGRESO!I5</f>
        <v>GAL</v>
      </c>
    </row>
    <row r="5" spans="2:7" s="5" customFormat="1" ht="15">
      <c r="B5" s="112" t="s">
        <v>2</v>
      </c>
      <c r="C5" s="113"/>
      <c r="D5" s="41" t="str">
        <f>IF(HOJA_INGRESO!D5="", "", HOJA_INGRESO!D5)</f>
        <v/>
      </c>
      <c r="E5" s="130" t="s">
        <v>6</v>
      </c>
      <c r="F5" s="131"/>
      <c r="G5" s="40" t="str">
        <f>HOJA_INGRESO!I6</f>
        <v>TDF</v>
      </c>
    </row>
    <row r="6" spans="2:7" s="5" customFormat="1" ht="15">
      <c r="B6" s="112" t="s">
        <v>4</v>
      </c>
      <c r="C6" s="113"/>
      <c r="D6" s="41" t="str">
        <f>IF(HOJA_INGRESO!D6="", "", HOJA_INGRESO!D6)</f>
        <v/>
      </c>
      <c r="E6" s="132" t="s">
        <v>8</v>
      </c>
      <c r="F6" s="132"/>
      <c r="G6" s="40">
        <f>HOJA_INGRESO!I7</f>
        <v>0.61</v>
      </c>
    </row>
    <row r="7" spans="2:7" s="5" customFormat="1" ht="15">
      <c r="B7" s="112" t="s">
        <v>3</v>
      </c>
      <c r="C7" s="113"/>
      <c r="D7" s="41" t="str">
        <f>IF(HOJA_INGRESO!D7="", "", HOJA_INGRESO!D7)</f>
        <v/>
      </c>
      <c r="E7" s="132" t="s">
        <v>180</v>
      </c>
      <c r="F7" s="132"/>
      <c r="G7" s="40" t="str">
        <f>HOJA_INGRESO!L14 &amp; " / " &amp; HOJA_INGRESO!L16</f>
        <v>0 / 0</v>
      </c>
    </row>
    <row r="8" spans="2:7" s="5" customFormat="1" ht="15">
      <c r="B8" s="116" t="s">
        <v>5</v>
      </c>
      <c r="C8" s="116"/>
      <c r="D8" s="41">
        <f>HOJA_INGRESO!I4</f>
        <v>122</v>
      </c>
      <c r="E8" s="116" t="s">
        <v>106</v>
      </c>
      <c r="F8" s="116"/>
      <c r="G8" s="41" t="str">
        <f>IF(HOJA_INGRESO!D8="", "", HOJA_INGRESO!D8)</f>
        <v/>
      </c>
    </row>
    <row r="9" spans="2:7" s="5" customFormat="1" ht="15">
      <c r="B9" s="116" t="s">
        <v>177</v>
      </c>
      <c r="C9" s="116"/>
      <c r="D9" s="124" t="str">
        <f>IF(HOJA_INGRESO!I8="", "", HOJA_INGRESO!I8)</f>
        <v/>
      </c>
      <c r="E9" s="124"/>
      <c r="F9" s="124"/>
      <c r="G9" s="124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10" t="str" cm="1">
        <f t="array" ref="B14:G14">GenerarTablaDinamicaControl(
  TABLA_PEDIDO_BASE[#Data],
  TABLA_PEDIDO_BASE[#Headers]
)</f>
        <v>N°PIEZA</v>
      </c>
      <c r="C14" s="110" t="str">
        <v>SECTOR</v>
      </c>
      <c r="D14" s="110" t="str">
        <v>PIEZA</v>
      </c>
      <c r="E14" s="110" t="str">
        <v>CALIBRE</v>
      </c>
      <c r="F14" s="110" t="str">
        <v>ESQUEMA/COMENTARIO</v>
      </c>
      <c r="G14" s="110" t="str">
        <v>CANTIDAD</v>
      </c>
    </row>
    <row r="15" spans="2:7">
      <c r="B15" s="81"/>
      <c r="C15" s="81"/>
      <c r="D15" s="81"/>
      <c r="E15" s="111"/>
      <c r="F15" s="81"/>
      <c r="G15" s="81"/>
    </row>
    <row r="16" spans="2:7">
      <c r="B16" s="81"/>
      <c r="C16" s="81"/>
      <c r="D16" s="81"/>
      <c r="E16" s="111"/>
      <c r="F16" s="81"/>
      <c r="G16" s="81"/>
    </row>
    <row r="17" spans="2:7">
      <c r="B17" s="81"/>
      <c r="C17" s="81"/>
      <c r="D17" s="81"/>
      <c r="E17" s="111"/>
      <c r="F17" s="81"/>
      <c r="G17" s="81"/>
    </row>
    <row r="18" spans="2:7">
      <c r="B18" s="81"/>
      <c r="C18" s="81"/>
      <c r="D18" s="81"/>
      <c r="E18" s="111"/>
      <c r="F18" s="81"/>
      <c r="G18" s="81"/>
    </row>
    <row r="19" spans="2:7">
      <c r="B19" s="81"/>
      <c r="C19" s="81"/>
      <c r="D19" s="81"/>
      <c r="E19" s="111"/>
      <c r="F19" s="81"/>
      <c r="G19" s="81"/>
    </row>
    <row r="20" spans="2:7">
      <c r="B20" s="81"/>
      <c r="C20" s="81"/>
      <c r="D20" s="81"/>
      <c r="E20" s="111"/>
      <c r="F20" s="81"/>
      <c r="G20" s="81"/>
    </row>
    <row r="21" spans="2:7">
      <c r="B21" s="81"/>
      <c r="C21" s="81"/>
      <c r="D21" s="81"/>
      <c r="E21" s="111"/>
      <c r="F21" s="81"/>
      <c r="G21" s="81"/>
    </row>
    <row r="22" spans="2:7">
      <c r="B22" s="81"/>
      <c r="C22" s="81"/>
      <c r="D22" s="81"/>
      <c r="E22" s="111"/>
      <c r="F22" s="81"/>
      <c r="G22" s="81"/>
    </row>
    <row r="23" spans="2:7">
      <c r="B23" s="81"/>
      <c r="C23" s="81"/>
      <c r="D23" s="81"/>
      <c r="E23" s="111"/>
      <c r="F23" s="81"/>
      <c r="G23" s="81"/>
    </row>
    <row r="24" spans="2:7">
      <c r="B24" s="81"/>
      <c r="C24" s="81"/>
      <c r="D24" s="81"/>
      <c r="E24" s="111"/>
      <c r="F24" s="81"/>
      <c r="G24" s="81"/>
    </row>
    <row r="25" spans="2:7">
      <c r="B25" s="81"/>
      <c r="C25" s="81"/>
      <c r="D25" s="81"/>
      <c r="E25" s="111"/>
      <c r="F25" s="81"/>
      <c r="G25" s="81"/>
    </row>
    <row r="26" spans="2:7">
      <c r="B26" s="81"/>
      <c r="C26" s="81"/>
      <c r="D26" s="81"/>
      <c r="E26" s="111"/>
      <c r="F26" s="81"/>
      <c r="G26" s="81"/>
    </row>
    <row r="27" spans="2:7">
      <c r="B27" s="81"/>
      <c r="C27" s="81"/>
      <c r="D27" s="81"/>
      <c r="E27" s="111"/>
      <c r="F27" s="81"/>
      <c r="G27" s="81"/>
    </row>
    <row r="28" spans="2:7">
      <c r="B28" s="81"/>
      <c r="C28" s="81"/>
      <c r="D28" s="81"/>
      <c r="E28" s="111"/>
      <c r="F28" s="81"/>
      <c r="G28" s="81"/>
    </row>
    <row r="29" spans="2:7">
      <c r="B29" s="81"/>
      <c r="C29" s="81"/>
      <c r="D29" s="81"/>
      <c r="E29" s="111"/>
      <c r="F29" s="81"/>
      <c r="G29" s="81"/>
    </row>
    <row r="30" spans="2:7">
      <c r="B30" s="81"/>
      <c r="C30" s="81"/>
      <c r="D30" s="81"/>
      <c r="E30" s="111"/>
      <c r="F30" s="81"/>
      <c r="G30" s="81"/>
    </row>
    <row r="31" spans="2:7">
      <c r="B31" s="81"/>
      <c r="C31" s="81"/>
      <c r="D31" s="81"/>
      <c r="E31" s="111"/>
      <c r="F31" s="81"/>
      <c r="G31" s="81"/>
    </row>
    <row r="32" spans="2:7">
      <c r="B32" s="81"/>
      <c r="C32" s="81"/>
      <c r="D32" s="81"/>
      <c r="E32" s="111"/>
      <c r="F32" s="81"/>
      <c r="G32" s="81"/>
    </row>
    <row r="33" spans="2:7">
      <c r="B33" s="81"/>
      <c r="C33" s="81"/>
      <c r="D33" s="81"/>
      <c r="E33" s="111"/>
      <c r="F33" s="81"/>
      <c r="G33" s="81"/>
    </row>
    <row r="34" spans="2:7">
      <c r="B34" s="81"/>
      <c r="C34" s="81"/>
      <c r="D34" s="81"/>
      <c r="E34" s="111"/>
      <c r="F34" s="81"/>
      <c r="G34" s="81"/>
    </row>
    <row r="35" spans="2:7">
      <c r="B35" s="81"/>
      <c r="C35" s="81"/>
      <c r="D35" s="81"/>
      <c r="E35" s="111"/>
      <c r="F35" s="81"/>
      <c r="G35" s="81"/>
    </row>
    <row r="36" spans="2:7">
      <c r="B36" s="81"/>
      <c r="C36" s="81"/>
      <c r="D36" s="81"/>
      <c r="E36" s="111"/>
      <c r="F36" s="81"/>
      <c r="G36" s="81"/>
    </row>
    <row r="37" spans="2:7">
      <c r="B37" s="81"/>
      <c r="C37" s="81"/>
      <c r="D37" s="81"/>
      <c r="E37" s="111"/>
      <c r="F37" s="81"/>
      <c r="G37" s="81"/>
    </row>
    <row r="38" spans="2:7">
      <c r="B38" s="81"/>
      <c r="C38" s="81"/>
      <c r="D38" s="81"/>
      <c r="E38" s="111"/>
      <c r="F38" s="81"/>
      <c r="G38" s="81"/>
    </row>
    <row r="39" spans="2:7">
      <c r="B39" s="81"/>
      <c r="C39" s="81"/>
      <c r="D39" s="81"/>
      <c r="E39" s="111"/>
      <c r="F39" s="81"/>
      <c r="G39" s="81"/>
    </row>
    <row r="40" spans="2:7">
      <c r="B40" s="81"/>
      <c r="C40" s="81"/>
      <c r="D40" s="81"/>
      <c r="E40" s="111"/>
      <c r="F40" s="81"/>
      <c r="G40" s="81"/>
    </row>
    <row r="41" spans="2:7">
      <c r="B41" s="81"/>
      <c r="C41" s="81"/>
      <c r="D41" s="81"/>
      <c r="E41" s="111"/>
      <c r="F41" s="81"/>
      <c r="G41" s="81"/>
    </row>
    <row r="42" spans="2:7">
      <c r="B42" s="81"/>
      <c r="C42" s="81"/>
      <c r="D42" s="81"/>
      <c r="E42" s="111"/>
      <c r="F42" s="81"/>
      <c r="G42" s="81"/>
    </row>
    <row r="43" spans="2:7">
      <c r="B43" s="81"/>
      <c r="C43" s="81"/>
      <c r="D43" s="81"/>
      <c r="E43" s="111"/>
      <c r="F43" s="81"/>
      <c r="G43" s="81"/>
    </row>
    <row r="44" spans="2:7">
      <c r="B44" s="81"/>
      <c r="C44" s="81"/>
      <c r="D44" s="81"/>
      <c r="E44" s="103"/>
      <c r="F44" s="81"/>
      <c r="G44" s="81"/>
    </row>
    <row r="45" spans="2:7">
      <c r="E45" s="104"/>
    </row>
    <row r="46" spans="2:7">
      <c r="E46" s="104"/>
    </row>
    <row r="47" spans="2:7">
      <c r="E47" s="104"/>
    </row>
    <row r="48" spans="2:7">
      <c r="E48" s="104"/>
    </row>
    <row r="49" spans="5:5">
      <c r="E49" s="104"/>
    </row>
    <row r="50" spans="5:5">
      <c r="E50" s="104"/>
    </row>
    <row r="51" spans="5:5">
      <c r="E51" s="104"/>
    </row>
    <row r="52" spans="5:5">
      <c r="E52" s="104"/>
    </row>
    <row r="53" spans="5:5">
      <c r="E53" s="104"/>
    </row>
    <row r="54" spans="5:5">
      <c r="E54" s="104"/>
    </row>
    <row r="55" spans="5:5">
      <c r="E55" s="104"/>
    </row>
    <row r="56" spans="5:5">
      <c r="E56" s="104"/>
    </row>
    <row r="57" spans="5:5">
      <c r="E57" s="104"/>
    </row>
    <row r="58" spans="5:5">
      <c r="E58" s="104"/>
    </row>
    <row r="59" spans="5:5">
      <c r="E59" s="104"/>
    </row>
    <row r="60" spans="5:5">
      <c r="E60" s="104"/>
    </row>
    <row r="61" spans="5:5">
      <c r="E61" s="104"/>
    </row>
    <row r="62" spans="5:5">
      <c r="E62" s="104"/>
    </row>
    <row r="63" spans="5:5">
      <c r="E63" s="104"/>
    </row>
    <row r="64" spans="5:5">
      <c r="E64" s="104"/>
    </row>
    <row r="65" spans="5:5">
      <c r="E65" s="104"/>
    </row>
    <row r="66" spans="5:5">
      <c r="E66" s="104"/>
    </row>
    <row r="67" spans="5:5">
      <c r="E67" s="105"/>
    </row>
  </sheetData>
  <sheetProtection algorithmName="SHA-512" hashValue="h29RAw31PyCI/Z+QNSm5hKtJ3a+UDjCYG/X5zQ9eUMLg1bsIrtRGRpYMzKJm6RL7gRei/HnqR3gFcpJ5BKMmlw==" saltValue="q45eIUHdEJgKYgW/TJhonA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7" t="s">
        <v>109</v>
      </c>
      <c r="C2" s="129"/>
      <c r="D2" s="128"/>
      <c r="E2" s="125" t="str">
        <f>"PEDIDO N° " &amp; HOJA_INGRESO!F2</f>
        <v xml:space="preserve">PEDIDO N° </v>
      </c>
      <c r="F2" s="125"/>
      <c r="G2" s="125"/>
      <c r="H2" s="125"/>
    </row>
    <row r="3" spans="1:10" customFormat="1" ht="15" customHeight="1"/>
    <row r="4" spans="1:10" customFormat="1" ht="15">
      <c r="B4" s="112" t="s">
        <v>1</v>
      </c>
      <c r="C4" s="113"/>
      <c r="D4" s="41" t="str">
        <f>IF(HOJA_INGRESO!D4="", "", HOJA_INGRESO!D4)</f>
        <v/>
      </c>
      <c r="E4" s="130" t="s">
        <v>7</v>
      </c>
      <c r="F4" s="131"/>
      <c r="G4" s="134" t="str">
        <f>HOJA_INGRESO!I5</f>
        <v>GAL</v>
      </c>
      <c r="H4" s="134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2" t="s">
        <v>2</v>
      </c>
      <c r="C5" s="113"/>
      <c r="D5" s="41" t="str">
        <f>IF(HOJA_INGRESO!D5="", "", HOJA_INGRESO!D5)</f>
        <v/>
      </c>
      <c r="E5" s="130" t="s">
        <v>6</v>
      </c>
      <c r="F5" s="131"/>
      <c r="G5" s="134" t="str">
        <f>HOJA_INGRESO!I6</f>
        <v>TDF</v>
      </c>
      <c r="H5" s="134"/>
      <c r="J5" s="87"/>
    </row>
    <row r="6" spans="1:10" customFormat="1" ht="15">
      <c r="B6" s="112" t="s">
        <v>4</v>
      </c>
      <c r="C6" s="113"/>
      <c r="D6" s="41" t="str">
        <f>IF(HOJA_INGRESO!D6="", "", HOJA_INGRESO!D6)</f>
        <v/>
      </c>
      <c r="E6" s="132" t="s">
        <v>8</v>
      </c>
      <c r="F6" s="132"/>
      <c r="G6" s="134">
        <f>HOJA_INGRESO!I7</f>
        <v>0.61</v>
      </c>
      <c r="H6" s="134"/>
      <c r="J6" s="87"/>
    </row>
    <row r="7" spans="1:10" customFormat="1" ht="15">
      <c r="B7" s="112" t="s">
        <v>3</v>
      </c>
      <c r="C7" s="113"/>
      <c r="D7" s="41" t="str">
        <f>IF(HOJA_INGRESO!D7="", "", HOJA_INGRESO!D7)</f>
        <v/>
      </c>
      <c r="E7" s="132" t="s">
        <v>180</v>
      </c>
      <c r="F7" s="132"/>
      <c r="G7" s="134" t="str">
        <f>HOJA_INGRESO!L14 &amp; " / " &amp; HOJA_INGRESO!L16</f>
        <v>0 / 0</v>
      </c>
      <c r="H7" s="134"/>
      <c r="J7" s="87"/>
    </row>
    <row r="8" spans="1:10" customFormat="1" ht="15">
      <c r="B8" s="112" t="s">
        <v>5</v>
      </c>
      <c r="C8" s="113"/>
      <c r="D8" s="41">
        <f>HOJA_INGRESO!I4</f>
        <v>122</v>
      </c>
      <c r="E8" s="112" t="s">
        <v>106</v>
      </c>
      <c r="F8" s="113"/>
      <c r="G8" s="124" t="str">
        <f>IF(HOJA_INGRESO!D8="", "", HOJA_INGRESO!D8)</f>
        <v/>
      </c>
      <c r="H8" s="124"/>
    </row>
    <row r="9" spans="1:10" customFormat="1" ht="15">
      <c r="B9" s="116" t="s">
        <v>177</v>
      </c>
      <c r="C9" s="116"/>
      <c r="D9" s="124" t="str">
        <f>IF(HOJA_INGRESO!I8="", "", HOJA_INGRESO!I8)</f>
        <v/>
      </c>
      <c r="E9" s="124"/>
      <c r="F9" s="124"/>
      <c r="G9" s="124"/>
      <c r="H9" s="124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3" t="s">
        <v>43</v>
      </c>
      <c r="H11" s="133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9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9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9"/>
      <c r="E17" s="89"/>
      <c r="F17" s="89"/>
      <c r="G17" s="89"/>
      <c r="H17" s="89"/>
      <c r="I17" s="69"/>
      <c r="J17" s="86"/>
    </row>
    <row r="18" spans="1:10">
      <c r="B18" s="89"/>
      <c r="C18" s="89"/>
      <c r="D18" s="109"/>
      <c r="E18" s="89"/>
      <c r="F18" s="89"/>
      <c r="G18" s="89"/>
      <c r="H18" s="89"/>
    </row>
    <row r="19" spans="1:10">
      <c r="B19" s="89"/>
      <c r="C19" s="89"/>
      <c r="D19" s="106"/>
      <c r="E19" s="89"/>
      <c r="F19" s="89"/>
      <c r="G19" s="89"/>
      <c r="H19" s="89"/>
    </row>
    <row r="20" spans="1:10">
      <c r="D20" s="108"/>
    </row>
    <row r="21" spans="1:10">
      <c r="D21" s="108"/>
    </row>
  </sheetData>
  <sheetProtection algorithmName="SHA-512" hashValue="rpNzGxhB5J/9nGlOM2kSq27QGRe3/c9i+Ym4qLuJsw3MVuWTWjVy25HMuMETxbHk9sJ85Nb4LSWIbvIGooXuuA==" saltValue="MdJ5C/ehCgO9ussIGpLOcw==" spinCount="100000" sheet="1" objects="1" scenarios="1"/>
  <mergeCells count="20">
    <mergeCell ref="B2:D2"/>
    <mergeCell ref="B4:C4"/>
    <mergeCell ref="E4:F4"/>
    <mergeCell ref="B5:C5"/>
    <mergeCell ref="E5:F5"/>
    <mergeCell ref="E2:H2"/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7" t="s">
        <v>64</v>
      </c>
      <c r="C2" s="129"/>
      <c r="D2" s="128"/>
      <c r="E2" s="127" t="str">
        <f>"PEDIDO N° " &amp; HOJA_INGRESO!F2</f>
        <v xml:space="preserve">PEDIDO N° </v>
      </c>
      <c r="F2" s="129"/>
      <c r="G2" s="128"/>
    </row>
    <row r="3" spans="2:10">
      <c r="B3" s="1"/>
      <c r="C3" s="1"/>
      <c r="D3" s="1"/>
      <c r="E3" s="1"/>
      <c r="F3" s="1"/>
    </row>
    <row r="4" spans="2:10" ht="15" customHeight="1">
      <c r="B4" s="112" t="s">
        <v>1</v>
      </c>
      <c r="C4" s="113"/>
      <c r="D4" s="40" t="str">
        <f>IF(HOJA_INGRESO!D4="", "", HOJA_INGRESO!D4)</f>
        <v/>
      </c>
      <c r="E4" s="116" t="s">
        <v>7</v>
      </c>
      <c r="F4" s="116"/>
      <c r="G4" s="40" t="str">
        <f>HOJA_INGRESO!I5</f>
        <v>GAL</v>
      </c>
      <c r="J4" s="31"/>
    </row>
    <row r="5" spans="2:10" ht="15" customHeight="1">
      <c r="B5" s="112" t="s">
        <v>2</v>
      </c>
      <c r="C5" s="113"/>
      <c r="D5" s="40" t="str">
        <f>IF(HOJA_INGRESO!D5="", "", HOJA_INGRESO!D5)</f>
        <v/>
      </c>
      <c r="E5" s="116" t="s">
        <v>6</v>
      </c>
      <c r="F5" s="116"/>
      <c r="G5" s="40" t="str">
        <f>HOJA_INGRESO!I6</f>
        <v>TDF</v>
      </c>
    </row>
    <row r="6" spans="2:10" ht="15" customHeight="1">
      <c r="B6" s="112" t="s">
        <v>4</v>
      </c>
      <c r="C6" s="113"/>
      <c r="D6" s="40">
        <f>HOJA_INGRESO!D6</f>
        <v>0</v>
      </c>
      <c r="E6" s="116" t="s">
        <v>8</v>
      </c>
      <c r="F6" s="116"/>
      <c r="G6" s="40">
        <f>HOJA_INGRESO!I7</f>
        <v>0.61</v>
      </c>
    </row>
    <row r="7" spans="2:10" ht="15" customHeight="1">
      <c r="B7" s="112" t="s">
        <v>3</v>
      </c>
      <c r="C7" s="113"/>
      <c r="D7" s="40" t="str">
        <f>IF(HOJA_INGRESO!D7="", "", HOJA_INGRESO!D7)</f>
        <v/>
      </c>
      <c r="E7" s="116" t="s">
        <v>61</v>
      </c>
      <c r="F7" s="116"/>
      <c r="G7" s="40">
        <f>HOJA_INGRESO!L14</f>
        <v>0</v>
      </c>
    </row>
    <row r="8" spans="2:10" ht="15" customHeight="1">
      <c r="B8" s="112" t="s">
        <v>5</v>
      </c>
      <c r="C8" s="113"/>
      <c r="D8" s="40">
        <f>HOJA_INGRESO!I4</f>
        <v>122</v>
      </c>
      <c r="E8" s="116" t="s">
        <v>106</v>
      </c>
      <c r="F8" s="116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I23" sqref="I23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22.25" style="68" bestFit="1" customWidth="1"/>
    <col min="8" max="16384" width="20.625" style="70"/>
  </cols>
  <sheetData>
    <row r="1" spans="1:7" ht="28.5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ZtShbUscLIc8QJhAQDynsPEtwjVjGZ9g5N8J63y6ECrDu+Hsz4Pv85uA0EET2qnuLjnuW0NDHzYUwdJAxiBIUA==" saltValue="NW3087O9l26mqY8KxAWeN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2025-05-08T14:57:23Z</cp:lastPrinted>
  <dcterms:created xsi:type="dcterms:W3CDTF">2025-01-30T21:04:23Z</dcterms:created>
  <dcterms:modified xsi:type="dcterms:W3CDTF">2025-06-19T18:36:15Z</dcterms:modified>
</cp:coreProperties>
</file>