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.sure\Desktop\"/>
    </mc:Choice>
  </mc:AlternateContent>
  <xr:revisionPtr revIDLastSave="0" documentId="13_ncr:1_{8367FC60-8E2D-46BD-955D-488B573B201A}" xr6:coauthVersionLast="47" xr6:coauthVersionMax="47" xr10:uidLastSave="{00000000-0000-0000-0000-000000000000}"/>
  <bookViews>
    <workbookView xWindow="-108" yWindow="-108" windowWidth="23256" windowHeight="12456" firstSheet="4" activeTab="13" xr2:uid="{00000000-000D-0000-FFFF-FFFF00000000}"/>
  </bookViews>
  <sheets>
    <sheet name="Topics" sheetId="1" r:id="rId1"/>
    <sheet name="Tables" sheetId="2" r:id="rId2"/>
    <sheet name="Exact" sheetId="3" r:id="rId3"/>
    <sheet name="Aproximate" sheetId="4" r:id="rId4"/>
    <sheet name="Different" sheetId="5" r:id="rId5"/>
    <sheet name="Table" sheetId="6" r:id="rId6"/>
    <sheet name="Full Record" sheetId="7" r:id="rId7"/>
    <sheet name="2 Lookup Values" sheetId="8" r:id="rId8"/>
    <sheet name="Partial text" sheetId="9" r:id="rId9"/>
    <sheet name="TRIM" sheetId="10" r:id="rId10"/>
    <sheet name="3 Tables" sheetId="11" r:id="rId11"/>
    <sheet name="2 Way" sheetId="12" r:id="rId12"/>
    <sheet name="Variable Rate" sheetId="13" state="hidden" r:id="rId13"/>
    <sheet name="Dynamic" sheetId="14" r:id="rId14"/>
  </sheets>
  <definedNames>
    <definedName name="DLBoomerangs">Exact!$A$5:$A$12</definedName>
    <definedName name="VTable">Exact!$A$5:$D$12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4" l="1"/>
  <c r="B22" i="3"/>
  <c r="L26" i="3"/>
  <c r="L27" i="3"/>
  <c r="L28" i="3"/>
  <c r="L29" i="3"/>
  <c r="L30" i="3"/>
  <c r="L25" i="3"/>
  <c r="B10" i="13"/>
  <c r="B9" i="13"/>
  <c r="A9" i="13"/>
  <c r="B8" i="13"/>
  <c r="A8" i="13" s="1"/>
  <c r="B7" i="13"/>
  <c r="B6" i="13"/>
  <c r="A6" i="13" s="1"/>
  <c r="E5" i="13"/>
  <c r="F5" i="13" s="1"/>
  <c r="B5" i="13"/>
  <c r="A5" i="13"/>
  <c r="F4" i="13"/>
  <c r="A7" i="13"/>
  <c r="A10" i="13"/>
  <c r="D10" i="7"/>
  <c r="A10" i="7"/>
  <c r="D9" i="7"/>
  <c r="A9" i="7"/>
  <c r="D8" i="7"/>
  <c r="A8" i="7"/>
  <c r="D7" i="7"/>
  <c r="A7" i="7"/>
  <c r="D6" i="7"/>
  <c r="A6" i="7"/>
  <c r="D5" i="7"/>
  <c r="A5" i="7"/>
  <c r="D4" i="7"/>
  <c r="A4" i="7"/>
  <c r="A7" i="4"/>
  <c r="A8" i="4"/>
  <c r="A9" i="4"/>
  <c r="A6" i="4"/>
  <c r="D64" i="2"/>
  <c r="D65" i="2"/>
  <c r="D66" i="2"/>
  <c r="D67" i="2"/>
  <c r="D68" i="2"/>
  <c r="D69" i="2"/>
  <c r="D63" i="2"/>
  <c r="A64" i="2"/>
  <c r="A65" i="2"/>
  <c r="A66" i="2"/>
  <c r="A67" i="2"/>
  <c r="A68" i="2"/>
  <c r="A69" i="2"/>
  <c r="A63" i="2"/>
  <c r="A56" i="2"/>
  <c r="A55" i="2"/>
  <c r="A54" i="2"/>
  <c r="E54" i="2" s="1"/>
  <c r="A53" i="2"/>
  <c r="A52" i="2"/>
  <c r="E52" i="2" s="1"/>
  <c r="D51" i="2"/>
  <c r="A51" i="2"/>
  <c r="E51" i="2" s="1"/>
  <c r="E50" i="2"/>
  <c r="D52" i="2"/>
  <c r="D53" i="2"/>
  <c r="D54" i="2" s="1"/>
  <c r="D55" i="2" s="1"/>
  <c r="D56" i="2" s="1"/>
  <c r="E56" i="2" s="1"/>
  <c r="E55" i="2" l="1"/>
  <c r="E53" i="2"/>
  <c r="E6" i="13"/>
  <c r="E7" i="13" s="1"/>
  <c r="C14" i="13" l="1"/>
  <c r="E8" i="13"/>
  <c r="F7" i="13"/>
  <c r="F6" i="13"/>
  <c r="C16" i="13"/>
  <c r="C13" i="13"/>
  <c r="E9" i="13" l="1"/>
  <c r="F8" i="13"/>
  <c r="E10" i="13" l="1"/>
  <c r="F10" i="13" s="1"/>
  <c r="F9" i="13"/>
</calcChain>
</file>

<file path=xl/sharedStrings.xml><?xml version="1.0" encoding="utf-8"?>
<sst xmlns="http://schemas.openxmlformats.org/spreadsheetml/2006/main" count="463" uniqueCount="186">
  <si>
    <t>VLOOKUP</t>
  </si>
  <si>
    <t>V = Vertical</t>
  </si>
  <si>
    <t>HLOOKUP</t>
  </si>
  <si>
    <t>H = Horizontal</t>
  </si>
  <si>
    <t>Why so common? Because everyone needs to look stuff up</t>
  </si>
  <si>
    <t>VLOOKUP Delivers a value to a cell</t>
  </si>
  <si>
    <t>VLOOKUP with Named Range</t>
  </si>
  <si>
    <t>TRIM and VLOOKUP: 2 examples</t>
  </si>
  <si>
    <t>VLOOKUP with table on different sheet</t>
  </si>
  <si>
    <t>VLOOKUP with table in different workbook</t>
  </si>
  <si>
    <t>VLOOKUP and Data Validation</t>
  </si>
  <si>
    <t>VLOOKUP with 3 lookup tables</t>
  </si>
  <si>
    <t>VLOOKUP: Two Way Lookup</t>
  </si>
  <si>
    <t>Part Number</t>
  </si>
  <si>
    <t>Description</t>
  </si>
  <si>
    <t>Price</t>
  </si>
  <si>
    <t>Bellen</t>
  </si>
  <si>
    <t>Carlota</t>
  </si>
  <si>
    <t>Majestic Beaut</t>
  </si>
  <si>
    <t>Quad</t>
  </si>
  <si>
    <t>Sunshine</t>
  </si>
  <si>
    <t>Sunset</t>
  </si>
  <si>
    <t>Tri-Fly</t>
  </si>
  <si>
    <t>Outdoor Tri=Fly</t>
  </si>
  <si>
    <t>Flight Range (meters)</t>
  </si>
  <si>
    <t>Category</t>
  </si>
  <si>
    <t>Sales Amount</t>
  </si>
  <si>
    <t>Commission Paid</t>
  </si>
  <si>
    <t>How VLOOKUP "sees" it</t>
  </si>
  <si>
    <t>Sub Par</t>
  </si>
  <si>
    <t>Par</t>
  </si>
  <si>
    <t>Above Par</t>
  </si>
  <si>
    <t>Very Good</t>
  </si>
  <si>
    <t>Excellent</t>
  </si>
  <si>
    <t>Less than 1st value in table LOOKUP says: #N/A</t>
  </si>
  <si>
    <t>1st column must be sorted biggest to smallest</t>
  </si>
  <si>
    <t>Boomerang</t>
  </si>
  <si>
    <t>Married</t>
  </si>
  <si>
    <t>Over --</t>
  </si>
  <si>
    <t>But not over --</t>
  </si>
  <si>
    <t>Rate</t>
  </si>
  <si>
    <t>Tax from Previous brackets</t>
  </si>
  <si>
    <t>Rule</t>
  </si>
  <si>
    <t>Exact Match</t>
  </si>
  <si>
    <t>Tax</t>
  </si>
  <si>
    <t>Table 1 - Monthly Payroll Period - Percentage Method of Withholding</t>
  </si>
  <si>
    <t>Invoices</t>
  </si>
  <si>
    <t>1000-165-B100</t>
  </si>
  <si>
    <t>1001-540-C101</t>
  </si>
  <si>
    <t>1002-394-M102</t>
  </si>
  <si>
    <t>1003-307-Q103</t>
  </si>
  <si>
    <t>1004-848-S104</t>
  </si>
  <si>
    <t>1005-155-S105</t>
  </si>
  <si>
    <t>1006-552-T106</t>
  </si>
  <si>
    <t>1007-634-O107</t>
  </si>
  <si>
    <t>Commission</t>
  </si>
  <si>
    <t>Human Resources</t>
  </si>
  <si>
    <t>ID</t>
  </si>
  <si>
    <t>Last</t>
  </si>
  <si>
    <t>First</t>
  </si>
  <si>
    <t>E-mail</t>
  </si>
  <si>
    <t>Phone</t>
  </si>
  <si>
    <t>Julianne</t>
  </si>
  <si>
    <t>Leff</t>
  </si>
  <si>
    <t>Milagros</t>
  </si>
  <si>
    <t>Piano</t>
  </si>
  <si>
    <t>Kathrine</t>
  </si>
  <si>
    <t>Coller</t>
  </si>
  <si>
    <t>Lonnie</t>
  </si>
  <si>
    <t>Stackpole</t>
  </si>
  <si>
    <t>Kurt</t>
  </si>
  <si>
    <t>Lintz</t>
  </si>
  <si>
    <t>Penelope</t>
  </si>
  <si>
    <t>Dudgeon</t>
  </si>
  <si>
    <t>Pearlie</t>
  </si>
  <si>
    <t>Hughs</t>
  </si>
  <si>
    <t>253-559-4034</t>
  </si>
  <si>
    <t>253-553-4381</t>
  </si>
  <si>
    <t>206-762-2195</t>
  </si>
  <si>
    <t>253-764-6538</t>
  </si>
  <si>
    <t>206-736-4510</t>
  </si>
  <si>
    <t>253-452-9723</t>
  </si>
  <si>
    <t>253-719-7600</t>
  </si>
  <si>
    <t>Outdoor Tri-Fly</t>
  </si>
  <si>
    <t>1st column is where VLOOKUP "looks" to figure out what row in the table has the value it wants</t>
  </si>
  <si>
    <t>Tell VLOOKUP whether you are doing exact ( 0 ) or approximate (leave argument blank) match = 4th argument</t>
  </si>
  <si>
    <t>Notes ==&gt;</t>
  </si>
  <si>
    <t>Units</t>
  </si>
  <si>
    <t>Total</t>
  </si>
  <si>
    <t>Alt, D, L = Data Validation</t>
  </si>
  <si>
    <t>Name Box = left side of formula bar</t>
  </si>
  <si>
    <t>Ctrl + F3 = Name Manager</t>
  </si>
  <si>
    <t>VLOOKUP #N/A and IFERROR or IF</t>
  </si>
  <si>
    <t>Your Sales</t>
  </si>
  <si>
    <t>ROWS tells you how many rows. Expandable range.</t>
  </si>
  <si>
    <t>MATCH Functions tells you the relative position of an item</t>
  </si>
  <si>
    <t>Show Full Record: 4 methods</t>
  </si>
  <si>
    <t>Numbers above column header</t>
  </si>
  <si>
    <t>COLUMNS tells you how many columns. Expandable range.</t>
  </si>
  <si>
    <t>SalesRep</t>
  </si>
  <si>
    <t>State</t>
  </si>
  <si>
    <t>Joe</t>
  </si>
  <si>
    <t>Sioux</t>
  </si>
  <si>
    <t>Chin</t>
  </si>
  <si>
    <t>WA</t>
  </si>
  <si>
    <t>OR</t>
  </si>
  <si>
    <t>CA</t>
  </si>
  <si>
    <t>AZ</t>
  </si>
  <si>
    <t>NM</t>
  </si>
  <si>
    <t>TX</t>
  </si>
  <si>
    <t>AL</t>
  </si>
  <si>
    <t>AK</t>
  </si>
  <si>
    <t>JA5239658</t>
  </si>
  <si>
    <t>JR4777905</t>
  </si>
  <si>
    <t>JA5688589</t>
  </si>
  <si>
    <t>SZ9891014</t>
  </si>
  <si>
    <t>SM7283236</t>
  </si>
  <si>
    <t>SX1797048</t>
  </si>
  <si>
    <t>CL3782691</t>
  </si>
  <si>
    <t>CK5456468</t>
  </si>
  <si>
    <t>Join</t>
  </si>
  <si>
    <t>Array Formula = Ctrl + Shift + Enter</t>
  </si>
  <si>
    <t>Two Lookup Values: 2 methods</t>
  </si>
  <si>
    <t>Add join column as first column in table</t>
  </si>
  <si>
    <t>Join columns in formula and use CHOOSE function</t>
  </si>
  <si>
    <t>Partial Text Lookup: LEFT and SEARCH</t>
  </si>
  <si>
    <t>Partial Text Lookup: MID</t>
  </si>
  <si>
    <t>Partial Text Lookup: RIGHT</t>
  </si>
  <si>
    <t>Bellen-234-B25R</t>
  </si>
  <si>
    <t>Carlota-345-C20R</t>
  </si>
  <si>
    <t>Quad-765-Q20L</t>
  </si>
  <si>
    <t>B25R</t>
  </si>
  <si>
    <t>C20R</t>
  </si>
  <si>
    <t>Q20L</t>
  </si>
  <si>
    <t xml:space="preserve">Majestic Beaut </t>
  </si>
  <si>
    <t xml:space="preserve">Quad </t>
  </si>
  <si>
    <t xml:space="preserve">Sunshine </t>
  </si>
  <si>
    <t xml:space="preserve">Sunset </t>
  </si>
  <si>
    <t xml:space="preserve">Tri-Fly </t>
  </si>
  <si>
    <t>Space in lookup value</t>
  </si>
  <si>
    <t>Space in 1st column of table</t>
  </si>
  <si>
    <t xml:space="preserve">Bellen </t>
  </si>
  <si>
    <t xml:space="preserve">Carlota </t>
  </si>
  <si>
    <t xml:space="preserve">Outdoor Tri-Fly </t>
  </si>
  <si>
    <t>Product</t>
  </si>
  <si>
    <t>Units Sold</t>
  </si>
  <si>
    <t>ABC</t>
  </si>
  <si>
    <t>EDR</t>
  </si>
  <si>
    <t>EDS</t>
  </si>
  <si>
    <t>Income/Allowances</t>
  </si>
  <si>
    <t>Income</t>
  </si>
  <si>
    <t>Allowance</t>
  </si>
  <si>
    <t>Lookup Value</t>
  </si>
  <si>
    <t>Taxable Earnings</t>
  </si>
  <si>
    <t>VLOOKUP as Formula Element</t>
  </si>
  <si>
    <t>Approximate Match</t>
  </si>
  <si>
    <t>Commission Rate</t>
  </si>
  <si>
    <t>Tell VLOOKUP what value it should look up = 1st argument</t>
  </si>
  <si>
    <t>Tell VLOOKUP where the table is = 2nd argument</t>
  </si>
  <si>
    <t>Tell VLOOKUP what column holds the value you want to return to the cell = 3rd argument</t>
  </si>
  <si>
    <t>VLOOKUP with 3 lookup tables: CHOOSE Function</t>
  </si>
  <si>
    <t>VLOOKUP: Two Way Lookup with VLOOKUP and MATCH</t>
  </si>
  <si>
    <t>VLOOKUP: Variable Tax Rate, 3 VLOOKUPS in one formula</t>
  </si>
  <si>
    <t>VLOOKUP = V = Vertical</t>
  </si>
  <si>
    <t>VLOOKUP Delivers a value to a cell: Extract Match</t>
  </si>
  <si>
    <t>HLOOKUP = H = Horizontal</t>
  </si>
  <si>
    <t>VLOOKUP Delivers a value to a cell: Approximate Match</t>
  </si>
  <si>
    <t>Show Full Record: Numbers above column header</t>
  </si>
  <si>
    <t>Show Full Record: COLUMNS Function</t>
  </si>
  <si>
    <t>Show Full Record: ROWS Function</t>
  </si>
  <si>
    <t>Show Full Record: MATCH Functions</t>
  </si>
  <si>
    <t>Two Lookup Values: Add join column as first column in table</t>
  </si>
  <si>
    <t>Two Lookup Values: Join columns in formula and use CHOOSE function</t>
  </si>
  <si>
    <t>Partial Text Lookup: LEFT and SEARCH Functions</t>
  </si>
  <si>
    <t>Partial Text Lookup: MID Function</t>
  </si>
  <si>
    <t>Partial Text Lookup: RIGHT Function</t>
  </si>
  <si>
    <t>TRIM and VLOOKUP: Space in lookup value</t>
  </si>
  <si>
    <t>TRIM and VLOOKUP: Space in 1st column of table</t>
  </si>
  <si>
    <t>Belen</t>
  </si>
  <si>
    <t>leave 4th argument blank (default behavior)</t>
  </si>
  <si>
    <t>880-10060</t>
  </si>
  <si>
    <t>880-10058</t>
  </si>
  <si>
    <t>880-10055</t>
  </si>
  <si>
    <t>VLOOKUP: Variable Tax</t>
  </si>
  <si>
    <t>MB</t>
  </si>
  <si>
    <t>Joe|WA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</si>
</sst>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left" indent="1"/>
    </xf>
    <xf numFmtId="0" fontId="3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0" fontId="5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165" fontId="0" fillId="0" borderId="1" xfId="0" applyNumberFormat="1" applyBorder="1"/>
    <xf numFmtId="9" fontId="2" fillId="0" borderId="1" xfId="1" applyNumberFormat="1" applyFont="1" applyBorder="1"/>
    <xf numFmtId="9" fontId="1" fillId="0" borderId="1" xfId="1" applyNumberFormat="1" applyFont="1" applyFill="1" applyBorder="1"/>
    <xf numFmtId="165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/>
    <xf numFmtId="0" fontId="0" fillId="0" borderId="0" xfId="0" applyBorder="1"/>
    <xf numFmtId="164" fontId="0" fillId="0" borderId="0" xfId="0" applyNumberFormat="1" applyBorder="1"/>
    <xf numFmtId="0" fontId="3" fillId="5" borderId="1" xfId="0" applyFont="1" applyFill="1" applyBorder="1"/>
    <xf numFmtId="0" fontId="5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3" fillId="5" borderId="8" xfId="0" applyFont="1" applyFill="1" applyBorder="1"/>
    <xf numFmtId="0" fontId="0" fillId="6" borderId="1" xfId="0" applyFill="1" applyBorder="1"/>
    <xf numFmtId="0" fontId="3" fillId="2" borderId="9" xfId="0" applyFont="1" applyFill="1" applyBorder="1"/>
    <xf numFmtId="0" fontId="4" fillId="0" borderId="0" xfId="0" applyFont="1"/>
    <xf numFmtId="0" fontId="3" fillId="7" borderId="1" xfId="0" applyFont="1" applyFill="1" applyBorder="1"/>
    <xf numFmtId="0" fontId="4" fillId="0" borderId="0" xfId="0" applyFont="1" applyAlignment="1">
      <alignment horizontal="left" indent="1"/>
    </xf>
    <xf numFmtId="164" fontId="0" fillId="0" borderId="0" xfId="0" applyNumberFormat="1"/>
    <xf numFmtId="164" fontId="0" fillId="6" borderId="1" xfId="0" applyNumberFormat="1" applyFill="1" applyBorder="1"/>
    <xf numFmtId="10" fontId="2" fillId="6" borderId="1" xfId="1" applyNumberFormat="1" applyFont="1" applyFill="1" applyBorder="1"/>
    <xf numFmtId="0" fontId="3" fillId="8" borderId="1" xfId="0" applyFont="1" applyFill="1" applyBorder="1"/>
    <xf numFmtId="0" fontId="0" fillId="0" borderId="10" xfId="0" applyBorder="1"/>
    <xf numFmtId="0" fontId="3" fillId="8" borderId="9" xfId="0" applyFont="1" applyFill="1" applyBorder="1"/>
    <xf numFmtId="0" fontId="3" fillId="9" borderId="1" xfId="0" applyFont="1" applyFill="1" applyBorder="1"/>
    <xf numFmtId="0" fontId="3" fillId="10" borderId="9" xfId="0" applyFont="1" applyFill="1" applyBorder="1"/>
    <xf numFmtId="0" fontId="3" fillId="10" borderId="1" xfId="0" applyFont="1" applyFill="1" applyBorder="1"/>
    <xf numFmtId="0" fontId="4" fillId="0" borderId="1" xfId="0" applyFont="1" applyBorder="1"/>
    <xf numFmtId="165" fontId="0" fillId="6" borderId="1" xfId="0" applyNumberFormat="1" applyFill="1" applyBorder="1"/>
    <xf numFmtId="9" fontId="2" fillId="0" borderId="1" xfId="1" applyNumberFormat="1" applyFont="1" applyBorder="1"/>
    <xf numFmtId="166" fontId="0" fillId="6" borderId="1" xfId="0" applyNumberFormat="1" applyFill="1" applyBorder="1"/>
    <xf numFmtId="0" fontId="0" fillId="0" borderId="0" xfId="0" applyAlignment="1">
      <alignment horizontal="left"/>
    </xf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8" fillId="11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1">
    <dxf>
      <numFmt numFmtId="164" formatCode="&quot;$&quot;#,##0.00_);[Red]\(&quot;$&quot;#,##0.00\)"/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Product"/>
    <tableColumn id="2" xr3:uid="{00000000-0010-0000-0000-000002000000}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zoomScale="127" zoomScaleNormal="127" workbookViewId="0">
      <selection activeCell="C1" sqref="C1"/>
    </sheetView>
  </sheetViews>
  <sheetFormatPr defaultRowHeight="14.4" x14ac:dyDescent="0.3"/>
  <cols>
    <col min="1" max="1" width="3" bestFit="1" customWidth="1"/>
    <col min="2" max="2" width="58.5546875" style="41" customWidth="1"/>
  </cols>
  <sheetData>
    <row r="1" spans="1:2" x14ac:dyDescent="0.3">
      <c r="A1" s="42">
        <v>1</v>
      </c>
      <c r="B1" s="43" t="s">
        <v>163</v>
      </c>
    </row>
    <row r="2" spans="1:2" x14ac:dyDescent="0.3">
      <c r="A2" s="42">
        <v>2</v>
      </c>
      <c r="B2" s="43" t="s">
        <v>4</v>
      </c>
    </row>
    <row r="3" spans="1:2" x14ac:dyDescent="0.3">
      <c r="A3" s="42">
        <v>3</v>
      </c>
      <c r="B3" s="43" t="s">
        <v>164</v>
      </c>
    </row>
    <row r="4" spans="1:2" x14ac:dyDescent="0.3">
      <c r="A4" s="42">
        <v>4</v>
      </c>
      <c r="B4" s="43" t="s">
        <v>92</v>
      </c>
    </row>
    <row r="5" spans="1:2" x14ac:dyDescent="0.3">
      <c r="A5" s="42">
        <v>5</v>
      </c>
      <c r="B5" s="43" t="s">
        <v>10</v>
      </c>
    </row>
    <row r="6" spans="1:2" x14ac:dyDescent="0.3">
      <c r="A6" s="42">
        <v>6</v>
      </c>
      <c r="B6" s="43" t="s">
        <v>154</v>
      </c>
    </row>
    <row r="7" spans="1:2" x14ac:dyDescent="0.3">
      <c r="A7" s="42">
        <v>7</v>
      </c>
      <c r="B7" s="43" t="s">
        <v>6</v>
      </c>
    </row>
    <row r="8" spans="1:2" x14ac:dyDescent="0.3">
      <c r="A8" s="42">
        <v>8</v>
      </c>
      <c r="B8" s="43" t="s">
        <v>165</v>
      </c>
    </row>
    <row r="9" spans="1:2" x14ac:dyDescent="0.3">
      <c r="A9" s="42">
        <v>9</v>
      </c>
      <c r="B9" s="43" t="s">
        <v>166</v>
      </c>
    </row>
    <row r="10" spans="1:2" x14ac:dyDescent="0.3">
      <c r="A10" s="42">
        <v>10</v>
      </c>
      <c r="B10" s="43" t="s">
        <v>8</v>
      </c>
    </row>
    <row r="11" spans="1:2" x14ac:dyDescent="0.3">
      <c r="A11" s="42">
        <v>11</v>
      </c>
      <c r="B11" s="43" t="s">
        <v>9</v>
      </c>
    </row>
    <row r="12" spans="1:2" x14ac:dyDescent="0.3">
      <c r="A12" s="42">
        <v>12</v>
      </c>
      <c r="B12" s="44" t="s">
        <v>167</v>
      </c>
    </row>
    <row r="13" spans="1:2" x14ac:dyDescent="0.3">
      <c r="A13" s="42">
        <v>13</v>
      </c>
      <c r="B13" s="44" t="s">
        <v>168</v>
      </c>
    </row>
    <row r="14" spans="1:2" x14ac:dyDescent="0.3">
      <c r="A14" s="42">
        <v>14</v>
      </c>
      <c r="B14" s="44" t="s">
        <v>169</v>
      </c>
    </row>
    <row r="15" spans="1:2" x14ac:dyDescent="0.3">
      <c r="A15" s="42">
        <v>15</v>
      </c>
      <c r="B15" s="44" t="s">
        <v>170</v>
      </c>
    </row>
    <row r="16" spans="1:2" x14ac:dyDescent="0.3">
      <c r="A16" s="42">
        <v>16</v>
      </c>
      <c r="B16" s="45" t="s">
        <v>171</v>
      </c>
    </row>
    <row r="17" spans="1:2" x14ac:dyDescent="0.3">
      <c r="A17" s="42">
        <v>17</v>
      </c>
      <c r="B17" s="45" t="s">
        <v>172</v>
      </c>
    </row>
    <row r="18" spans="1:2" x14ac:dyDescent="0.3">
      <c r="A18" s="42">
        <v>18</v>
      </c>
      <c r="B18" s="43" t="s">
        <v>173</v>
      </c>
    </row>
    <row r="19" spans="1:2" x14ac:dyDescent="0.3">
      <c r="A19" s="42">
        <v>19</v>
      </c>
      <c r="B19" s="43" t="s">
        <v>174</v>
      </c>
    </row>
    <row r="20" spans="1:2" x14ac:dyDescent="0.3">
      <c r="A20" s="42">
        <v>20</v>
      </c>
      <c r="B20" s="43" t="s">
        <v>175</v>
      </c>
    </row>
    <row r="21" spans="1:2" x14ac:dyDescent="0.3">
      <c r="A21" s="42">
        <v>21</v>
      </c>
      <c r="B21" s="45" t="s">
        <v>176</v>
      </c>
    </row>
    <row r="22" spans="1:2" x14ac:dyDescent="0.3">
      <c r="A22" s="42">
        <v>22</v>
      </c>
      <c r="B22" s="45" t="s">
        <v>177</v>
      </c>
    </row>
    <row r="23" spans="1:2" x14ac:dyDescent="0.3">
      <c r="A23" s="42">
        <v>23</v>
      </c>
      <c r="B23" s="43" t="s">
        <v>160</v>
      </c>
    </row>
    <row r="24" spans="1:2" x14ac:dyDescent="0.3">
      <c r="A24" s="42">
        <v>24</v>
      </c>
      <c r="B24" s="43" t="s">
        <v>161</v>
      </c>
    </row>
    <row r="25" spans="1:2" x14ac:dyDescent="0.3">
      <c r="A25" s="42">
        <v>25</v>
      </c>
      <c r="B25" s="43" t="s">
        <v>162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8"/>
  <sheetViews>
    <sheetView topLeftCell="A22" zoomScale="145" zoomScaleNormal="145" workbookViewId="0">
      <selection activeCell="B34" sqref="B34"/>
    </sheetView>
  </sheetViews>
  <sheetFormatPr defaultRowHeight="14.4" x14ac:dyDescent="0.3"/>
  <cols>
    <col min="1" max="1" width="30.109375" bestFit="1" customWidth="1"/>
    <col min="2" max="2" width="14.44140625" bestFit="1" customWidth="1"/>
    <col min="3" max="3" width="20.33203125" bestFit="1" customWidth="1"/>
    <col min="4" max="4" width="7.33203125" bestFit="1" customWidth="1"/>
  </cols>
  <sheetData>
    <row r="1" spans="1:4" x14ac:dyDescent="0.3">
      <c r="A1" s="25" t="s">
        <v>7</v>
      </c>
    </row>
    <row r="3" spans="1:4" x14ac:dyDescent="0.3">
      <c r="A3" s="2" t="s">
        <v>36</v>
      </c>
      <c r="B3" s="2" t="s">
        <v>13</v>
      </c>
      <c r="C3" s="2" t="s">
        <v>24</v>
      </c>
      <c r="D3" s="2" t="s">
        <v>15</v>
      </c>
    </row>
    <row r="4" spans="1:4" x14ac:dyDescent="0.3">
      <c r="A4" s="3" t="s">
        <v>16</v>
      </c>
      <c r="B4" s="3" t="s">
        <v>47</v>
      </c>
      <c r="C4" s="3">
        <v>25</v>
      </c>
      <c r="D4" s="4">
        <v>26.95</v>
      </c>
    </row>
    <row r="5" spans="1:4" x14ac:dyDescent="0.3">
      <c r="A5" s="3" t="s">
        <v>17</v>
      </c>
      <c r="B5" s="3" t="s">
        <v>48</v>
      </c>
      <c r="C5" s="3">
        <v>20</v>
      </c>
      <c r="D5" s="4">
        <v>28.95</v>
      </c>
    </row>
    <row r="6" spans="1:4" x14ac:dyDescent="0.3">
      <c r="A6" s="3" t="s">
        <v>18</v>
      </c>
      <c r="B6" s="3" t="s">
        <v>49</v>
      </c>
      <c r="C6" s="3">
        <v>35</v>
      </c>
      <c r="D6" s="4">
        <v>31.95</v>
      </c>
    </row>
    <row r="7" spans="1:4" x14ac:dyDescent="0.3">
      <c r="A7" s="3" t="s">
        <v>19</v>
      </c>
      <c r="B7" s="3" t="s">
        <v>50</v>
      </c>
      <c r="C7" s="3">
        <v>20</v>
      </c>
      <c r="D7" s="4">
        <v>35.950000000000003</v>
      </c>
    </row>
    <row r="8" spans="1:4" x14ac:dyDescent="0.3">
      <c r="A8" s="3" t="s">
        <v>20</v>
      </c>
      <c r="B8" s="3" t="s">
        <v>51</v>
      </c>
      <c r="C8" s="3">
        <v>30</v>
      </c>
      <c r="D8" s="4">
        <v>18.95</v>
      </c>
    </row>
    <row r="9" spans="1:4" x14ac:dyDescent="0.3">
      <c r="A9" s="3" t="s">
        <v>21</v>
      </c>
      <c r="B9" s="3" t="s">
        <v>52</v>
      </c>
      <c r="C9" s="3">
        <v>40</v>
      </c>
      <c r="D9" s="4">
        <v>20.95</v>
      </c>
    </row>
    <row r="10" spans="1:4" x14ac:dyDescent="0.3">
      <c r="A10" s="3" t="s">
        <v>22</v>
      </c>
      <c r="B10" s="3" t="s">
        <v>53</v>
      </c>
      <c r="C10" s="3">
        <v>1</v>
      </c>
      <c r="D10" s="4">
        <v>4.95</v>
      </c>
    </row>
    <row r="11" spans="1:4" x14ac:dyDescent="0.3">
      <c r="A11" s="3" t="s">
        <v>83</v>
      </c>
      <c r="B11" s="3" t="s">
        <v>54</v>
      </c>
      <c r="C11" s="3">
        <v>5</v>
      </c>
      <c r="D11" s="4">
        <v>8.9499999999999993</v>
      </c>
    </row>
    <row r="13" spans="1:4" x14ac:dyDescent="0.3">
      <c r="A13" s="25" t="s">
        <v>139</v>
      </c>
    </row>
    <row r="14" spans="1:4" x14ac:dyDescent="0.3">
      <c r="A14" s="2" t="s">
        <v>36</v>
      </c>
      <c r="B14" s="2" t="s">
        <v>15</v>
      </c>
    </row>
    <row r="15" spans="1:4" x14ac:dyDescent="0.3">
      <c r="A15" s="3" t="s">
        <v>134</v>
      </c>
      <c r="B15" s="23"/>
    </row>
    <row r="16" spans="1:4" x14ac:dyDescent="0.3">
      <c r="A16" s="3" t="s">
        <v>135</v>
      </c>
      <c r="B16" s="23"/>
    </row>
    <row r="17" spans="1:4" x14ac:dyDescent="0.3">
      <c r="A17" s="3" t="s">
        <v>136</v>
      </c>
      <c r="B17" s="23"/>
    </row>
    <row r="18" spans="1:4" x14ac:dyDescent="0.3">
      <c r="A18" s="3" t="s">
        <v>137</v>
      </c>
      <c r="B18" s="23"/>
    </row>
    <row r="19" spans="1:4" x14ac:dyDescent="0.3">
      <c r="A19" s="3" t="s">
        <v>138</v>
      </c>
      <c r="B19" s="23"/>
    </row>
    <row r="22" spans="1:4" x14ac:dyDescent="0.3">
      <c r="A22" s="2" t="s">
        <v>36</v>
      </c>
      <c r="B22" s="2" t="s">
        <v>13</v>
      </c>
      <c r="C22" s="2" t="s">
        <v>24</v>
      </c>
      <c r="D22" s="2" t="s">
        <v>15</v>
      </c>
    </row>
    <row r="23" spans="1:4" x14ac:dyDescent="0.3">
      <c r="A23" s="3" t="s">
        <v>141</v>
      </c>
      <c r="B23" s="3" t="s">
        <v>47</v>
      </c>
      <c r="C23" s="3">
        <v>25</v>
      </c>
      <c r="D23" s="4">
        <v>26.95</v>
      </c>
    </row>
    <row r="24" spans="1:4" x14ac:dyDescent="0.3">
      <c r="A24" s="3" t="s">
        <v>142</v>
      </c>
      <c r="B24" s="3" t="s">
        <v>48</v>
      </c>
      <c r="C24" s="3">
        <v>20</v>
      </c>
      <c r="D24" s="4">
        <v>28.95</v>
      </c>
    </row>
    <row r="25" spans="1:4" x14ac:dyDescent="0.3">
      <c r="A25" s="3" t="s">
        <v>134</v>
      </c>
      <c r="B25" s="3" t="s">
        <v>49</v>
      </c>
      <c r="C25" s="3">
        <v>35</v>
      </c>
      <c r="D25" s="4">
        <v>31.95</v>
      </c>
    </row>
    <row r="26" spans="1:4" x14ac:dyDescent="0.3">
      <c r="A26" s="3" t="s">
        <v>135</v>
      </c>
      <c r="B26" s="3" t="s">
        <v>50</v>
      </c>
      <c r="C26" s="3">
        <v>20</v>
      </c>
      <c r="D26" s="4">
        <v>35.950000000000003</v>
      </c>
    </row>
    <row r="27" spans="1:4" x14ac:dyDescent="0.3">
      <c r="A27" s="3" t="s">
        <v>136</v>
      </c>
      <c r="B27" s="3" t="s">
        <v>51</v>
      </c>
      <c r="C27" s="3">
        <v>30</v>
      </c>
      <c r="D27" s="4">
        <v>18.95</v>
      </c>
    </row>
    <row r="28" spans="1:4" x14ac:dyDescent="0.3">
      <c r="A28" s="3" t="s">
        <v>137</v>
      </c>
      <c r="B28" s="3" t="s">
        <v>52</v>
      </c>
      <c r="C28" s="3">
        <v>40</v>
      </c>
      <c r="D28" s="4">
        <v>20.95</v>
      </c>
    </row>
    <row r="29" spans="1:4" x14ac:dyDescent="0.3">
      <c r="A29" s="3" t="s">
        <v>138</v>
      </c>
      <c r="B29" s="3" t="s">
        <v>53</v>
      </c>
      <c r="C29" s="3">
        <v>1</v>
      </c>
      <c r="D29" s="4">
        <v>4.95</v>
      </c>
    </row>
    <row r="30" spans="1:4" x14ac:dyDescent="0.3">
      <c r="A30" s="3" t="s">
        <v>143</v>
      </c>
      <c r="B30" s="3" t="s">
        <v>54</v>
      </c>
      <c r="C30" s="3">
        <v>5</v>
      </c>
      <c r="D30" s="4">
        <v>8.9499999999999993</v>
      </c>
    </row>
    <row r="32" spans="1:4" x14ac:dyDescent="0.3">
      <c r="A32" s="25" t="s">
        <v>140</v>
      </c>
    </row>
    <row r="33" spans="1:5" x14ac:dyDescent="0.3">
      <c r="A33" s="2" t="s">
        <v>36</v>
      </c>
      <c r="B33" s="2" t="s">
        <v>15</v>
      </c>
    </row>
    <row r="34" spans="1:5" x14ac:dyDescent="0.3">
      <c r="A34" s="3" t="s">
        <v>18</v>
      </c>
      <c r="B34" s="23"/>
      <c r="C34" s="18" t="s">
        <v>121</v>
      </c>
      <c r="D34" s="18"/>
      <c r="E34" s="18"/>
    </row>
    <row r="35" spans="1:5" x14ac:dyDescent="0.3">
      <c r="A35" s="3" t="s">
        <v>19</v>
      </c>
      <c r="B35" s="23"/>
    </row>
    <row r="36" spans="1:5" x14ac:dyDescent="0.3">
      <c r="A36" s="3" t="s">
        <v>20</v>
      </c>
      <c r="B36" s="23"/>
    </row>
    <row r="37" spans="1:5" x14ac:dyDescent="0.3">
      <c r="A37" s="3" t="s">
        <v>21</v>
      </c>
      <c r="B37" s="23"/>
    </row>
    <row r="38" spans="1:5" x14ac:dyDescent="0.3">
      <c r="A38" s="3" t="s">
        <v>22</v>
      </c>
      <c r="B38" s="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zoomScale="130" zoomScaleNormal="130" workbookViewId="0">
      <selection activeCell="J15" sqref="J15"/>
    </sheetView>
  </sheetViews>
  <sheetFormatPr defaultRowHeight="14.4" x14ac:dyDescent="0.3"/>
  <cols>
    <col min="2" max="2" width="9.88671875" bestFit="1" customWidth="1"/>
    <col min="3" max="3" width="14" customWidth="1"/>
    <col min="5" max="5" width="9.21875" bestFit="1" customWidth="1"/>
    <col min="6" max="6" width="15.21875" bestFit="1" customWidth="1"/>
  </cols>
  <sheetData>
    <row r="1" spans="1:6" x14ac:dyDescent="0.3">
      <c r="A1" s="25" t="s">
        <v>11</v>
      </c>
    </row>
    <row r="2" spans="1:6" x14ac:dyDescent="0.3">
      <c r="E2" t="s">
        <v>146</v>
      </c>
    </row>
    <row r="3" spans="1:6" x14ac:dyDescent="0.3">
      <c r="A3" t="s">
        <v>144</v>
      </c>
      <c r="B3" t="s">
        <v>145</v>
      </c>
      <c r="C3" t="s">
        <v>156</v>
      </c>
      <c r="E3" s="2" t="s">
        <v>145</v>
      </c>
      <c r="F3" s="2" t="s">
        <v>156</v>
      </c>
    </row>
    <row r="4" spans="1:6" x14ac:dyDescent="0.3">
      <c r="A4" t="s">
        <v>146</v>
      </c>
      <c r="B4">
        <v>431</v>
      </c>
      <c r="C4" s="30"/>
      <c r="E4" s="3">
        <v>0</v>
      </c>
      <c r="F4" s="46">
        <v>0.01</v>
      </c>
    </row>
    <row r="5" spans="1:6" x14ac:dyDescent="0.3">
      <c r="A5" t="s">
        <v>147</v>
      </c>
      <c r="B5">
        <v>65</v>
      </c>
      <c r="C5" s="30"/>
      <c r="E5" s="3">
        <v>100</v>
      </c>
      <c r="F5" s="46">
        <v>0.02</v>
      </c>
    </row>
    <row r="6" spans="1:6" x14ac:dyDescent="0.3">
      <c r="A6" t="s">
        <v>148</v>
      </c>
      <c r="B6">
        <v>563</v>
      </c>
      <c r="C6" s="30"/>
      <c r="E6" s="3">
        <v>200</v>
      </c>
      <c r="F6" s="46">
        <v>0.04</v>
      </c>
    </row>
    <row r="7" spans="1:6" x14ac:dyDescent="0.3">
      <c r="A7" t="s">
        <v>146</v>
      </c>
      <c r="B7">
        <v>493</v>
      </c>
      <c r="C7" s="30"/>
      <c r="E7" s="3">
        <v>500</v>
      </c>
      <c r="F7" s="46">
        <v>0.06</v>
      </c>
    </row>
    <row r="8" spans="1:6" x14ac:dyDescent="0.3">
      <c r="A8" t="s">
        <v>148</v>
      </c>
      <c r="B8">
        <v>188</v>
      </c>
      <c r="C8" s="30"/>
    </row>
    <row r="9" spans="1:6" x14ac:dyDescent="0.3">
      <c r="E9" t="s">
        <v>147</v>
      </c>
    </row>
    <row r="10" spans="1:6" x14ac:dyDescent="0.3">
      <c r="E10" s="2" t="s">
        <v>145</v>
      </c>
      <c r="F10" s="2" t="s">
        <v>156</v>
      </c>
    </row>
    <row r="11" spans="1:6" x14ac:dyDescent="0.3">
      <c r="A11" s="3" t="s">
        <v>146</v>
      </c>
      <c r="B11" s="3">
        <v>1</v>
      </c>
      <c r="E11" s="3">
        <v>0</v>
      </c>
      <c r="F11" s="46">
        <v>0.01</v>
      </c>
    </row>
    <row r="12" spans="1:6" x14ac:dyDescent="0.3">
      <c r="A12" s="3" t="s">
        <v>147</v>
      </c>
      <c r="B12" s="3">
        <v>2</v>
      </c>
      <c r="E12" s="3">
        <v>200</v>
      </c>
      <c r="F12" s="46">
        <v>0.02</v>
      </c>
    </row>
    <row r="13" spans="1:6" x14ac:dyDescent="0.3">
      <c r="A13" s="3" t="s">
        <v>148</v>
      </c>
      <c r="B13" s="3">
        <v>3</v>
      </c>
      <c r="E13" s="3">
        <v>300</v>
      </c>
      <c r="F13" s="46">
        <v>0.04</v>
      </c>
    </row>
    <row r="14" spans="1:6" x14ac:dyDescent="0.3">
      <c r="E14" s="3">
        <v>400</v>
      </c>
      <c r="F14" s="46">
        <v>0.06</v>
      </c>
    </row>
    <row r="16" spans="1:6" x14ac:dyDescent="0.3">
      <c r="E16" t="s">
        <v>148</v>
      </c>
    </row>
    <row r="17" spans="5:6" x14ac:dyDescent="0.3">
      <c r="E17" s="2" t="s">
        <v>145</v>
      </c>
      <c r="F17" s="2" t="s">
        <v>156</v>
      </c>
    </row>
    <row r="18" spans="5:6" x14ac:dyDescent="0.3">
      <c r="E18" s="3">
        <v>0</v>
      </c>
      <c r="F18" s="46">
        <v>0.02</v>
      </c>
    </row>
    <row r="19" spans="5:6" x14ac:dyDescent="0.3">
      <c r="E19" s="3">
        <v>300</v>
      </c>
      <c r="F19" s="46">
        <v>0.03</v>
      </c>
    </row>
    <row r="20" spans="5:6" x14ac:dyDescent="0.3">
      <c r="E20" s="3">
        <v>500</v>
      </c>
      <c r="F20" s="46">
        <v>0.04</v>
      </c>
    </row>
    <row r="21" spans="5:6" x14ac:dyDescent="0.3">
      <c r="E21" s="3">
        <v>750</v>
      </c>
      <c r="F21" s="46">
        <v>0.05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2"/>
  <sheetViews>
    <sheetView zoomScale="160" zoomScaleNormal="160" workbookViewId="0">
      <selection activeCell="B5" sqref="B5"/>
    </sheetView>
  </sheetViews>
  <sheetFormatPr defaultRowHeight="14.4" x14ac:dyDescent="0.3"/>
  <cols>
    <col min="1" max="1" width="18" customWidth="1"/>
  </cols>
  <sheetData>
    <row r="1" spans="1:6" x14ac:dyDescent="0.3">
      <c r="A1" s="25" t="s">
        <v>12</v>
      </c>
    </row>
    <row r="3" spans="1:6" x14ac:dyDescent="0.3">
      <c r="A3" s="34" t="s">
        <v>150</v>
      </c>
      <c r="B3" s="32"/>
    </row>
    <row r="4" spans="1:6" x14ac:dyDescent="0.3">
      <c r="A4" s="33" t="s">
        <v>151</v>
      </c>
      <c r="B4" s="32"/>
    </row>
    <row r="5" spans="1:6" x14ac:dyDescent="0.3">
      <c r="A5" s="35" t="s">
        <v>44</v>
      </c>
      <c r="B5" s="29"/>
    </row>
    <row r="7" spans="1:6" x14ac:dyDescent="0.3">
      <c r="A7" s="36" t="s">
        <v>149</v>
      </c>
      <c r="B7" s="31">
        <v>0</v>
      </c>
      <c r="C7" s="31">
        <v>1</v>
      </c>
      <c r="D7" s="31">
        <v>2</v>
      </c>
      <c r="E7" s="31">
        <v>3</v>
      </c>
      <c r="F7" s="31">
        <v>4</v>
      </c>
    </row>
    <row r="8" spans="1:6" x14ac:dyDescent="0.3">
      <c r="A8" s="34">
        <v>0</v>
      </c>
      <c r="B8" s="4">
        <v>0</v>
      </c>
      <c r="C8" s="4">
        <v>1</v>
      </c>
      <c r="D8" s="4">
        <v>2</v>
      </c>
      <c r="E8" s="4">
        <v>3</v>
      </c>
      <c r="F8" s="4">
        <v>4</v>
      </c>
    </row>
    <row r="9" spans="1:6" x14ac:dyDescent="0.3">
      <c r="A9" s="34">
        <v>100</v>
      </c>
      <c r="B9" s="4">
        <v>1</v>
      </c>
      <c r="C9" s="4">
        <v>2</v>
      </c>
      <c r="D9" s="4">
        <v>3</v>
      </c>
      <c r="E9" s="4">
        <v>4</v>
      </c>
      <c r="F9" s="4">
        <v>5</v>
      </c>
    </row>
    <row r="10" spans="1:6" x14ac:dyDescent="0.3">
      <c r="A10" s="34">
        <v>500</v>
      </c>
      <c r="B10" s="4">
        <v>2</v>
      </c>
      <c r="C10" s="4">
        <v>3</v>
      </c>
      <c r="D10" s="4">
        <v>4</v>
      </c>
      <c r="E10" s="4">
        <v>5</v>
      </c>
      <c r="F10" s="4">
        <v>6</v>
      </c>
    </row>
    <row r="11" spans="1:6" x14ac:dyDescent="0.3">
      <c r="A11" s="34">
        <v>1000</v>
      </c>
      <c r="B11" s="4">
        <v>3</v>
      </c>
      <c r="C11" s="4">
        <v>4</v>
      </c>
      <c r="D11" s="4">
        <v>5</v>
      </c>
      <c r="E11" s="4">
        <v>6</v>
      </c>
      <c r="F11" s="4">
        <v>7</v>
      </c>
    </row>
    <row r="12" spans="1:6" x14ac:dyDescent="0.3">
      <c r="A12" s="34">
        <v>2000</v>
      </c>
      <c r="B12" s="4">
        <v>4</v>
      </c>
      <c r="C12" s="4">
        <v>5</v>
      </c>
      <c r="D12" s="4">
        <v>6</v>
      </c>
      <c r="E12" s="4">
        <v>7</v>
      </c>
      <c r="F12" s="4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zoomScale="130" zoomScaleNormal="130" workbookViewId="0">
      <selection activeCell="C13" sqref="C13"/>
    </sheetView>
  </sheetViews>
  <sheetFormatPr defaultRowHeight="14.4" x14ac:dyDescent="0.3"/>
  <cols>
    <col min="1" max="1" width="14.109375" customWidth="1"/>
    <col min="2" max="2" width="15.44140625" customWidth="1"/>
    <col min="3" max="3" width="9.88671875" bestFit="1" customWidth="1"/>
    <col min="5" max="5" width="9.88671875" bestFit="1" customWidth="1"/>
    <col min="6" max="6" width="35.44140625" bestFit="1" customWidth="1"/>
  </cols>
  <sheetData>
    <row r="1" spans="1:6" x14ac:dyDescent="0.3">
      <c r="A1" s="25" t="s">
        <v>183</v>
      </c>
    </row>
    <row r="3" spans="1:6" ht="43.2" x14ac:dyDescent="0.3">
      <c r="A3" s="37" t="s">
        <v>152</v>
      </c>
      <c r="B3" s="8" t="s">
        <v>38</v>
      </c>
      <c r="C3" s="9" t="s">
        <v>39</v>
      </c>
      <c r="D3" s="8" t="s">
        <v>40</v>
      </c>
      <c r="E3" s="9" t="s">
        <v>41</v>
      </c>
      <c r="F3" s="8" t="s">
        <v>42</v>
      </c>
    </row>
    <row r="4" spans="1:6" x14ac:dyDescent="0.3">
      <c r="A4" s="38">
        <v>0</v>
      </c>
      <c r="B4" s="10">
        <v>0</v>
      </c>
      <c r="C4" s="10">
        <v>1313</v>
      </c>
      <c r="D4" s="39">
        <v>0</v>
      </c>
      <c r="E4" s="4">
        <v>0</v>
      </c>
      <c r="F4" s="3" t="str">
        <f t="shared" ref="F4:F10" si="0">IF(B4=0,"Zero Tax",IF(E4=0,"",DOLLAR(E4)&amp;" + ")&amp;TEXT(D4:D4,"0%")&amp;" of excess over "&amp;DOLLAR(B4,0))</f>
        <v>Zero Tax</v>
      </c>
    </row>
    <row r="5" spans="1:6" x14ac:dyDescent="0.3">
      <c r="A5" s="40">
        <f t="shared" ref="A5:A10" si="1">B5+0.01</f>
        <v>1313.01</v>
      </c>
      <c r="B5" s="10">
        <f t="shared" ref="B5:B10" si="2">C4</f>
        <v>1313</v>
      </c>
      <c r="C5" s="10">
        <v>2038</v>
      </c>
      <c r="D5" s="12">
        <v>0.1</v>
      </c>
      <c r="E5" s="4">
        <f>E4+D4*(C4-B4)</f>
        <v>0</v>
      </c>
      <c r="F5" s="3" t="str">
        <f t="shared" si="0"/>
        <v>10% of excess over Ksh1,313</v>
      </c>
    </row>
    <row r="6" spans="1:6" x14ac:dyDescent="0.3">
      <c r="A6" s="40">
        <f t="shared" si="1"/>
        <v>2038.01</v>
      </c>
      <c r="B6" s="10">
        <f t="shared" si="2"/>
        <v>2038</v>
      </c>
      <c r="C6" s="10">
        <v>6304</v>
      </c>
      <c r="D6" s="12">
        <v>0.15</v>
      </c>
      <c r="E6" s="4">
        <f>ROUND(E5+D5*(C5-B5),2)</f>
        <v>72.5</v>
      </c>
      <c r="F6" s="3" t="str">
        <f t="shared" si="0"/>
        <v>Ksh72.50 + 15% of excess over Ksh2,038</v>
      </c>
    </row>
    <row r="7" spans="1:6" x14ac:dyDescent="0.3">
      <c r="A7" s="40">
        <f t="shared" si="1"/>
        <v>6304.01</v>
      </c>
      <c r="B7" s="13">
        <f t="shared" si="2"/>
        <v>6304</v>
      </c>
      <c r="C7" s="13">
        <v>9844</v>
      </c>
      <c r="D7" s="12">
        <v>0.25</v>
      </c>
      <c r="E7" s="14">
        <f>ROUND(E6+D6*(C6-B6),2)</f>
        <v>712.4</v>
      </c>
      <c r="F7" s="15" t="str">
        <f t="shared" si="0"/>
        <v>Ksh712.40 + 25% of excess over Ksh6,304</v>
      </c>
    </row>
    <row r="8" spans="1:6" x14ac:dyDescent="0.3">
      <c r="A8" s="40">
        <f t="shared" si="1"/>
        <v>9844.01</v>
      </c>
      <c r="B8" s="10">
        <f t="shared" si="2"/>
        <v>9844</v>
      </c>
      <c r="C8" s="10">
        <v>18050</v>
      </c>
      <c r="D8" s="12">
        <v>0.28000000000000003</v>
      </c>
      <c r="E8" s="4">
        <f>ROUND(E7+D7*(C7-B7),2)</f>
        <v>1597.4</v>
      </c>
      <c r="F8" s="3" t="str">
        <f t="shared" si="0"/>
        <v>Ksh1,597.40 + 28% of excess over Ksh9,844</v>
      </c>
    </row>
    <row r="9" spans="1:6" x14ac:dyDescent="0.3">
      <c r="A9" s="40">
        <f t="shared" si="1"/>
        <v>18050.009999999998</v>
      </c>
      <c r="B9" s="10">
        <f t="shared" si="2"/>
        <v>18050</v>
      </c>
      <c r="C9" s="10">
        <v>31725</v>
      </c>
      <c r="D9" s="12">
        <v>0.33</v>
      </c>
      <c r="E9" s="4">
        <f>ROUND(E8+D8*(C8-B8),2)</f>
        <v>3895.08</v>
      </c>
      <c r="F9" s="3" t="str">
        <f t="shared" si="0"/>
        <v>Ksh3,895.08 + 33% of excess over Ksh18,050</v>
      </c>
    </row>
    <row r="10" spans="1:6" x14ac:dyDescent="0.3">
      <c r="A10" s="40">
        <f t="shared" si="1"/>
        <v>31725.01</v>
      </c>
      <c r="B10" s="10">
        <f t="shared" si="2"/>
        <v>31725</v>
      </c>
      <c r="C10" s="10"/>
      <c r="D10" s="12">
        <v>0.35</v>
      </c>
      <c r="E10" s="4">
        <f>ROUND(E9+D9*(C9-B9),2)</f>
        <v>8407.83</v>
      </c>
      <c r="F10" s="3" t="str">
        <f t="shared" si="0"/>
        <v>Ksh8,407.83 + 35% of excess over Ksh31,725</v>
      </c>
    </row>
    <row r="12" spans="1:6" x14ac:dyDescent="0.3">
      <c r="B12" s="15" t="s">
        <v>153</v>
      </c>
      <c r="C12" s="14">
        <v>2500</v>
      </c>
    </row>
    <row r="13" spans="1:6" x14ac:dyDescent="0.3">
      <c r="B13" s="3" t="s">
        <v>44</v>
      </c>
      <c r="C13" s="29">
        <f>VLOOKUP(C12,A4:E10,5)+(C12-VLOOKUP(C12,A4:E10,2))*VLOOKUP(C12,A4:E10,4)</f>
        <v>141.80000000000001</v>
      </c>
      <c r="E13" s="28"/>
    </row>
    <row r="14" spans="1:6" x14ac:dyDescent="0.3">
      <c r="C14" s="29">
        <f>E7+(C12-B7)*D7</f>
        <v>-238.60000000000002</v>
      </c>
    </row>
    <row r="16" spans="1:6" x14ac:dyDescent="0.3">
      <c r="C16" s="29">
        <f>LOOKUP(C12,A4:E10)+ROUND((C12-LOOKUP(C12,A4:B10))*LOOKUP(C12,A4:D10),2)</f>
        <v>141.80000000000001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tabSelected="1" workbookViewId="0">
      <selection activeCell="D9" sqref="D9"/>
    </sheetView>
  </sheetViews>
  <sheetFormatPr defaultRowHeight="14.4" x14ac:dyDescent="0.3"/>
  <cols>
    <col min="1" max="1" width="9.44140625" customWidth="1"/>
  </cols>
  <sheetData>
    <row r="1" spans="1:5" x14ac:dyDescent="0.3">
      <c r="A1" t="s">
        <v>144</v>
      </c>
      <c r="B1" t="s">
        <v>15</v>
      </c>
      <c r="D1" t="s">
        <v>144</v>
      </c>
      <c r="E1" t="s">
        <v>15</v>
      </c>
    </row>
    <row r="2" spans="1:5" x14ac:dyDescent="0.3">
      <c r="A2" t="s">
        <v>16</v>
      </c>
      <c r="B2" s="28">
        <v>25</v>
      </c>
      <c r="D2" t="s">
        <v>19</v>
      </c>
    </row>
    <row r="3" spans="1:5" x14ac:dyDescent="0.3">
      <c r="A3" t="s">
        <v>17</v>
      </c>
      <c r="B3" s="28">
        <v>26</v>
      </c>
    </row>
    <row r="4" spans="1:5" x14ac:dyDescent="0.3">
      <c r="A4" t="s">
        <v>19</v>
      </c>
      <c r="B4" s="28">
        <v>36</v>
      </c>
    </row>
    <row r="5" spans="1:5" x14ac:dyDescent="0.3">
      <c r="A5" t="s">
        <v>184</v>
      </c>
      <c r="B5" s="28">
        <v>35</v>
      </c>
    </row>
  </sheetData>
  <dataValidations count="1">
    <dataValidation type="list" allowBlank="1" showInputMessage="1" showErrorMessage="1" sqref="D2" xr:uid="{00000000-0002-0000-0D00-000000000000}">
      <formula1>$A$2:$A$5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zoomScale="130" zoomScaleNormal="130" workbookViewId="0">
      <selection activeCell="E63" sqref="E63"/>
    </sheetView>
  </sheetViews>
  <sheetFormatPr defaultRowHeight="14.4" x14ac:dyDescent="0.3"/>
  <cols>
    <col min="1" max="1" width="23.5546875" customWidth="1"/>
    <col min="2" max="2" width="14.88671875" bestFit="1" customWidth="1"/>
    <col min="3" max="3" width="20.33203125" bestFit="1" customWidth="1"/>
    <col min="4" max="4" width="20.109375" bestFit="1" customWidth="1"/>
    <col min="5" max="5" width="35.44140625" bestFit="1" customWidth="1"/>
    <col min="6" max="7" width="13.5546875" bestFit="1" customWidth="1"/>
    <col min="8" max="8" width="13.6640625" bestFit="1" customWidth="1"/>
    <col min="9" max="9" width="14.88671875" bestFit="1" customWidth="1"/>
  </cols>
  <sheetData>
    <row r="1" spans="1:4" x14ac:dyDescent="0.3">
      <c r="A1" t="s">
        <v>0</v>
      </c>
    </row>
    <row r="2" spans="1:4" x14ac:dyDescent="0.3">
      <c r="A2" t="s">
        <v>1</v>
      </c>
    </row>
    <row r="3" spans="1:4" x14ac:dyDescent="0.3">
      <c r="A3" t="s">
        <v>2</v>
      </c>
    </row>
    <row r="4" spans="1:4" x14ac:dyDescent="0.3">
      <c r="A4" t="s">
        <v>3</v>
      </c>
    </row>
    <row r="6" spans="1:4" x14ac:dyDescent="0.3">
      <c r="A6" t="s">
        <v>4</v>
      </c>
    </row>
    <row r="8" spans="1:4" x14ac:dyDescent="0.3">
      <c r="A8" s="18" t="s">
        <v>46</v>
      </c>
    </row>
    <row r="9" spans="1:4" x14ac:dyDescent="0.3">
      <c r="A9" s="2" t="s">
        <v>36</v>
      </c>
      <c r="B9" s="2" t="s">
        <v>13</v>
      </c>
      <c r="C9" s="2" t="s">
        <v>24</v>
      </c>
      <c r="D9" s="2" t="s">
        <v>15</v>
      </c>
    </row>
    <row r="10" spans="1:4" x14ac:dyDescent="0.3">
      <c r="A10" s="3" t="s">
        <v>16</v>
      </c>
      <c r="B10" s="3" t="s">
        <v>47</v>
      </c>
      <c r="C10" s="3">
        <v>25</v>
      </c>
      <c r="D10" s="4">
        <v>26.95</v>
      </c>
    </row>
    <row r="11" spans="1:4" x14ac:dyDescent="0.3">
      <c r="A11" s="3" t="s">
        <v>17</v>
      </c>
      <c r="B11" s="3" t="s">
        <v>48</v>
      </c>
      <c r="C11" s="3">
        <v>20</v>
      </c>
      <c r="D11" s="4">
        <v>28.95</v>
      </c>
    </row>
    <row r="12" spans="1:4" x14ac:dyDescent="0.3">
      <c r="A12" s="3" t="s">
        <v>18</v>
      </c>
      <c r="B12" s="3" t="s">
        <v>49</v>
      </c>
      <c r="C12" s="3">
        <v>35</v>
      </c>
      <c r="D12" s="4">
        <v>31.95</v>
      </c>
    </row>
    <row r="13" spans="1:4" x14ac:dyDescent="0.3">
      <c r="A13" s="3" t="s">
        <v>19</v>
      </c>
      <c r="B13" s="3" t="s">
        <v>50</v>
      </c>
      <c r="C13" s="3">
        <v>20</v>
      </c>
      <c r="D13" s="4">
        <v>35.950000000000003</v>
      </c>
    </row>
    <row r="14" spans="1:4" x14ac:dyDescent="0.3">
      <c r="A14" s="3" t="s">
        <v>20</v>
      </c>
      <c r="B14" s="3" t="s">
        <v>51</v>
      </c>
      <c r="C14" s="3">
        <v>30</v>
      </c>
      <c r="D14" s="4">
        <v>18.95</v>
      </c>
    </row>
    <row r="15" spans="1:4" x14ac:dyDescent="0.3">
      <c r="A15" s="3" t="s">
        <v>21</v>
      </c>
      <c r="B15" s="3" t="s">
        <v>52</v>
      </c>
      <c r="C15" s="3">
        <v>40</v>
      </c>
      <c r="D15" s="4">
        <v>20.95</v>
      </c>
    </row>
    <row r="16" spans="1:4" x14ac:dyDescent="0.3">
      <c r="A16" s="3" t="s">
        <v>22</v>
      </c>
      <c r="B16" s="3" t="s">
        <v>53</v>
      </c>
      <c r="C16" s="3">
        <v>1</v>
      </c>
      <c r="D16" s="4">
        <v>4.95</v>
      </c>
    </row>
    <row r="17" spans="1:9" x14ac:dyDescent="0.3">
      <c r="A17" s="3" t="s">
        <v>83</v>
      </c>
      <c r="B17" s="3" t="s">
        <v>54</v>
      </c>
      <c r="C17" s="3">
        <v>5</v>
      </c>
      <c r="D17" s="4">
        <v>8.9499999999999993</v>
      </c>
    </row>
    <row r="18" spans="1:9" x14ac:dyDescent="0.3">
      <c r="A18" s="16"/>
      <c r="B18" s="16"/>
      <c r="C18" s="16"/>
      <c r="D18" s="17"/>
    </row>
    <row r="19" spans="1:9" x14ac:dyDescent="0.3">
      <c r="A19" s="16"/>
      <c r="B19" s="16"/>
      <c r="C19" s="16"/>
      <c r="D19" s="17"/>
    </row>
    <row r="20" spans="1:9" x14ac:dyDescent="0.3">
      <c r="A20" s="16"/>
      <c r="B20" s="16"/>
      <c r="C20" s="16"/>
      <c r="D20" s="17"/>
    </row>
    <row r="21" spans="1:9" x14ac:dyDescent="0.3">
      <c r="A21" s="18" t="s">
        <v>46</v>
      </c>
    </row>
    <row r="22" spans="1:9" x14ac:dyDescent="0.3">
      <c r="A22" s="2" t="s">
        <v>13</v>
      </c>
      <c r="B22" s="3" t="s">
        <v>47</v>
      </c>
      <c r="C22" s="3" t="s">
        <v>48</v>
      </c>
      <c r="D22" s="3" t="s">
        <v>49</v>
      </c>
      <c r="E22" s="3" t="s">
        <v>50</v>
      </c>
      <c r="F22" s="3" t="s">
        <v>51</v>
      </c>
      <c r="G22" s="3" t="s">
        <v>52</v>
      </c>
      <c r="H22" s="3" t="s">
        <v>53</v>
      </c>
      <c r="I22" s="3" t="s">
        <v>54</v>
      </c>
    </row>
    <row r="23" spans="1:9" x14ac:dyDescent="0.3">
      <c r="A23" s="2" t="s">
        <v>14</v>
      </c>
      <c r="B23" s="3" t="s">
        <v>16</v>
      </c>
      <c r="C23" s="3" t="s">
        <v>17</v>
      </c>
      <c r="D23" s="3" t="s">
        <v>18</v>
      </c>
      <c r="E23" s="3" t="s">
        <v>19</v>
      </c>
      <c r="F23" s="3" t="s">
        <v>20</v>
      </c>
      <c r="G23" s="3" t="s">
        <v>21</v>
      </c>
      <c r="H23" s="3" t="s">
        <v>22</v>
      </c>
      <c r="I23" s="3" t="s">
        <v>23</v>
      </c>
    </row>
    <row r="24" spans="1:9" x14ac:dyDescent="0.3">
      <c r="A24" s="2" t="s">
        <v>24</v>
      </c>
      <c r="B24" s="3">
        <v>25</v>
      </c>
      <c r="C24" s="3">
        <v>20</v>
      </c>
      <c r="D24" s="3">
        <v>35</v>
      </c>
      <c r="E24" s="3">
        <v>20</v>
      </c>
      <c r="F24" s="3">
        <v>30</v>
      </c>
      <c r="G24" s="3">
        <v>40</v>
      </c>
      <c r="H24" s="3">
        <v>1</v>
      </c>
      <c r="I24" s="3">
        <v>5</v>
      </c>
    </row>
    <row r="25" spans="1:9" x14ac:dyDescent="0.3">
      <c r="A25" s="2" t="s">
        <v>15</v>
      </c>
      <c r="B25" s="4">
        <v>26.95</v>
      </c>
      <c r="C25" s="4">
        <v>28.95</v>
      </c>
      <c r="D25" s="4">
        <v>31.95</v>
      </c>
      <c r="E25" s="4">
        <v>35.950000000000003</v>
      </c>
      <c r="F25" s="4">
        <v>18.95</v>
      </c>
      <c r="G25" s="4">
        <v>20.95</v>
      </c>
      <c r="H25" s="4">
        <v>4.95</v>
      </c>
      <c r="I25" s="4">
        <v>8.9499999999999993</v>
      </c>
    </row>
    <row r="32" spans="1:9" x14ac:dyDescent="0.3">
      <c r="A32" s="18" t="s">
        <v>55</v>
      </c>
    </row>
    <row r="33" spans="1:5" x14ac:dyDescent="0.3">
      <c r="A33" s="2" t="s">
        <v>26</v>
      </c>
      <c r="B33" s="2" t="s">
        <v>25</v>
      </c>
      <c r="C33" s="2" t="s">
        <v>27</v>
      </c>
    </row>
    <row r="34" spans="1:5" x14ac:dyDescent="0.3">
      <c r="A34" s="4">
        <v>0</v>
      </c>
      <c r="B34" s="3" t="s">
        <v>29</v>
      </c>
      <c r="C34" s="4">
        <v>0</v>
      </c>
    </row>
    <row r="35" spans="1:5" x14ac:dyDescent="0.3">
      <c r="A35" s="4">
        <v>1000</v>
      </c>
      <c r="B35" s="3" t="s">
        <v>30</v>
      </c>
      <c r="C35" s="4">
        <v>20</v>
      </c>
    </row>
    <row r="36" spans="1:5" x14ac:dyDescent="0.3">
      <c r="A36" s="4">
        <v>2500</v>
      </c>
      <c r="B36" s="3" t="s">
        <v>31</v>
      </c>
      <c r="C36" s="4">
        <v>100</v>
      </c>
    </row>
    <row r="37" spans="1:5" x14ac:dyDescent="0.3">
      <c r="A37" s="4">
        <v>7000</v>
      </c>
      <c r="B37" s="3" t="s">
        <v>32</v>
      </c>
      <c r="C37" s="4">
        <v>250</v>
      </c>
    </row>
    <row r="38" spans="1:5" x14ac:dyDescent="0.3">
      <c r="A38" s="4">
        <v>10000</v>
      </c>
      <c r="B38" s="3" t="s">
        <v>33</v>
      </c>
      <c r="C38" s="4">
        <v>700</v>
      </c>
    </row>
    <row r="39" spans="1:5" x14ac:dyDescent="0.3">
      <c r="A39" s="17"/>
      <c r="B39" s="16"/>
      <c r="C39" s="17"/>
    </row>
    <row r="40" spans="1:5" x14ac:dyDescent="0.3">
      <c r="A40" s="17"/>
      <c r="B40" s="16"/>
      <c r="C40" s="17"/>
    </row>
    <row r="41" spans="1:5" x14ac:dyDescent="0.3">
      <c r="A41" s="17"/>
      <c r="B41" s="16"/>
      <c r="C41" s="17"/>
    </row>
    <row r="42" spans="1:5" x14ac:dyDescent="0.3">
      <c r="A42" s="17"/>
      <c r="B42" s="16"/>
      <c r="C42" s="17"/>
    </row>
    <row r="43" spans="1:5" x14ac:dyDescent="0.3">
      <c r="A43" s="17"/>
      <c r="B43" s="16"/>
      <c r="C43" s="17"/>
    </row>
    <row r="44" spans="1:5" x14ac:dyDescent="0.3">
      <c r="A44" s="17"/>
      <c r="B44" s="16"/>
      <c r="C44" s="17"/>
    </row>
    <row r="45" spans="1:5" x14ac:dyDescent="0.3">
      <c r="A45" s="17"/>
      <c r="B45" s="16"/>
      <c r="C45" s="17"/>
    </row>
    <row r="46" spans="1:5" x14ac:dyDescent="0.3">
      <c r="A46" s="18" t="s">
        <v>44</v>
      </c>
    </row>
    <row r="47" spans="1:5" ht="18" x14ac:dyDescent="0.35">
      <c r="A47" s="19" t="s">
        <v>45</v>
      </c>
      <c r="B47" s="20"/>
      <c r="C47" s="20"/>
      <c r="D47" s="20"/>
      <c r="E47" s="21"/>
    </row>
    <row r="48" spans="1:5" ht="18" x14ac:dyDescent="0.35">
      <c r="A48" s="5" t="s">
        <v>37</v>
      </c>
      <c r="B48" s="6"/>
      <c r="C48" s="6"/>
      <c r="D48" s="6"/>
      <c r="E48" s="7"/>
    </row>
    <row r="49" spans="1:5" ht="28.8" x14ac:dyDescent="0.3">
      <c r="A49" s="8" t="s">
        <v>38</v>
      </c>
      <c r="B49" s="9" t="s">
        <v>39</v>
      </c>
      <c r="C49" s="8" t="s">
        <v>40</v>
      </c>
      <c r="D49" s="9" t="s">
        <v>41</v>
      </c>
      <c r="E49" s="8" t="s">
        <v>42</v>
      </c>
    </row>
    <row r="50" spans="1:5" x14ac:dyDescent="0.3">
      <c r="A50" s="10">
        <v>0</v>
      </c>
      <c r="B50" s="10">
        <v>1313</v>
      </c>
      <c r="C50" s="11">
        <v>0</v>
      </c>
      <c r="D50" s="4">
        <v>0</v>
      </c>
      <c r="E50" s="3" t="str">
        <f t="shared" ref="E50:E56" si="0">IF(A50=0,"Zero Tax",IF(D50=0,"",DOLLAR(D50)&amp;" + ")&amp;TEXT(C50:C50,"0%")&amp;" of excess over "&amp;DOLLAR(A50,0))</f>
        <v>Zero Tax</v>
      </c>
    </row>
    <row r="51" spans="1:5" x14ac:dyDescent="0.3">
      <c r="A51" s="10">
        <f t="shared" ref="A51:A56" si="1">B50</f>
        <v>1313</v>
      </c>
      <c r="B51" s="10">
        <v>2038</v>
      </c>
      <c r="C51" s="12">
        <v>0.1</v>
      </c>
      <c r="D51" s="4">
        <f>D50+C50*(B50-A50)</f>
        <v>0</v>
      </c>
      <c r="E51" s="3" t="str">
        <f t="shared" si="0"/>
        <v>10% of excess over Ksh1,313</v>
      </c>
    </row>
    <row r="52" spans="1:5" x14ac:dyDescent="0.3">
      <c r="A52" s="10">
        <f t="shared" si="1"/>
        <v>2038</v>
      </c>
      <c r="B52" s="10">
        <v>6304</v>
      </c>
      <c r="C52" s="12">
        <v>0.15</v>
      </c>
      <c r="D52" s="4">
        <f>ROUND(D51+C51*(B51-A51),2)</f>
        <v>72.5</v>
      </c>
      <c r="E52" s="3" t="str">
        <f t="shared" si="0"/>
        <v>Ksh72.50 + 15% of excess over Ksh2,038</v>
      </c>
    </row>
    <row r="53" spans="1:5" x14ac:dyDescent="0.3">
      <c r="A53" s="13">
        <f t="shared" si="1"/>
        <v>6304</v>
      </c>
      <c r="B53" s="13">
        <v>9844</v>
      </c>
      <c r="C53" s="12">
        <v>0.25</v>
      </c>
      <c r="D53" s="14">
        <f>ROUND(D52+C52*(B52-A52),2)</f>
        <v>712.4</v>
      </c>
      <c r="E53" s="15" t="str">
        <f t="shared" si="0"/>
        <v>Ksh712.40 + 25% of excess over Ksh6,304</v>
      </c>
    </row>
    <row r="54" spans="1:5" x14ac:dyDescent="0.3">
      <c r="A54" s="10">
        <f t="shared" si="1"/>
        <v>9844</v>
      </c>
      <c r="B54" s="10">
        <v>18050</v>
      </c>
      <c r="C54" s="12">
        <v>0.28000000000000003</v>
      </c>
      <c r="D54" s="4">
        <f>ROUND(D53+C53*(B53-A53),2)</f>
        <v>1597.4</v>
      </c>
      <c r="E54" s="3" t="str">
        <f t="shared" si="0"/>
        <v>Ksh1,597.40 + 28% of excess over Ksh9,844</v>
      </c>
    </row>
    <row r="55" spans="1:5" x14ac:dyDescent="0.3">
      <c r="A55" s="10">
        <f t="shared" si="1"/>
        <v>18050</v>
      </c>
      <c r="B55" s="10">
        <v>31725</v>
      </c>
      <c r="C55" s="12">
        <v>0.33</v>
      </c>
      <c r="D55" s="4">
        <f>ROUND(D54+C54*(B54-A54),2)</f>
        <v>3895.08</v>
      </c>
      <c r="E55" s="3" t="str">
        <f t="shared" si="0"/>
        <v>Ksh3,895.08 + 33% of excess over Ksh18,050</v>
      </c>
    </row>
    <row r="56" spans="1:5" x14ac:dyDescent="0.3">
      <c r="A56" s="10">
        <f t="shared" si="1"/>
        <v>31725</v>
      </c>
      <c r="B56" s="10"/>
      <c r="C56" s="12">
        <v>0.35</v>
      </c>
      <c r="D56" s="4">
        <f>ROUND(D55+C55*(B55-A55),2)</f>
        <v>8407.83</v>
      </c>
      <c r="E56" s="3" t="str">
        <f t="shared" si="0"/>
        <v>Ksh8,407.83 + 35% of excess over Ksh31,725</v>
      </c>
    </row>
    <row r="61" spans="1:5" x14ac:dyDescent="0.3">
      <c r="A61" s="22" t="s">
        <v>56</v>
      </c>
    </row>
    <row r="62" spans="1:5" x14ac:dyDescent="0.3">
      <c r="A62" s="2" t="s">
        <v>57</v>
      </c>
      <c r="B62" s="2" t="s">
        <v>58</v>
      </c>
      <c r="C62" s="2" t="s">
        <v>59</v>
      </c>
      <c r="D62" s="2" t="s">
        <v>60</v>
      </c>
      <c r="E62" s="2" t="s">
        <v>61</v>
      </c>
    </row>
    <row r="63" spans="1:5" x14ac:dyDescent="0.3">
      <c r="A63" s="3" t="str">
        <f>"880-"&amp;ROWS(A$63:A63)+9999</f>
        <v>880-10000</v>
      </c>
      <c r="B63" s="3" t="s">
        <v>63</v>
      </c>
      <c r="C63" s="3" t="s">
        <v>62</v>
      </c>
      <c r="D63" s="3" t="str">
        <f>B63&amp;UPPER(LEFT(C63,1))&amp;"@PBY.com"</f>
        <v>LeffJ@PBY.com</v>
      </c>
      <c r="E63" s="3" t="s">
        <v>76</v>
      </c>
    </row>
    <row r="64" spans="1:5" x14ac:dyDescent="0.3">
      <c r="A64" s="3" t="str">
        <f>"880-"&amp;ROWS(A$63:A64)+9999</f>
        <v>880-10001</v>
      </c>
      <c r="B64" s="3" t="s">
        <v>65</v>
      </c>
      <c r="C64" s="3" t="s">
        <v>64</v>
      </c>
      <c r="D64" s="3" t="str">
        <f t="shared" ref="D64:D69" si="2">B64&amp;UPPER(LEFT(C64,1))&amp;"@PBY.com"</f>
        <v>PianoM@PBY.com</v>
      </c>
      <c r="E64" s="3" t="s">
        <v>77</v>
      </c>
    </row>
    <row r="65" spans="1:5" x14ac:dyDescent="0.3">
      <c r="A65" s="3" t="str">
        <f>"880-"&amp;ROWS(A$63:A65)+9999</f>
        <v>880-10002</v>
      </c>
      <c r="B65" s="3" t="s">
        <v>67</v>
      </c>
      <c r="C65" s="3" t="s">
        <v>66</v>
      </c>
      <c r="D65" s="3" t="str">
        <f t="shared" si="2"/>
        <v>CollerK@PBY.com</v>
      </c>
      <c r="E65" s="3" t="s">
        <v>78</v>
      </c>
    </row>
    <row r="66" spans="1:5" x14ac:dyDescent="0.3">
      <c r="A66" s="3" t="str">
        <f>"880-"&amp;ROWS(A$63:A66)+9999</f>
        <v>880-10003</v>
      </c>
      <c r="B66" s="3" t="s">
        <v>69</v>
      </c>
      <c r="C66" s="3" t="s">
        <v>68</v>
      </c>
      <c r="D66" s="3" t="str">
        <f t="shared" si="2"/>
        <v>StackpoleL@PBY.com</v>
      </c>
      <c r="E66" s="3" t="s">
        <v>79</v>
      </c>
    </row>
    <row r="67" spans="1:5" x14ac:dyDescent="0.3">
      <c r="A67" s="3" t="str">
        <f>"880-"&amp;ROWS(A$63:A67)+9999</f>
        <v>880-10004</v>
      </c>
      <c r="B67" s="3" t="s">
        <v>71</v>
      </c>
      <c r="C67" s="3" t="s">
        <v>70</v>
      </c>
      <c r="D67" s="3" t="str">
        <f t="shared" si="2"/>
        <v>LintzK@PBY.com</v>
      </c>
      <c r="E67" s="3" t="s">
        <v>80</v>
      </c>
    </row>
    <row r="68" spans="1:5" x14ac:dyDescent="0.3">
      <c r="A68" s="3" t="str">
        <f>"880-"&amp;ROWS(A$63:A68)+9999</f>
        <v>880-10005</v>
      </c>
      <c r="B68" s="3" t="s">
        <v>73</v>
      </c>
      <c r="C68" s="3" t="s">
        <v>72</v>
      </c>
      <c r="D68" s="3" t="str">
        <f t="shared" si="2"/>
        <v>DudgeonP@PBY.com</v>
      </c>
      <c r="E68" s="3" t="s">
        <v>81</v>
      </c>
    </row>
    <row r="69" spans="1:5" x14ac:dyDescent="0.3">
      <c r="A69" s="3" t="str">
        <f>"880-"&amp;ROWS(A$63:A69)+9999</f>
        <v>880-10006</v>
      </c>
      <c r="B69" s="3" t="s">
        <v>75</v>
      </c>
      <c r="C69" s="3" t="s">
        <v>74</v>
      </c>
      <c r="D69" s="3" t="str">
        <f t="shared" si="2"/>
        <v>HughsP@PBY.com</v>
      </c>
      <c r="E69" s="3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4"/>
  <sheetViews>
    <sheetView zoomScale="145" zoomScaleNormal="145" workbookViewId="0">
      <selection activeCell="B15" sqref="B15"/>
    </sheetView>
  </sheetViews>
  <sheetFormatPr defaultRowHeight="14.4" x14ac:dyDescent="0.3"/>
  <cols>
    <col min="1" max="1" width="23.5546875" customWidth="1"/>
    <col min="2" max="2" width="25.88671875" customWidth="1"/>
    <col min="3" max="3" width="20.33203125" bestFit="1" customWidth="1"/>
    <col min="4" max="4" width="20.88671875" customWidth="1"/>
    <col min="5" max="10" width="14.33203125" customWidth="1"/>
  </cols>
  <sheetData>
    <row r="1" spans="1:7" x14ac:dyDescent="0.3">
      <c r="A1" s="25" t="s">
        <v>5</v>
      </c>
      <c r="B1" s="25"/>
    </row>
    <row r="2" spans="1:7" x14ac:dyDescent="0.3">
      <c r="A2" s="25" t="s">
        <v>43</v>
      </c>
      <c r="B2" s="25"/>
    </row>
    <row r="3" spans="1:7" x14ac:dyDescent="0.3">
      <c r="G3" s="1"/>
    </row>
    <row r="4" spans="1:7" x14ac:dyDescent="0.3">
      <c r="A4" s="2" t="s">
        <v>36</v>
      </c>
      <c r="B4" s="2" t="s">
        <v>13</v>
      </c>
      <c r="C4" s="2" t="s">
        <v>24</v>
      </c>
      <c r="D4" s="2" t="s">
        <v>15</v>
      </c>
    </row>
    <row r="5" spans="1:7" x14ac:dyDescent="0.3">
      <c r="A5" s="3" t="s">
        <v>16</v>
      </c>
      <c r="B5" s="3" t="s">
        <v>47</v>
      </c>
      <c r="C5" s="3">
        <v>25</v>
      </c>
      <c r="D5" s="4">
        <v>26.95</v>
      </c>
    </row>
    <row r="6" spans="1:7" x14ac:dyDescent="0.3">
      <c r="A6" s="3" t="s">
        <v>17</v>
      </c>
      <c r="B6" s="3" t="s">
        <v>48</v>
      </c>
      <c r="C6" s="3">
        <v>20</v>
      </c>
      <c r="D6" s="4">
        <v>28.95</v>
      </c>
    </row>
    <row r="7" spans="1:7" x14ac:dyDescent="0.3">
      <c r="A7" s="3" t="s">
        <v>18</v>
      </c>
      <c r="B7" s="3" t="s">
        <v>49</v>
      </c>
      <c r="C7" s="3">
        <v>35</v>
      </c>
      <c r="D7" s="4">
        <v>31.95</v>
      </c>
    </row>
    <row r="8" spans="1:7" x14ac:dyDescent="0.3">
      <c r="A8" s="3" t="s">
        <v>19</v>
      </c>
      <c r="B8" s="3" t="s">
        <v>50</v>
      </c>
      <c r="C8" s="3">
        <v>20</v>
      </c>
      <c r="D8" s="4">
        <v>35.950000000000003</v>
      </c>
    </row>
    <row r="9" spans="1:7" x14ac:dyDescent="0.3">
      <c r="A9" s="3" t="s">
        <v>20</v>
      </c>
      <c r="B9" s="3" t="s">
        <v>51</v>
      </c>
      <c r="C9" s="3">
        <v>30</v>
      </c>
      <c r="D9" s="4">
        <v>18.95</v>
      </c>
    </row>
    <row r="10" spans="1:7" x14ac:dyDescent="0.3">
      <c r="A10" s="3" t="s">
        <v>21</v>
      </c>
      <c r="B10" s="3" t="s">
        <v>52</v>
      </c>
      <c r="C10" s="3">
        <v>40</v>
      </c>
      <c r="D10" s="4">
        <v>20.95</v>
      </c>
    </row>
    <row r="11" spans="1:7" x14ac:dyDescent="0.3">
      <c r="A11" s="3" t="s">
        <v>22</v>
      </c>
      <c r="B11" s="3" t="s">
        <v>53</v>
      </c>
      <c r="C11" s="3">
        <v>1</v>
      </c>
      <c r="D11" s="4">
        <v>4.95</v>
      </c>
    </row>
    <row r="12" spans="1:7" x14ac:dyDescent="0.3">
      <c r="A12" s="3" t="s">
        <v>83</v>
      </c>
      <c r="B12" s="3" t="s">
        <v>54</v>
      </c>
      <c r="C12" s="3">
        <v>5</v>
      </c>
      <c r="D12" s="4">
        <v>8.9499999999999993</v>
      </c>
    </row>
    <row r="14" spans="1:7" x14ac:dyDescent="0.3">
      <c r="A14" s="24" t="s">
        <v>36</v>
      </c>
      <c r="B14" s="24" t="s">
        <v>15</v>
      </c>
      <c r="C14" s="24" t="s">
        <v>87</v>
      </c>
      <c r="D14" s="24" t="s">
        <v>88</v>
      </c>
      <c r="G14" t="s">
        <v>84</v>
      </c>
    </row>
    <row r="15" spans="1:7" x14ac:dyDescent="0.3">
      <c r="A15" s="3" t="s">
        <v>16</v>
      </c>
      <c r="B15" s="23"/>
      <c r="C15" s="3">
        <v>3</v>
      </c>
      <c r="D15" s="23"/>
      <c r="G15" t="s">
        <v>157</v>
      </c>
    </row>
    <row r="16" spans="1:7" x14ac:dyDescent="0.3">
      <c r="G16" t="s">
        <v>158</v>
      </c>
    </row>
    <row r="17" spans="1:13" x14ac:dyDescent="0.3">
      <c r="E17" t="s">
        <v>86</v>
      </c>
      <c r="G17" t="s">
        <v>159</v>
      </c>
    </row>
    <row r="18" spans="1:13" x14ac:dyDescent="0.3">
      <c r="G18" t="s">
        <v>85</v>
      </c>
    </row>
    <row r="19" spans="1:13" x14ac:dyDescent="0.3">
      <c r="A19" s="25" t="s">
        <v>92</v>
      </c>
    </row>
    <row r="20" spans="1:13" x14ac:dyDescent="0.3">
      <c r="A20" s="24" t="s">
        <v>36</v>
      </c>
      <c r="B20" s="24" t="s">
        <v>15</v>
      </c>
      <c r="C20" s="24" t="s">
        <v>87</v>
      </c>
      <c r="D20" s="24" t="s">
        <v>88</v>
      </c>
    </row>
    <row r="21" spans="1:13" x14ac:dyDescent="0.3">
      <c r="A21" s="3" t="s">
        <v>178</v>
      </c>
      <c r="B21" s="23"/>
      <c r="C21" s="3">
        <v>3</v>
      </c>
      <c r="D21" s="23"/>
    </row>
    <row r="22" spans="1:13" x14ac:dyDescent="0.3">
      <c r="B22" t="str">
        <f>IF(ISNA(VLOOKUP(A21,A5:D12,4,0)),"Incorrect Boomerang Name",VLOOKUP(A21,A5:D12,4,0))</f>
        <v>Incorrect Boomerang Name</v>
      </c>
    </row>
    <row r="23" spans="1:13" x14ac:dyDescent="0.3">
      <c r="A23" s="25" t="s">
        <v>10</v>
      </c>
      <c r="B23" s="25"/>
    </row>
    <row r="24" spans="1:13" x14ac:dyDescent="0.3">
      <c r="A24" s="24" t="s">
        <v>36</v>
      </c>
      <c r="B24" s="24" t="s">
        <v>15</v>
      </c>
      <c r="C24" s="24" t="s">
        <v>87</v>
      </c>
      <c r="D24" s="24" t="s">
        <v>88</v>
      </c>
      <c r="J24" s="3" t="s">
        <v>144</v>
      </c>
      <c r="K24" s="3" t="s">
        <v>87</v>
      </c>
      <c r="L24" s="3" t="s">
        <v>15</v>
      </c>
      <c r="M24" s="3" t="s">
        <v>88</v>
      </c>
    </row>
    <row r="25" spans="1:13" x14ac:dyDescent="0.3">
      <c r="A25" s="3" t="s">
        <v>17</v>
      </c>
      <c r="B25" s="23"/>
      <c r="C25" s="3">
        <v>3</v>
      </c>
      <c r="D25" s="23"/>
      <c r="G25" t="s">
        <v>89</v>
      </c>
      <c r="J25" s="3" t="s">
        <v>17</v>
      </c>
      <c r="K25" s="3">
        <v>5</v>
      </c>
      <c r="L25" s="23">
        <f t="shared" ref="L25:L30" si="0">IF(J25="","",VLOOKUP(J25,VTable,4,0))</f>
        <v>28.95</v>
      </c>
      <c r="M25" s="23"/>
    </row>
    <row r="26" spans="1:13" x14ac:dyDescent="0.3">
      <c r="J26" s="3" t="s">
        <v>20</v>
      </c>
      <c r="K26" s="3">
        <v>2</v>
      </c>
      <c r="L26" s="23">
        <f t="shared" si="0"/>
        <v>18.95</v>
      </c>
      <c r="M26" s="23"/>
    </row>
    <row r="27" spans="1:13" x14ac:dyDescent="0.3">
      <c r="A27" s="25" t="s">
        <v>6</v>
      </c>
      <c r="B27" s="25"/>
      <c r="J27" s="3" t="s">
        <v>18</v>
      </c>
      <c r="K27" s="3">
        <v>3</v>
      </c>
      <c r="L27" s="23">
        <f t="shared" si="0"/>
        <v>31.95</v>
      </c>
      <c r="M27" s="23"/>
    </row>
    <row r="28" spans="1:13" x14ac:dyDescent="0.3">
      <c r="A28" s="24" t="s">
        <v>36</v>
      </c>
      <c r="B28" s="24" t="s">
        <v>15</v>
      </c>
      <c r="C28" s="24" t="s">
        <v>87</v>
      </c>
      <c r="D28" s="24" t="s">
        <v>88</v>
      </c>
      <c r="J28" s="3"/>
      <c r="K28" s="3"/>
      <c r="L28" s="23" t="str">
        <f t="shared" si="0"/>
        <v/>
      </c>
      <c r="M28" s="23"/>
    </row>
    <row r="29" spans="1:13" x14ac:dyDescent="0.3">
      <c r="A29" s="3" t="s">
        <v>18</v>
      </c>
      <c r="B29" s="23"/>
      <c r="C29" s="3">
        <v>3</v>
      </c>
      <c r="D29" s="23"/>
      <c r="G29" t="s">
        <v>90</v>
      </c>
      <c r="J29" s="3"/>
      <c r="K29" s="3"/>
      <c r="L29" s="23" t="str">
        <f t="shared" si="0"/>
        <v/>
      </c>
      <c r="M29" s="23"/>
    </row>
    <row r="30" spans="1:13" x14ac:dyDescent="0.3">
      <c r="G30" t="s">
        <v>91</v>
      </c>
      <c r="J30" s="3"/>
      <c r="K30" s="3"/>
      <c r="L30" s="23" t="str">
        <f t="shared" si="0"/>
        <v/>
      </c>
      <c r="M30" s="23"/>
    </row>
    <row r="31" spans="1:13" x14ac:dyDescent="0.3">
      <c r="A31" s="25" t="s">
        <v>154</v>
      </c>
      <c r="B31" s="25"/>
    </row>
    <row r="32" spans="1:13" x14ac:dyDescent="0.3">
      <c r="A32" s="24" t="s">
        <v>36</v>
      </c>
      <c r="B32" s="24" t="s">
        <v>87</v>
      </c>
      <c r="C32" s="24" t="s">
        <v>88</v>
      </c>
    </row>
    <row r="33" spans="1:9" x14ac:dyDescent="0.3">
      <c r="A33" s="3" t="s">
        <v>18</v>
      </c>
      <c r="B33" s="3"/>
      <c r="C33" s="23"/>
    </row>
    <row r="35" spans="1:9" x14ac:dyDescent="0.3">
      <c r="A35" s="25" t="s">
        <v>2</v>
      </c>
    </row>
    <row r="36" spans="1:9" x14ac:dyDescent="0.3">
      <c r="A36" s="25" t="s">
        <v>3</v>
      </c>
    </row>
    <row r="38" spans="1:9" x14ac:dyDescent="0.3">
      <c r="A38" s="2" t="s">
        <v>14</v>
      </c>
      <c r="B38" s="3" t="s">
        <v>16</v>
      </c>
      <c r="C38" s="3" t="s">
        <v>17</v>
      </c>
      <c r="D38" s="3" t="s">
        <v>18</v>
      </c>
      <c r="E38" s="3" t="s">
        <v>19</v>
      </c>
      <c r="F38" s="3" t="s">
        <v>20</v>
      </c>
      <c r="G38" s="3" t="s">
        <v>21</v>
      </c>
      <c r="H38" s="3" t="s">
        <v>22</v>
      </c>
      <c r="I38" s="3" t="s">
        <v>23</v>
      </c>
    </row>
    <row r="39" spans="1:9" x14ac:dyDescent="0.3">
      <c r="A39" s="2" t="s">
        <v>13</v>
      </c>
      <c r="B39" s="3" t="s">
        <v>47</v>
      </c>
      <c r="C39" s="3" t="s">
        <v>48</v>
      </c>
      <c r="D39" s="3" t="s">
        <v>49</v>
      </c>
      <c r="E39" s="3" t="s">
        <v>50</v>
      </c>
      <c r="F39" s="3" t="s">
        <v>51</v>
      </c>
      <c r="G39" s="3" t="s">
        <v>52</v>
      </c>
      <c r="H39" s="3" t="s">
        <v>53</v>
      </c>
      <c r="I39" s="3" t="s">
        <v>54</v>
      </c>
    </row>
    <row r="40" spans="1:9" x14ac:dyDescent="0.3">
      <c r="A40" s="2" t="s">
        <v>24</v>
      </c>
      <c r="B40" s="3">
        <v>25</v>
      </c>
      <c r="C40" s="3">
        <v>20</v>
      </c>
      <c r="D40" s="3">
        <v>35</v>
      </c>
      <c r="E40" s="3">
        <v>20</v>
      </c>
      <c r="F40" s="3">
        <v>30</v>
      </c>
      <c r="G40" s="3">
        <v>40</v>
      </c>
      <c r="H40" s="3">
        <v>1</v>
      </c>
      <c r="I40" s="3">
        <v>5</v>
      </c>
    </row>
    <row r="41" spans="1:9" x14ac:dyDescent="0.3">
      <c r="A41" s="2" t="s">
        <v>15</v>
      </c>
      <c r="B41" s="4">
        <v>26.95</v>
      </c>
      <c r="C41" s="4">
        <v>28.95</v>
      </c>
      <c r="D41" s="4">
        <v>31.95</v>
      </c>
      <c r="E41" s="4">
        <v>35.950000000000003</v>
      </c>
      <c r="F41" s="4">
        <v>18.95</v>
      </c>
      <c r="G41" s="4">
        <v>20.95</v>
      </c>
      <c r="H41" s="4">
        <v>4.95</v>
      </c>
      <c r="I41" s="4">
        <v>8.9499999999999993</v>
      </c>
    </row>
    <row r="43" spans="1:9" x14ac:dyDescent="0.3">
      <c r="A43" s="24" t="s">
        <v>36</v>
      </c>
      <c r="B43" s="24" t="s">
        <v>15</v>
      </c>
    </row>
    <row r="44" spans="1:9" x14ac:dyDescent="0.3">
      <c r="A44" s="3" t="s">
        <v>17</v>
      </c>
      <c r="B4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zoomScale="160" zoomScaleNormal="160" workbookViewId="0">
      <selection activeCell="B17" sqref="B17"/>
    </sheetView>
  </sheetViews>
  <sheetFormatPr defaultRowHeight="14.4" x14ac:dyDescent="0.3"/>
  <cols>
    <col min="1" max="1" width="43.109375" bestFit="1" customWidth="1"/>
    <col min="2" max="2" width="13.33203125" bestFit="1" customWidth="1"/>
    <col min="3" max="3" width="10.33203125" bestFit="1" customWidth="1"/>
    <col min="4" max="4" width="16.33203125" bestFit="1" customWidth="1"/>
  </cols>
  <sheetData>
    <row r="1" spans="1:4" x14ac:dyDescent="0.3">
      <c r="A1" s="25" t="s">
        <v>5</v>
      </c>
    </row>
    <row r="2" spans="1:4" x14ac:dyDescent="0.3">
      <c r="A2" s="27" t="s">
        <v>155</v>
      </c>
    </row>
    <row r="5" spans="1:4" x14ac:dyDescent="0.3">
      <c r="A5" s="26" t="s">
        <v>28</v>
      </c>
      <c r="B5" s="2" t="s">
        <v>26</v>
      </c>
      <c r="C5" s="2" t="s">
        <v>25</v>
      </c>
      <c r="D5" s="2" t="s">
        <v>27</v>
      </c>
    </row>
    <row r="6" spans="1:4" x14ac:dyDescent="0.3">
      <c r="A6" s="3" t="str">
        <f>DOLLAR(B6,0)&amp;" &lt;= Sales &lt; "&amp;DOLLAR(B7,0)</f>
        <v>Ksh0 &lt;= Sales &lt; Ksh1,000</v>
      </c>
      <c r="B6" s="4">
        <v>0</v>
      </c>
      <c r="C6" s="3" t="s">
        <v>29</v>
      </c>
      <c r="D6" s="4">
        <v>0</v>
      </c>
    </row>
    <row r="7" spans="1:4" x14ac:dyDescent="0.3">
      <c r="A7" s="3" t="str">
        <f>DOLLAR(B7,0)&amp;" &lt;= Sales &lt; "&amp;DOLLAR(B8,0)</f>
        <v>Ksh1,000 &lt;= Sales &lt; Ksh2,500</v>
      </c>
      <c r="B7" s="4">
        <v>1000</v>
      </c>
      <c r="C7" s="3" t="s">
        <v>30</v>
      </c>
      <c r="D7" s="4">
        <v>20</v>
      </c>
    </row>
    <row r="8" spans="1:4" x14ac:dyDescent="0.3">
      <c r="A8" s="3" t="str">
        <f>DOLLAR(B8,0)&amp;" &lt;= Sales &lt; "&amp;DOLLAR(B9,0)</f>
        <v>Ksh2,500 &lt;= Sales &lt; Ksh7,000</v>
      </c>
      <c r="B8" s="4">
        <v>2500</v>
      </c>
      <c r="C8" s="3" t="s">
        <v>31</v>
      </c>
      <c r="D8" s="4">
        <v>100</v>
      </c>
    </row>
    <row r="9" spans="1:4" x14ac:dyDescent="0.3">
      <c r="A9" s="3" t="str">
        <f>DOLLAR(B9,0)&amp;" &lt;= Sales &lt; "&amp;DOLLAR(B10,0)</f>
        <v>Ksh7,000 &lt;= Sales &lt; Ksh10,000</v>
      </c>
      <c r="B9" s="4">
        <v>7000</v>
      </c>
      <c r="C9" s="3" t="s">
        <v>32</v>
      </c>
      <c r="D9" s="4">
        <v>250</v>
      </c>
    </row>
    <row r="10" spans="1:4" x14ac:dyDescent="0.3">
      <c r="A10" s="3" t="str">
        <f>DOLLAR(B10,0)&amp;" &gt;= Sales"</f>
        <v>Ksh10,000 &gt;= Sales</v>
      </c>
      <c r="B10" s="4">
        <v>10000</v>
      </c>
      <c r="C10" s="3" t="s">
        <v>33</v>
      </c>
      <c r="D10" s="4">
        <v>700</v>
      </c>
    </row>
    <row r="12" spans="1:4" x14ac:dyDescent="0.3">
      <c r="A12" t="s">
        <v>34</v>
      </c>
    </row>
    <row r="13" spans="1:4" x14ac:dyDescent="0.3">
      <c r="A13" t="s">
        <v>35</v>
      </c>
    </row>
    <row r="14" spans="1:4" x14ac:dyDescent="0.3">
      <c r="A14" t="s">
        <v>179</v>
      </c>
    </row>
    <row r="16" spans="1:4" x14ac:dyDescent="0.3">
      <c r="A16" s="2" t="s">
        <v>93</v>
      </c>
      <c r="B16" s="2" t="s">
        <v>55</v>
      </c>
    </row>
    <row r="17" spans="1:2" x14ac:dyDescent="0.3">
      <c r="A17" s="4">
        <v>150000</v>
      </c>
      <c r="B1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zoomScale="175" zoomScaleNormal="175" workbookViewId="0">
      <selection activeCell="B3" sqref="B3"/>
    </sheetView>
  </sheetViews>
  <sheetFormatPr defaultRowHeight="14.4" x14ac:dyDescent="0.3"/>
  <cols>
    <col min="1" max="1" width="17.88671875" customWidth="1"/>
    <col min="2" max="2" width="11.88671875" bestFit="1" customWidth="1"/>
  </cols>
  <sheetData>
    <row r="1" spans="1:2" x14ac:dyDescent="0.3">
      <c r="A1" t="s">
        <v>8</v>
      </c>
    </row>
    <row r="2" spans="1:2" x14ac:dyDescent="0.3">
      <c r="A2" s="2" t="s">
        <v>93</v>
      </c>
      <c r="B2" s="2" t="s">
        <v>55</v>
      </c>
    </row>
    <row r="3" spans="1:2" x14ac:dyDescent="0.3">
      <c r="A3" s="4">
        <v>11000</v>
      </c>
      <c r="B3" s="29"/>
    </row>
    <row r="5" spans="1:2" x14ac:dyDescent="0.3">
      <c r="A5" t="s">
        <v>9</v>
      </c>
    </row>
    <row r="6" spans="1:2" x14ac:dyDescent="0.3">
      <c r="A6" s="2" t="s">
        <v>93</v>
      </c>
      <c r="B6" s="2" t="s">
        <v>55</v>
      </c>
    </row>
    <row r="7" spans="1:2" x14ac:dyDescent="0.3">
      <c r="A7" s="4">
        <v>7500</v>
      </c>
      <c r="B7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topLeftCell="A4" zoomScale="220" zoomScaleNormal="220" workbookViewId="0">
      <selection activeCell="G16" sqref="G16"/>
    </sheetView>
  </sheetViews>
  <sheetFormatPr defaultRowHeight="14.4" x14ac:dyDescent="0.3"/>
  <cols>
    <col min="1" max="1" width="13.33203125" bestFit="1" customWidth="1"/>
    <col min="2" max="2" width="10.33203125" bestFit="1" customWidth="1"/>
    <col min="3" max="3" width="16.33203125" bestFit="1" customWidth="1"/>
  </cols>
  <sheetData>
    <row r="1" spans="1:3" x14ac:dyDescent="0.3">
      <c r="A1" s="2" t="s">
        <v>26</v>
      </c>
      <c r="B1" s="2" t="s">
        <v>25</v>
      </c>
      <c r="C1" s="2" t="s">
        <v>27</v>
      </c>
    </row>
    <row r="2" spans="1:3" x14ac:dyDescent="0.3">
      <c r="A2" s="4">
        <v>0</v>
      </c>
      <c r="B2" s="3" t="s">
        <v>29</v>
      </c>
      <c r="C2" s="4">
        <v>0</v>
      </c>
    </row>
    <row r="3" spans="1:3" x14ac:dyDescent="0.3">
      <c r="A3" s="4">
        <v>1000</v>
      </c>
      <c r="B3" s="3" t="s">
        <v>30</v>
      </c>
      <c r="C3" s="4">
        <v>20</v>
      </c>
    </row>
    <row r="4" spans="1:3" x14ac:dyDescent="0.3">
      <c r="A4" s="4">
        <v>2500</v>
      </c>
      <c r="B4" s="3" t="s">
        <v>31</v>
      </c>
      <c r="C4" s="4">
        <v>100</v>
      </c>
    </row>
    <row r="5" spans="1:3" x14ac:dyDescent="0.3">
      <c r="A5" s="4">
        <v>7000</v>
      </c>
      <c r="B5" s="3" t="s">
        <v>32</v>
      </c>
      <c r="C5" s="4">
        <v>250</v>
      </c>
    </row>
    <row r="6" spans="1:3" x14ac:dyDescent="0.3">
      <c r="A6" s="4">
        <v>10000</v>
      </c>
      <c r="B6" s="3" t="s">
        <v>33</v>
      </c>
      <c r="C6" s="4">
        <v>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9"/>
  <sheetViews>
    <sheetView topLeftCell="A13" zoomScale="85" zoomScaleNormal="85" workbookViewId="0">
      <selection activeCell="E24" sqref="E24"/>
    </sheetView>
  </sheetViews>
  <sheetFormatPr defaultRowHeight="14.4" x14ac:dyDescent="0.3"/>
  <cols>
    <col min="1" max="1" width="34" customWidth="1"/>
    <col min="2" max="2" width="19.33203125" bestFit="1" customWidth="1"/>
    <col min="3" max="3" width="8.5546875" bestFit="1" customWidth="1"/>
    <col min="4" max="4" width="20.109375" bestFit="1" customWidth="1"/>
    <col min="5" max="5" width="12.33203125" bestFit="1" customWidth="1"/>
  </cols>
  <sheetData>
    <row r="1" spans="1:5" x14ac:dyDescent="0.3">
      <c r="A1" s="25" t="s">
        <v>96</v>
      </c>
    </row>
    <row r="3" spans="1:5" x14ac:dyDescent="0.3">
      <c r="A3" s="2" t="s">
        <v>57</v>
      </c>
      <c r="B3" s="2" t="s">
        <v>58</v>
      </c>
      <c r="C3" s="2" t="s">
        <v>59</v>
      </c>
      <c r="D3" s="2" t="s">
        <v>60</v>
      </c>
      <c r="E3" s="2" t="s">
        <v>61</v>
      </c>
    </row>
    <row r="4" spans="1:5" x14ac:dyDescent="0.3">
      <c r="A4" s="3" t="str">
        <f>"880-"&amp;ROWS(A4:A$65)+9999</f>
        <v>880-10061</v>
      </c>
      <c r="B4" s="3" t="s">
        <v>63</v>
      </c>
      <c r="C4" s="3" t="s">
        <v>62</v>
      </c>
      <c r="D4" s="3" t="str">
        <f>B4&amp;UPPER(LEFT(C4,1))&amp;"@PBY.com"</f>
        <v>LeffJ@PBY.com</v>
      </c>
      <c r="E4" s="3" t="s">
        <v>76</v>
      </c>
    </row>
    <row r="5" spans="1:5" x14ac:dyDescent="0.3">
      <c r="A5" s="3" t="str">
        <f>"880-"&amp;ROWS(A5:A$65)+9999</f>
        <v>880-10060</v>
      </c>
      <c r="B5" s="3" t="s">
        <v>65</v>
      </c>
      <c r="C5" s="3" t="s">
        <v>64</v>
      </c>
      <c r="D5" s="3" t="str">
        <f t="shared" ref="D5:D10" si="0">B5&amp;UPPER(LEFT(C5,1))&amp;"@PBY.com"</f>
        <v>PianoM@PBY.com</v>
      </c>
      <c r="E5" s="3" t="s">
        <v>77</v>
      </c>
    </row>
    <row r="6" spans="1:5" x14ac:dyDescent="0.3">
      <c r="A6" s="3" t="str">
        <f>"880-"&amp;ROWS(A6:A$65)+9999</f>
        <v>880-10059</v>
      </c>
      <c r="B6" s="3" t="s">
        <v>67</v>
      </c>
      <c r="C6" s="3" t="s">
        <v>66</v>
      </c>
      <c r="D6" s="3" t="str">
        <f t="shared" si="0"/>
        <v>CollerK@PBY.com</v>
      </c>
      <c r="E6" s="3" t="s">
        <v>78</v>
      </c>
    </row>
    <row r="7" spans="1:5" x14ac:dyDescent="0.3">
      <c r="A7" s="3" t="str">
        <f>"880-"&amp;ROWS(A7:A$65)+9999</f>
        <v>880-10058</v>
      </c>
      <c r="B7" s="3" t="s">
        <v>69</v>
      </c>
      <c r="C7" s="3" t="s">
        <v>68</v>
      </c>
      <c r="D7" s="3" t="str">
        <f t="shared" si="0"/>
        <v>StackpoleL@PBY.com</v>
      </c>
      <c r="E7" s="3" t="s">
        <v>79</v>
      </c>
    </row>
    <row r="8" spans="1:5" x14ac:dyDescent="0.3">
      <c r="A8" s="3" t="str">
        <f>"880-"&amp;ROWS(A8:A$65)+9999</f>
        <v>880-10057</v>
      </c>
      <c r="B8" s="3" t="s">
        <v>71</v>
      </c>
      <c r="C8" s="3" t="s">
        <v>70</v>
      </c>
      <c r="D8" s="3" t="str">
        <f t="shared" si="0"/>
        <v>LintzK@PBY.com</v>
      </c>
      <c r="E8" s="3" t="s">
        <v>80</v>
      </c>
    </row>
    <row r="9" spans="1:5" x14ac:dyDescent="0.3">
      <c r="A9" s="3" t="str">
        <f>"880-"&amp;ROWS(A9:A$65)+9999</f>
        <v>880-10056</v>
      </c>
      <c r="B9" s="3" t="s">
        <v>73</v>
      </c>
      <c r="C9" s="3" t="s">
        <v>72</v>
      </c>
      <c r="D9" s="3" t="str">
        <f t="shared" si="0"/>
        <v>DudgeonP@PBY.com</v>
      </c>
      <c r="E9" s="3" t="s">
        <v>81</v>
      </c>
    </row>
    <row r="10" spans="1:5" x14ac:dyDescent="0.3">
      <c r="A10" s="3" t="str">
        <f>"880-"&amp;ROWS(A10:A$65)+9999</f>
        <v>880-10055</v>
      </c>
      <c r="B10" s="3" t="s">
        <v>75</v>
      </c>
      <c r="C10" s="3" t="s">
        <v>74</v>
      </c>
      <c r="D10" s="3" t="str">
        <f t="shared" si="0"/>
        <v>HughsP@PBY.com</v>
      </c>
      <c r="E10" s="3" t="s">
        <v>82</v>
      </c>
    </row>
    <row r="12" spans="1:5" x14ac:dyDescent="0.3">
      <c r="A12" s="25" t="s">
        <v>97</v>
      </c>
      <c r="B12">
        <v>2</v>
      </c>
      <c r="C12">
        <v>3</v>
      </c>
      <c r="D12">
        <v>4</v>
      </c>
      <c r="E12">
        <v>5</v>
      </c>
    </row>
    <row r="13" spans="1:5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</row>
    <row r="14" spans="1:5" x14ac:dyDescent="0.3">
      <c r="A14" s="3" t="s">
        <v>180</v>
      </c>
      <c r="B14" s="23"/>
      <c r="C14" s="23"/>
      <c r="D14" s="23"/>
      <c r="E14" s="23"/>
    </row>
    <row r="16" spans="1:5" x14ac:dyDescent="0.3">
      <c r="A16" s="25" t="s">
        <v>98</v>
      </c>
    </row>
    <row r="17" spans="1:5" x14ac:dyDescent="0.3">
      <c r="A17" s="2" t="s">
        <v>57</v>
      </c>
      <c r="B17" s="2" t="s">
        <v>58</v>
      </c>
      <c r="C17" s="2" t="s">
        <v>59</v>
      </c>
      <c r="D17" s="2" t="s">
        <v>60</v>
      </c>
      <c r="E17" s="2" t="s">
        <v>61</v>
      </c>
    </row>
    <row r="18" spans="1:5" x14ac:dyDescent="0.3">
      <c r="A18" s="3" t="s">
        <v>181</v>
      </c>
      <c r="B18" s="23"/>
      <c r="C18" s="23"/>
      <c r="D18" s="23"/>
      <c r="E18" s="23"/>
    </row>
    <row r="20" spans="1:5" x14ac:dyDescent="0.3">
      <c r="A20" s="25" t="s">
        <v>94</v>
      </c>
    </row>
    <row r="21" spans="1:5" x14ac:dyDescent="0.3">
      <c r="A21" s="2" t="s">
        <v>57</v>
      </c>
      <c r="B21" s="3"/>
    </row>
    <row r="22" spans="1:5" x14ac:dyDescent="0.3">
      <c r="A22" s="2" t="s">
        <v>58</v>
      </c>
      <c r="B22" s="23"/>
    </row>
    <row r="23" spans="1:5" x14ac:dyDescent="0.3">
      <c r="A23" s="2" t="s">
        <v>59</v>
      </c>
      <c r="B23" s="23"/>
    </row>
    <row r="24" spans="1:5" x14ac:dyDescent="0.3">
      <c r="A24" s="2" t="s">
        <v>60</v>
      </c>
      <c r="B24" s="23"/>
    </row>
    <row r="25" spans="1:5" x14ac:dyDescent="0.3">
      <c r="A25" s="2" t="s">
        <v>61</v>
      </c>
      <c r="B25" s="23"/>
    </row>
    <row r="27" spans="1:5" x14ac:dyDescent="0.3">
      <c r="A27" s="25" t="s">
        <v>95</v>
      </c>
    </row>
    <row r="28" spans="1:5" x14ac:dyDescent="0.3">
      <c r="A28" s="2" t="s">
        <v>57</v>
      </c>
      <c r="B28" s="2" t="s">
        <v>58</v>
      </c>
      <c r="C28" s="2" t="s">
        <v>59</v>
      </c>
      <c r="D28" s="2" t="s">
        <v>60</v>
      </c>
      <c r="E28" s="2" t="s">
        <v>61</v>
      </c>
    </row>
    <row r="29" spans="1:5" x14ac:dyDescent="0.3">
      <c r="A29" s="3" t="s">
        <v>182</v>
      </c>
      <c r="B29" s="23"/>
      <c r="C29" s="23"/>
      <c r="D29" s="23"/>
      <c r="E2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6"/>
  <sheetViews>
    <sheetView zoomScale="160" zoomScaleNormal="160" workbookViewId="0">
      <selection activeCell="B12" sqref="B12"/>
    </sheetView>
  </sheetViews>
  <sheetFormatPr defaultRowHeight="14.4" x14ac:dyDescent="0.3"/>
  <cols>
    <col min="3" max="3" width="13.109375" customWidth="1"/>
    <col min="4" max="4" width="15.5546875" customWidth="1"/>
  </cols>
  <sheetData>
    <row r="1" spans="1:6" x14ac:dyDescent="0.3">
      <c r="A1" s="25" t="s">
        <v>122</v>
      </c>
    </row>
    <row r="3" spans="1:6" x14ac:dyDescent="0.3">
      <c r="A3" s="2" t="s">
        <v>99</v>
      </c>
      <c r="B3" s="2" t="s">
        <v>100</v>
      </c>
      <c r="C3" s="2" t="s">
        <v>57</v>
      </c>
    </row>
    <row r="4" spans="1:6" x14ac:dyDescent="0.3">
      <c r="A4" s="15" t="s">
        <v>101</v>
      </c>
      <c r="B4" s="15" t="s">
        <v>106</v>
      </c>
      <c r="C4" s="23"/>
      <c r="D4" s="25" t="s">
        <v>123</v>
      </c>
    </row>
    <row r="5" spans="1:6" x14ac:dyDescent="0.3">
      <c r="A5" s="15" t="s">
        <v>101</v>
      </c>
      <c r="B5" s="15" t="s">
        <v>105</v>
      </c>
      <c r="C5" s="23"/>
      <c r="D5" s="25" t="s">
        <v>124</v>
      </c>
    </row>
    <row r="6" spans="1:6" x14ac:dyDescent="0.3">
      <c r="D6" s="18" t="s">
        <v>121</v>
      </c>
      <c r="E6" s="18"/>
      <c r="F6" s="18"/>
    </row>
    <row r="8" spans="1:6" x14ac:dyDescent="0.3">
      <c r="A8" s="2" t="s">
        <v>120</v>
      </c>
      <c r="B8" s="2" t="s">
        <v>99</v>
      </c>
      <c r="C8" s="2" t="s">
        <v>100</v>
      </c>
      <c r="D8" s="2" t="s">
        <v>57</v>
      </c>
    </row>
    <row r="9" spans="1:6" x14ac:dyDescent="0.3">
      <c r="A9" s="23" t="s">
        <v>185</v>
      </c>
      <c r="B9" s="3" t="s">
        <v>101</v>
      </c>
      <c r="C9" s="3" t="s">
        <v>104</v>
      </c>
      <c r="D9" s="3" t="s">
        <v>112</v>
      </c>
    </row>
    <row r="10" spans="1:6" x14ac:dyDescent="0.3">
      <c r="A10" s="23"/>
      <c r="B10" s="3" t="s">
        <v>101</v>
      </c>
      <c r="C10" s="3" t="s">
        <v>105</v>
      </c>
      <c r="D10" s="3" t="s">
        <v>113</v>
      </c>
    </row>
    <row r="11" spans="1:6" x14ac:dyDescent="0.3">
      <c r="A11" s="23"/>
      <c r="B11" s="3" t="s">
        <v>101</v>
      </c>
      <c r="C11" s="3" t="s">
        <v>106</v>
      </c>
      <c r="D11" s="3" t="s">
        <v>114</v>
      </c>
    </row>
    <row r="12" spans="1:6" x14ac:dyDescent="0.3">
      <c r="A12" s="23"/>
      <c r="B12" s="3" t="s">
        <v>102</v>
      </c>
      <c r="C12" s="3" t="s">
        <v>107</v>
      </c>
      <c r="D12" s="3" t="s">
        <v>115</v>
      </c>
    </row>
    <row r="13" spans="1:6" x14ac:dyDescent="0.3">
      <c r="A13" s="23"/>
      <c r="B13" s="3" t="s">
        <v>102</v>
      </c>
      <c r="C13" s="3" t="s">
        <v>108</v>
      </c>
      <c r="D13" s="3" t="s">
        <v>116</v>
      </c>
    </row>
    <row r="14" spans="1:6" x14ac:dyDescent="0.3">
      <c r="A14" s="23"/>
      <c r="B14" s="3" t="s">
        <v>102</v>
      </c>
      <c r="C14" s="3" t="s">
        <v>109</v>
      </c>
      <c r="D14" s="3" t="s">
        <v>117</v>
      </c>
    </row>
    <row r="15" spans="1:6" x14ac:dyDescent="0.3">
      <c r="A15" s="23"/>
      <c r="B15" s="3" t="s">
        <v>103</v>
      </c>
      <c r="C15" s="3" t="s">
        <v>110</v>
      </c>
      <c r="D15" s="3" t="s">
        <v>118</v>
      </c>
    </row>
    <row r="16" spans="1:6" x14ac:dyDescent="0.3">
      <c r="A16" s="23"/>
      <c r="B16" s="3" t="s">
        <v>103</v>
      </c>
      <c r="C16" s="3" t="s">
        <v>111</v>
      </c>
      <c r="D16" s="3" t="s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topLeftCell="A7" zoomScale="175" zoomScaleNormal="175" workbookViewId="0">
      <selection activeCell="B17" sqref="B17"/>
    </sheetView>
  </sheetViews>
  <sheetFormatPr defaultRowHeight="14.4" x14ac:dyDescent="0.3"/>
  <cols>
    <col min="1" max="1" width="20.5546875" customWidth="1"/>
    <col min="4" max="4" width="9.88671875" customWidth="1"/>
  </cols>
  <sheetData>
    <row r="1" spans="1:5" x14ac:dyDescent="0.3">
      <c r="A1" s="25" t="s">
        <v>125</v>
      </c>
    </row>
    <row r="2" spans="1:5" x14ac:dyDescent="0.3">
      <c r="A2" s="2" t="s">
        <v>57</v>
      </c>
      <c r="B2" s="2" t="s">
        <v>15</v>
      </c>
      <c r="D2" s="2" t="s">
        <v>57</v>
      </c>
      <c r="E2" s="2" t="s">
        <v>15</v>
      </c>
    </row>
    <row r="3" spans="1:5" x14ac:dyDescent="0.3">
      <c r="A3" s="3" t="s">
        <v>128</v>
      </c>
      <c r="B3" s="29"/>
      <c r="D3" s="3" t="s">
        <v>16</v>
      </c>
      <c r="E3" s="4">
        <v>26</v>
      </c>
    </row>
    <row r="4" spans="1:5" x14ac:dyDescent="0.3">
      <c r="A4" s="3" t="s">
        <v>129</v>
      </c>
      <c r="B4" s="29"/>
      <c r="D4" s="3" t="s">
        <v>17</v>
      </c>
      <c r="E4" s="4">
        <v>23</v>
      </c>
    </row>
    <row r="5" spans="1:5" x14ac:dyDescent="0.3">
      <c r="A5" s="3" t="s">
        <v>130</v>
      </c>
      <c r="B5" s="29"/>
      <c r="D5" s="3" t="s">
        <v>19</v>
      </c>
      <c r="E5" s="4">
        <v>36</v>
      </c>
    </row>
    <row r="8" spans="1:5" x14ac:dyDescent="0.3">
      <c r="A8" s="25" t="s">
        <v>126</v>
      </c>
    </row>
    <row r="9" spans="1:5" x14ac:dyDescent="0.3">
      <c r="A9" s="2" t="s">
        <v>57</v>
      </c>
      <c r="B9" s="2" t="s">
        <v>15</v>
      </c>
      <c r="D9" s="2" t="s">
        <v>57</v>
      </c>
      <c r="E9" s="2" t="s">
        <v>15</v>
      </c>
    </row>
    <row r="10" spans="1:5" x14ac:dyDescent="0.3">
      <c r="A10" s="3" t="s">
        <v>128</v>
      </c>
      <c r="B10" s="29"/>
      <c r="D10" s="3">
        <v>234</v>
      </c>
      <c r="E10" s="4">
        <v>26</v>
      </c>
    </row>
    <row r="11" spans="1:5" x14ac:dyDescent="0.3">
      <c r="A11" s="3" t="s">
        <v>129</v>
      </c>
      <c r="B11" s="29"/>
      <c r="D11" s="3">
        <v>345</v>
      </c>
      <c r="E11" s="4">
        <v>23</v>
      </c>
    </row>
    <row r="12" spans="1:5" x14ac:dyDescent="0.3">
      <c r="A12" s="3" t="s">
        <v>130</v>
      </c>
      <c r="B12" s="29"/>
      <c r="D12" s="3">
        <v>765</v>
      </c>
      <c r="E12" s="4">
        <v>36</v>
      </c>
    </row>
    <row r="15" spans="1:5" x14ac:dyDescent="0.3">
      <c r="A15" s="25" t="s">
        <v>127</v>
      </c>
    </row>
    <row r="16" spans="1:5" x14ac:dyDescent="0.3">
      <c r="A16" s="2" t="s">
        <v>57</v>
      </c>
      <c r="B16" s="2" t="s">
        <v>15</v>
      </c>
      <c r="D16" s="2" t="s">
        <v>57</v>
      </c>
      <c r="E16" s="2" t="s">
        <v>15</v>
      </c>
    </row>
    <row r="17" spans="1:5" x14ac:dyDescent="0.3">
      <c r="A17" s="3" t="s">
        <v>128</v>
      </c>
      <c r="B17" s="29"/>
      <c r="D17" s="3" t="s">
        <v>131</v>
      </c>
      <c r="E17" s="4">
        <v>26</v>
      </c>
    </row>
    <row r="18" spans="1:5" x14ac:dyDescent="0.3">
      <c r="A18" s="3" t="s">
        <v>129</v>
      </c>
      <c r="B18" s="29"/>
      <c r="D18" s="3" t="s">
        <v>132</v>
      </c>
      <c r="E18" s="4">
        <v>23</v>
      </c>
    </row>
    <row r="19" spans="1:5" x14ac:dyDescent="0.3">
      <c r="A19" s="3" t="s">
        <v>130</v>
      </c>
      <c r="B19" s="29"/>
      <c r="D19" s="3" t="s">
        <v>133</v>
      </c>
      <c r="E19" s="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Topics</vt:lpstr>
      <vt:lpstr>Tables</vt:lpstr>
      <vt:lpstr>Exact</vt:lpstr>
      <vt:lpstr>Aproximate</vt:lpstr>
      <vt:lpstr>Different</vt:lpstr>
      <vt:lpstr>Table</vt:lpstr>
      <vt:lpstr>Full Record</vt:lpstr>
      <vt:lpstr>2 Lookup Values</vt:lpstr>
      <vt:lpstr>Partial text</vt:lpstr>
      <vt:lpstr>TRIM</vt:lpstr>
      <vt:lpstr>3 Tables</vt:lpstr>
      <vt:lpstr>2 Way</vt:lpstr>
      <vt:lpstr>Variable Rate</vt:lpstr>
      <vt:lpstr>Dynamic</vt:lpstr>
      <vt:lpstr>DLBoomerangs</vt:lpstr>
      <vt:lpstr>VTable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</dc:creator>
  <cp:lastModifiedBy>James Hezron Sure</cp:lastModifiedBy>
  <dcterms:created xsi:type="dcterms:W3CDTF">2012-03-25T18:55:33Z</dcterms:created>
  <dcterms:modified xsi:type="dcterms:W3CDTF">2024-05-04T13:31:14Z</dcterms:modified>
</cp:coreProperties>
</file>