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7650" firstSheet="31" activeTab="33"/>
  </bookViews>
  <sheets>
    <sheet name="ELECT. JULY 2019" sheetId="2" r:id="rId1"/>
    <sheet name="WATER JULY 2019" sheetId="1" r:id="rId2"/>
    <sheet name="ELECT. AUG 2019" sheetId="4" r:id="rId3"/>
    <sheet name="WATER AUG 2019" sheetId="3" r:id="rId4"/>
    <sheet name="ELECT. SEP 2019" sheetId="6" r:id="rId5"/>
    <sheet name="WATER SEP 2019" sheetId="5" r:id="rId6"/>
    <sheet name="ELECT. OCT 2019" sheetId="7" r:id="rId7"/>
    <sheet name="WATER OCT 2019" sheetId="8" r:id="rId8"/>
    <sheet name="ELECT. NOV 2019" sheetId="9" r:id="rId9"/>
    <sheet name="WATER NOV 2019" sheetId="10" r:id="rId10"/>
    <sheet name="ELECT. DEC 2019" sheetId="11" r:id="rId11"/>
    <sheet name="WATER DEC 2019" sheetId="13" r:id="rId12"/>
    <sheet name="ELECT. JAN 2020" sheetId="14" r:id="rId13"/>
    <sheet name="WATER JAN 2020" sheetId="15" r:id="rId14"/>
    <sheet name="ELECT. FEB 2020" sheetId="16" r:id="rId15"/>
    <sheet name="WATER FEB 2020" sheetId="17" r:id="rId16"/>
    <sheet name="ELECT. MAR 2020" sheetId="18" r:id="rId17"/>
    <sheet name="WATER MAR 2020" sheetId="19" r:id="rId18"/>
    <sheet name="ELECT. APR 2020" sheetId="20" r:id="rId19"/>
    <sheet name="WATER APR 2020" sheetId="21" r:id="rId20"/>
    <sheet name="ELECT. MAY 2020" sheetId="22" r:id="rId21"/>
    <sheet name="WATER MAY 2020" sheetId="23" r:id="rId22"/>
    <sheet name="ELECT. JUNE 2020" sheetId="24" r:id="rId23"/>
    <sheet name="WATER JUNE 2020" sheetId="25" r:id="rId24"/>
    <sheet name="ELECT. JULY 2020" sheetId="26" r:id="rId25"/>
    <sheet name="WATER JULY 2020" sheetId="27" r:id="rId26"/>
    <sheet name="ELECT. AUG 2020" sheetId="28" r:id="rId27"/>
    <sheet name="WATER AUG 2020" sheetId="30" r:id="rId28"/>
    <sheet name="ELECT. SEPT 2020" sheetId="31" r:id="rId29"/>
    <sheet name="WATER SEPT 2020" sheetId="32" r:id="rId30"/>
    <sheet name="WATER OCT 2020" sheetId="35" r:id="rId31"/>
    <sheet name="ELECT. OCT 2020" sheetId="34" r:id="rId32"/>
    <sheet name="WATER NOV 2020" sheetId="36" r:id="rId33"/>
    <sheet name="ELECT. NOV 2020" sheetId="38" r:id="rId34"/>
  </sheets>
  <definedNames>
    <definedName name="_xlnm._FilterDatabase" localSheetId="6" hidden="1">'ELECT. OCT 2019'!$B$1:$B$154</definedName>
    <definedName name="_xlnm.Print_Area" localSheetId="33">'ELECT. NOV 2020'!$A$1:$J$251</definedName>
    <definedName name="_xlnm.Print_Area" localSheetId="31">'ELECT. OCT 2020'!$A$1:$J$251</definedName>
    <definedName name="_xlnm.Print_Area" localSheetId="28">'ELECT. SEPT 2020'!$A$1:$K$250</definedName>
    <definedName name="_xlnm.Print_Area" localSheetId="32">'WATER NOV 2020'!$A$1:$J$261</definedName>
    <definedName name="_xlnm.Print_Area" localSheetId="30">'WATER OCT 2020'!$A$1:$J$250</definedName>
    <definedName name="_xlnm.Print_Area" localSheetId="29">'WATER SEPT 2020'!$A$1:$J$249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1" i="38" l="1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54" i="38"/>
  <c r="J55" i="38"/>
  <c r="J56" i="38"/>
  <c r="J57" i="38"/>
  <c r="J58" i="38"/>
  <c r="J59" i="38"/>
  <c r="J60" i="38"/>
  <c r="J61" i="38"/>
  <c r="J62" i="38"/>
  <c r="J63" i="38"/>
  <c r="J64" i="38"/>
  <c r="J65" i="38"/>
  <c r="J66" i="38"/>
  <c r="J67" i="38"/>
  <c r="J68" i="38"/>
  <c r="J69" i="38"/>
  <c r="J70" i="38"/>
  <c r="J71" i="38"/>
  <c r="J72" i="38"/>
  <c r="J73" i="38"/>
  <c r="J74" i="38"/>
  <c r="J75" i="38"/>
  <c r="J76" i="38"/>
  <c r="J77" i="38"/>
  <c r="J78" i="38"/>
  <c r="J79" i="38"/>
  <c r="J80" i="38"/>
  <c r="J81" i="38"/>
  <c r="J82" i="38"/>
  <c r="J83" i="38"/>
  <c r="J84" i="38"/>
  <c r="J85" i="38"/>
  <c r="J86" i="38"/>
  <c r="J87" i="38"/>
  <c r="J88" i="38"/>
  <c r="J89" i="38"/>
  <c r="J90" i="38"/>
  <c r="J91" i="38"/>
  <c r="J92" i="38"/>
  <c r="J93" i="38"/>
  <c r="J94" i="38"/>
  <c r="J95" i="38"/>
  <c r="J96" i="38"/>
  <c r="J97" i="38"/>
  <c r="J98" i="38"/>
  <c r="J99" i="38"/>
  <c r="J100" i="38"/>
  <c r="J101" i="38"/>
  <c r="J102" i="38"/>
  <c r="J103" i="38"/>
  <c r="J104" i="38"/>
  <c r="J105" i="38"/>
  <c r="J106" i="38"/>
  <c r="J107" i="38"/>
  <c r="J108" i="38"/>
  <c r="J109" i="38"/>
  <c r="J110" i="38"/>
  <c r="J111" i="38"/>
  <c r="J112" i="38"/>
  <c r="J113" i="38"/>
  <c r="J114" i="38"/>
  <c r="J115" i="38"/>
  <c r="J116" i="38"/>
  <c r="J117" i="38"/>
  <c r="J118" i="38"/>
  <c r="J119" i="38"/>
  <c r="J120" i="38"/>
  <c r="J121" i="38"/>
  <c r="J122" i="38"/>
  <c r="J123" i="38"/>
  <c r="J124" i="38"/>
  <c r="J125" i="38"/>
  <c r="J126" i="38"/>
  <c r="J127" i="38"/>
  <c r="J128" i="38"/>
  <c r="J129" i="38"/>
  <c r="J130" i="38"/>
  <c r="J131" i="38"/>
  <c r="J132" i="38"/>
  <c r="J133" i="38"/>
  <c r="J134" i="38"/>
  <c r="J135" i="38"/>
  <c r="J136" i="38"/>
  <c r="J137" i="38"/>
  <c r="J138" i="38"/>
  <c r="J139" i="38"/>
  <c r="J140" i="38"/>
  <c r="J141" i="38"/>
  <c r="J142" i="38"/>
  <c r="J143" i="38"/>
  <c r="J144" i="38"/>
  <c r="J145" i="38"/>
  <c r="J146" i="38"/>
  <c r="J147" i="38"/>
  <c r="J148" i="38"/>
  <c r="J149" i="38"/>
  <c r="J150" i="38"/>
  <c r="J151" i="38"/>
  <c r="J152" i="38"/>
  <c r="J153" i="38"/>
  <c r="J154" i="38"/>
  <c r="J155" i="38"/>
  <c r="J156" i="38"/>
  <c r="J157" i="38"/>
  <c r="J158" i="38"/>
  <c r="J159" i="38"/>
  <c r="J160" i="38"/>
  <c r="J161" i="38"/>
  <c r="J162" i="38"/>
  <c r="J163" i="38"/>
  <c r="J164" i="38"/>
  <c r="J165" i="38"/>
  <c r="J166" i="38"/>
  <c r="J167" i="38"/>
  <c r="J168" i="38"/>
  <c r="J169" i="38"/>
  <c r="J170" i="38"/>
  <c r="J171" i="38"/>
  <c r="J172" i="38"/>
  <c r="J173" i="38"/>
  <c r="J174" i="38"/>
  <c r="J175" i="38"/>
  <c r="J176" i="38"/>
  <c r="J177" i="38"/>
  <c r="J178" i="38"/>
  <c r="J179" i="38"/>
  <c r="J180" i="38"/>
  <c r="J181" i="38"/>
  <c r="J182" i="38"/>
  <c r="J183" i="38"/>
  <c r="J184" i="38"/>
  <c r="J185" i="38"/>
  <c r="J186" i="38"/>
  <c r="J187" i="38"/>
  <c r="J188" i="38"/>
  <c r="J189" i="38"/>
  <c r="J190" i="38"/>
  <c r="J191" i="38"/>
  <c r="J192" i="38"/>
  <c r="J193" i="38"/>
  <c r="J194" i="38"/>
  <c r="J195" i="38"/>
  <c r="J196" i="38"/>
  <c r="J197" i="38"/>
  <c r="J198" i="38"/>
  <c r="J199" i="38"/>
  <c r="J200" i="38"/>
  <c r="J201" i="38"/>
  <c r="J202" i="38"/>
  <c r="J203" i="38"/>
  <c r="J204" i="38"/>
  <c r="J205" i="38"/>
  <c r="J206" i="38"/>
  <c r="J207" i="38"/>
  <c r="J208" i="38"/>
  <c r="J209" i="38"/>
  <c r="J210" i="38"/>
  <c r="J211" i="38"/>
  <c r="J212" i="38"/>
  <c r="J213" i="38"/>
  <c r="J214" i="38"/>
  <c r="J215" i="38"/>
  <c r="J216" i="38"/>
  <c r="J217" i="38"/>
  <c r="J218" i="38"/>
  <c r="J219" i="38"/>
  <c r="J220" i="38"/>
  <c r="J221" i="38"/>
  <c r="J222" i="38"/>
  <c r="J223" i="38"/>
  <c r="J224" i="38"/>
  <c r="J225" i="38"/>
  <c r="J226" i="38"/>
  <c r="J227" i="38"/>
  <c r="J228" i="38"/>
  <c r="J229" i="38"/>
  <c r="J230" i="38"/>
  <c r="J231" i="38"/>
  <c r="J232" i="38"/>
  <c r="J233" i="38"/>
  <c r="J234" i="38"/>
  <c r="J235" i="38"/>
  <c r="J236" i="38"/>
  <c r="J237" i="38"/>
  <c r="J238" i="38"/>
  <c r="J239" i="38"/>
  <c r="J240" i="38"/>
  <c r="J241" i="38"/>
  <c r="J242" i="38"/>
  <c r="J243" i="38"/>
  <c r="J244" i="38"/>
  <c r="J245" i="38"/>
  <c r="J246" i="38"/>
  <c r="J247" i="38"/>
  <c r="J248" i="38"/>
  <c r="J249" i="38"/>
  <c r="J7" i="38"/>
  <c r="I249" i="38" l="1"/>
  <c r="I248" i="38"/>
  <c r="I247" i="38"/>
  <c r="I246" i="38"/>
  <c r="I245" i="38"/>
  <c r="I244" i="38"/>
  <c r="I243" i="38"/>
  <c r="I242" i="38"/>
  <c r="I241" i="38"/>
  <c r="I240" i="38"/>
  <c r="I239" i="38"/>
  <c r="I238" i="38"/>
  <c r="I237" i="38"/>
  <c r="I236" i="38"/>
  <c r="I235" i="38"/>
  <c r="I234" i="38"/>
  <c r="I233" i="38"/>
  <c r="I232" i="38"/>
  <c r="I231" i="38"/>
  <c r="I230" i="38"/>
  <c r="I229" i="38"/>
  <c r="I228" i="38"/>
  <c r="I227" i="38"/>
  <c r="I226" i="38"/>
  <c r="I225" i="38"/>
  <c r="I224" i="38"/>
  <c r="I223" i="38"/>
  <c r="I222" i="38"/>
  <c r="I221" i="38"/>
  <c r="I220" i="38"/>
  <c r="I219" i="38"/>
  <c r="I218" i="38"/>
  <c r="I217" i="38"/>
  <c r="I216" i="38"/>
  <c r="I215" i="38"/>
  <c r="I214" i="38"/>
  <c r="I213" i="38"/>
  <c r="I212" i="38"/>
  <c r="I211" i="38"/>
  <c r="I210" i="38"/>
  <c r="I209" i="38"/>
  <c r="I208" i="38"/>
  <c r="I207" i="38"/>
  <c r="I206" i="38"/>
  <c r="I205" i="38"/>
  <c r="I204" i="38"/>
  <c r="I203" i="38"/>
  <c r="I202" i="38"/>
  <c r="I201" i="38"/>
  <c r="I200" i="38"/>
  <c r="I199" i="38"/>
  <c r="I198" i="38"/>
  <c r="I197" i="38"/>
  <c r="I196" i="38"/>
  <c r="I195" i="38"/>
  <c r="I194" i="38"/>
  <c r="I193" i="38"/>
  <c r="I192" i="38"/>
  <c r="I191" i="38"/>
  <c r="I190" i="38"/>
  <c r="I189" i="38"/>
  <c r="I188" i="38"/>
  <c r="I187" i="38"/>
  <c r="I186" i="38"/>
  <c r="I185" i="38"/>
  <c r="I184" i="38"/>
  <c r="I183" i="38"/>
  <c r="I182" i="38"/>
  <c r="I181" i="38"/>
  <c r="I180" i="38"/>
  <c r="I179" i="38"/>
  <c r="I178" i="38"/>
  <c r="I177" i="38"/>
  <c r="I176" i="38"/>
  <c r="I175" i="38"/>
  <c r="I174" i="38"/>
  <c r="I173" i="38"/>
  <c r="I172" i="38"/>
  <c r="I171" i="38"/>
  <c r="I170" i="38"/>
  <c r="I169" i="38"/>
  <c r="I168" i="38"/>
  <c r="I167" i="38"/>
  <c r="I166" i="38"/>
  <c r="I165" i="38"/>
  <c r="I164" i="38"/>
  <c r="I163" i="38"/>
  <c r="I162" i="38"/>
  <c r="I161" i="38"/>
  <c r="I160" i="38"/>
  <c r="I159" i="38"/>
  <c r="I158" i="38"/>
  <c r="I157" i="38"/>
  <c r="I156" i="38"/>
  <c r="I155" i="38"/>
  <c r="I154" i="38"/>
  <c r="I153" i="38"/>
  <c r="I152" i="38"/>
  <c r="I151" i="38"/>
  <c r="I150" i="38"/>
  <c r="I149" i="38"/>
  <c r="I148" i="38"/>
  <c r="I147" i="38"/>
  <c r="I146" i="38"/>
  <c r="I145" i="38"/>
  <c r="I144" i="38"/>
  <c r="I143" i="38"/>
  <c r="I142" i="38"/>
  <c r="I141" i="38"/>
  <c r="I140" i="38"/>
  <c r="I139" i="38"/>
  <c r="I138" i="38"/>
  <c r="I137" i="38"/>
  <c r="I136" i="38"/>
  <c r="I135" i="38"/>
  <c r="I134" i="38"/>
  <c r="I133" i="38"/>
  <c r="I132" i="38"/>
  <c r="I131" i="38"/>
  <c r="I130" i="38"/>
  <c r="I129" i="38"/>
  <c r="I128" i="38"/>
  <c r="I127" i="38"/>
  <c r="I126" i="38"/>
  <c r="I125" i="38"/>
  <c r="I124" i="38"/>
  <c r="I123" i="38"/>
  <c r="I122" i="38"/>
  <c r="I121" i="38"/>
  <c r="I120" i="38"/>
  <c r="I119" i="38"/>
  <c r="I118" i="38"/>
  <c r="I117" i="38"/>
  <c r="I116" i="38"/>
  <c r="I115" i="38"/>
  <c r="I114" i="38"/>
  <c r="I113" i="38"/>
  <c r="I112" i="38"/>
  <c r="I111" i="38"/>
  <c r="I110" i="38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I83" i="38"/>
  <c r="I82" i="38"/>
  <c r="I81" i="38"/>
  <c r="I80" i="38"/>
  <c r="I79" i="38"/>
  <c r="I78" i="38"/>
  <c r="I77" i="38"/>
  <c r="I76" i="38"/>
  <c r="I75" i="38"/>
  <c r="I74" i="38"/>
  <c r="I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I59" i="38"/>
  <c r="I58" i="38"/>
  <c r="I57" i="38"/>
  <c r="I56" i="38"/>
  <c r="I55" i="38"/>
  <c r="I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2" i="36"/>
  <c r="J143" i="36"/>
  <c r="J144" i="36"/>
  <c r="J145" i="36"/>
  <c r="J146" i="36"/>
  <c r="J147" i="36"/>
  <c r="J148" i="36"/>
  <c r="J149" i="36"/>
  <c r="J150" i="36"/>
  <c r="J151" i="36"/>
  <c r="J152" i="36"/>
  <c r="J153" i="36"/>
  <c r="J154" i="36"/>
  <c r="J155" i="36"/>
  <c r="J156" i="36"/>
  <c r="J157" i="36"/>
  <c r="J158" i="36"/>
  <c r="J159" i="36"/>
  <c r="J160" i="36"/>
  <c r="J161" i="36"/>
  <c r="J162" i="36"/>
  <c r="J163" i="36"/>
  <c r="J164" i="36"/>
  <c r="J165" i="36"/>
  <c r="J166" i="36"/>
  <c r="J167" i="36"/>
  <c r="J168" i="36"/>
  <c r="J169" i="36"/>
  <c r="J170" i="36"/>
  <c r="J171" i="36"/>
  <c r="J172" i="36"/>
  <c r="J173" i="36"/>
  <c r="J174" i="36"/>
  <c r="J175" i="36"/>
  <c r="J176" i="36"/>
  <c r="J177" i="36"/>
  <c r="J178" i="36"/>
  <c r="J179" i="36"/>
  <c r="J180" i="36"/>
  <c r="J181" i="36"/>
  <c r="J182" i="36"/>
  <c r="J183" i="36"/>
  <c r="J184" i="36"/>
  <c r="J185" i="36"/>
  <c r="J186" i="36"/>
  <c r="J187" i="36"/>
  <c r="J188" i="36"/>
  <c r="J189" i="36"/>
  <c r="J190" i="36"/>
  <c r="J191" i="36"/>
  <c r="J192" i="36"/>
  <c r="J193" i="36"/>
  <c r="J194" i="36"/>
  <c r="J195" i="36"/>
  <c r="J196" i="36"/>
  <c r="J197" i="36"/>
  <c r="J198" i="36"/>
  <c r="J199" i="36"/>
  <c r="J200" i="36"/>
  <c r="J201" i="36"/>
  <c r="J202" i="36"/>
  <c r="J203" i="36"/>
  <c r="J204" i="36"/>
  <c r="J205" i="36"/>
  <c r="J206" i="36"/>
  <c r="J207" i="36"/>
  <c r="J208" i="36"/>
  <c r="J209" i="36"/>
  <c r="J210" i="36"/>
  <c r="J211" i="36"/>
  <c r="J212" i="36"/>
  <c r="J213" i="36"/>
  <c r="J214" i="36"/>
  <c r="J215" i="36"/>
  <c r="J216" i="36"/>
  <c r="J217" i="36"/>
  <c r="J218" i="36"/>
  <c r="J219" i="36"/>
  <c r="J220" i="36"/>
  <c r="J221" i="36"/>
  <c r="J222" i="36"/>
  <c r="J223" i="36"/>
  <c r="J224" i="36"/>
  <c r="J225" i="36"/>
  <c r="J226" i="36"/>
  <c r="J227" i="36"/>
  <c r="J228" i="36"/>
  <c r="J229" i="36"/>
  <c r="J230" i="36"/>
  <c r="J231" i="36"/>
  <c r="J232" i="36"/>
  <c r="J233" i="36"/>
  <c r="J234" i="36"/>
  <c r="J235" i="36"/>
  <c r="J236" i="36"/>
  <c r="J237" i="36"/>
  <c r="J238" i="36"/>
  <c r="J239" i="36"/>
  <c r="J240" i="36"/>
  <c r="J241" i="36"/>
  <c r="J242" i="36"/>
  <c r="J243" i="36"/>
  <c r="J244" i="36"/>
  <c r="J245" i="36"/>
  <c r="J246" i="36"/>
  <c r="J247" i="36"/>
  <c r="J248" i="36"/>
  <c r="J249" i="36"/>
  <c r="J250" i="36"/>
  <c r="J251" i="36"/>
  <c r="J252" i="36"/>
  <c r="J253" i="36"/>
  <c r="J254" i="36"/>
  <c r="J255" i="36"/>
  <c r="J256" i="36"/>
  <c r="J257" i="36"/>
  <c r="J258" i="36"/>
  <c r="J259" i="36"/>
  <c r="J260" i="36"/>
  <c r="J261" i="36"/>
  <c r="J7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84" i="36"/>
  <c r="I85" i="36"/>
  <c r="I86" i="36"/>
  <c r="I87" i="36"/>
  <c r="I88" i="36"/>
  <c r="I89" i="36"/>
  <c r="I90" i="36"/>
  <c r="I91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I113" i="36"/>
  <c r="I114" i="36"/>
  <c r="I115" i="36"/>
  <c r="I116" i="36"/>
  <c r="I117" i="36"/>
  <c r="I118" i="36"/>
  <c r="I119" i="36"/>
  <c r="I120" i="36"/>
  <c r="I121" i="36"/>
  <c r="I122" i="36"/>
  <c r="I123" i="36"/>
  <c r="I124" i="36"/>
  <c r="I125" i="36"/>
  <c r="I126" i="36"/>
  <c r="I127" i="36"/>
  <c r="I128" i="36"/>
  <c r="I129" i="36"/>
  <c r="I130" i="36"/>
  <c r="I131" i="36"/>
  <c r="I132" i="36"/>
  <c r="I133" i="36"/>
  <c r="I134" i="36"/>
  <c r="I135" i="36"/>
  <c r="I136" i="36"/>
  <c r="I137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62" i="36"/>
  <c r="I163" i="36"/>
  <c r="I164" i="36"/>
  <c r="I165" i="36"/>
  <c r="I166" i="36"/>
  <c r="I167" i="36"/>
  <c r="I168" i="36"/>
  <c r="I169" i="36"/>
  <c r="I170" i="36"/>
  <c r="I171" i="36"/>
  <c r="I172" i="36"/>
  <c r="I173" i="36"/>
  <c r="I174" i="36"/>
  <c r="I175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I197" i="36"/>
  <c r="I198" i="36"/>
  <c r="I199" i="36"/>
  <c r="I200" i="36"/>
  <c r="I201" i="36"/>
  <c r="I202" i="36"/>
  <c r="I203" i="36"/>
  <c r="I204" i="36"/>
  <c r="I205" i="36"/>
  <c r="I206" i="36"/>
  <c r="I207" i="36"/>
  <c r="I208" i="36"/>
  <c r="I209" i="36"/>
  <c r="I210" i="36"/>
  <c r="I211" i="36"/>
  <c r="I212" i="36"/>
  <c r="I213" i="36"/>
  <c r="I214" i="36"/>
  <c r="I215" i="36"/>
  <c r="I216" i="36"/>
  <c r="I217" i="36"/>
  <c r="I218" i="36"/>
  <c r="I219" i="36"/>
  <c r="I220" i="36"/>
  <c r="I221" i="36"/>
  <c r="I222" i="36"/>
  <c r="I223" i="36"/>
  <c r="I224" i="36"/>
  <c r="I225" i="36"/>
  <c r="I226" i="36"/>
  <c r="I227" i="36"/>
  <c r="I228" i="36"/>
  <c r="I229" i="36"/>
  <c r="I230" i="36"/>
  <c r="I231" i="36"/>
  <c r="I232" i="36"/>
  <c r="I233" i="36"/>
  <c r="I234" i="36"/>
  <c r="I235" i="36"/>
  <c r="I236" i="36"/>
  <c r="I237" i="36"/>
  <c r="I238" i="36"/>
  <c r="I239" i="36"/>
  <c r="I240" i="36"/>
  <c r="I241" i="36"/>
  <c r="I242" i="36"/>
  <c r="I243" i="36"/>
  <c r="I244" i="36"/>
  <c r="I245" i="36"/>
  <c r="I246" i="36"/>
  <c r="I247" i="36"/>
  <c r="I248" i="36"/>
  <c r="I249" i="36"/>
  <c r="I250" i="36"/>
  <c r="I251" i="36"/>
  <c r="I252" i="36"/>
  <c r="I253" i="36"/>
  <c r="I254" i="36"/>
  <c r="I255" i="36"/>
  <c r="I256" i="36"/>
  <c r="I257" i="36"/>
  <c r="I258" i="36"/>
  <c r="I259" i="36"/>
  <c r="I260" i="36"/>
  <c r="I261" i="36"/>
  <c r="J263" i="36" l="1"/>
  <c r="J8" i="35" l="1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J68" i="35"/>
  <c r="J69" i="35"/>
  <c r="J70" i="35"/>
  <c r="J71" i="35"/>
  <c r="J72" i="35"/>
  <c r="J73" i="35"/>
  <c r="J74" i="35"/>
  <c r="J75" i="35"/>
  <c r="J76" i="35"/>
  <c r="J77" i="35"/>
  <c r="J78" i="35"/>
  <c r="J79" i="35"/>
  <c r="J80" i="35"/>
  <c r="J81" i="35"/>
  <c r="J82" i="35"/>
  <c r="J83" i="35"/>
  <c r="J84" i="35"/>
  <c r="J85" i="35"/>
  <c r="J86" i="35"/>
  <c r="J87" i="35"/>
  <c r="J88" i="35"/>
  <c r="J89" i="35"/>
  <c r="J90" i="35"/>
  <c r="J91" i="35"/>
  <c r="J92" i="35"/>
  <c r="J93" i="35"/>
  <c r="J94" i="35"/>
  <c r="J95" i="35"/>
  <c r="J96" i="35"/>
  <c r="J97" i="35"/>
  <c r="J98" i="35"/>
  <c r="J99" i="35"/>
  <c r="J100" i="35"/>
  <c r="J101" i="35"/>
  <c r="J102" i="35"/>
  <c r="J103" i="35"/>
  <c r="J104" i="35"/>
  <c r="J105" i="35"/>
  <c r="J106" i="35"/>
  <c r="J107" i="35"/>
  <c r="J108" i="35"/>
  <c r="J109" i="35"/>
  <c r="J110" i="35"/>
  <c r="J111" i="35"/>
  <c r="J112" i="35"/>
  <c r="J113" i="35"/>
  <c r="J114" i="35"/>
  <c r="J115" i="35"/>
  <c r="J116" i="35"/>
  <c r="J117" i="35"/>
  <c r="J118" i="35"/>
  <c r="J119" i="35"/>
  <c r="J120" i="35"/>
  <c r="J121" i="35"/>
  <c r="J122" i="35"/>
  <c r="J123" i="35"/>
  <c r="J124" i="35"/>
  <c r="J125" i="35"/>
  <c r="J126" i="35"/>
  <c r="J127" i="35"/>
  <c r="J128" i="35"/>
  <c r="J129" i="35"/>
  <c r="J130" i="35"/>
  <c r="J131" i="35"/>
  <c r="J132" i="35"/>
  <c r="J133" i="35"/>
  <c r="J134" i="35"/>
  <c r="J135" i="35"/>
  <c r="J136" i="35"/>
  <c r="J137" i="35"/>
  <c r="J138" i="35"/>
  <c r="J139" i="35"/>
  <c r="J140" i="35"/>
  <c r="J141" i="35"/>
  <c r="J142" i="35"/>
  <c r="J143" i="35"/>
  <c r="J144" i="35"/>
  <c r="J145" i="35"/>
  <c r="J146" i="35"/>
  <c r="J147" i="35"/>
  <c r="J148" i="35"/>
  <c r="J149" i="35"/>
  <c r="J150" i="35"/>
  <c r="J151" i="35"/>
  <c r="J152" i="35"/>
  <c r="J153" i="35"/>
  <c r="J154" i="35"/>
  <c r="J155" i="35"/>
  <c r="J156" i="35"/>
  <c r="J157" i="35"/>
  <c r="J158" i="35"/>
  <c r="J159" i="35"/>
  <c r="J160" i="35"/>
  <c r="J161" i="35"/>
  <c r="J162" i="35"/>
  <c r="J163" i="35"/>
  <c r="J164" i="35"/>
  <c r="J165" i="35"/>
  <c r="J166" i="35"/>
  <c r="J167" i="35"/>
  <c r="J168" i="35"/>
  <c r="J169" i="35"/>
  <c r="J170" i="35"/>
  <c r="J171" i="35"/>
  <c r="J172" i="35"/>
  <c r="J173" i="35"/>
  <c r="J174" i="35"/>
  <c r="J175" i="35"/>
  <c r="J176" i="35"/>
  <c r="J177" i="35"/>
  <c r="J178" i="35"/>
  <c r="J179" i="35"/>
  <c r="J180" i="35"/>
  <c r="J181" i="35"/>
  <c r="J182" i="35"/>
  <c r="J183" i="35"/>
  <c r="J184" i="35"/>
  <c r="J185" i="35"/>
  <c r="J186" i="35"/>
  <c r="J187" i="35"/>
  <c r="J188" i="35"/>
  <c r="J189" i="35"/>
  <c r="J190" i="35"/>
  <c r="J191" i="35"/>
  <c r="J192" i="35"/>
  <c r="J193" i="35"/>
  <c r="J194" i="35"/>
  <c r="J195" i="35"/>
  <c r="J196" i="35"/>
  <c r="J197" i="35"/>
  <c r="J198" i="35"/>
  <c r="J199" i="35"/>
  <c r="J200" i="35"/>
  <c r="J201" i="35"/>
  <c r="J202" i="35"/>
  <c r="J203" i="35"/>
  <c r="J204" i="35"/>
  <c r="J205" i="35"/>
  <c r="J206" i="35"/>
  <c r="J207" i="35"/>
  <c r="J208" i="35"/>
  <c r="J209" i="35"/>
  <c r="J210" i="35"/>
  <c r="J211" i="35"/>
  <c r="J212" i="35"/>
  <c r="J213" i="35"/>
  <c r="J214" i="35"/>
  <c r="J215" i="35"/>
  <c r="J216" i="35"/>
  <c r="J217" i="35"/>
  <c r="J218" i="35"/>
  <c r="J219" i="35"/>
  <c r="J220" i="35"/>
  <c r="J221" i="35"/>
  <c r="J222" i="35"/>
  <c r="J223" i="35"/>
  <c r="J224" i="35"/>
  <c r="J225" i="35"/>
  <c r="J226" i="35"/>
  <c r="J227" i="35"/>
  <c r="J228" i="35"/>
  <c r="J229" i="35"/>
  <c r="J230" i="35"/>
  <c r="J231" i="35"/>
  <c r="J232" i="35"/>
  <c r="J233" i="35"/>
  <c r="J234" i="35"/>
  <c r="J235" i="35"/>
  <c r="J236" i="35"/>
  <c r="J237" i="35"/>
  <c r="J238" i="35"/>
  <c r="J239" i="35"/>
  <c r="J240" i="35"/>
  <c r="J241" i="35"/>
  <c r="J242" i="35"/>
  <c r="J243" i="35"/>
  <c r="J244" i="35"/>
  <c r="J245" i="35"/>
  <c r="J246" i="35"/>
  <c r="J247" i="35"/>
  <c r="J248" i="35"/>
  <c r="J7" i="35"/>
  <c r="I88" i="34" l="1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88" i="34"/>
  <c r="J89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107" i="34"/>
  <c r="J108" i="34"/>
  <c r="J109" i="34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126" i="34"/>
  <c r="J127" i="34"/>
  <c r="J128" i="34"/>
  <c r="J129" i="34"/>
  <c r="J130" i="34"/>
  <c r="J131" i="34"/>
  <c r="J132" i="34"/>
  <c r="J133" i="34"/>
  <c r="J134" i="34"/>
  <c r="J135" i="34"/>
  <c r="J136" i="34"/>
  <c r="J137" i="34"/>
  <c r="J138" i="34"/>
  <c r="J139" i="34"/>
  <c r="J140" i="34"/>
  <c r="J141" i="34"/>
  <c r="J142" i="34"/>
  <c r="J143" i="34"/>
  <c r="J144" i="34"/>
  <c r="J145" i="34"/>
  <c r="J146" i="34"/>
  <c r="J147" i="34"/>
  <c r="J148" i="34"/>
  <c r="J149" i="34"/>
  <c r="J150" i="34"/>
  <c r="J151" i="34"/>
  <c r="J152" i="34"/>
  <c r="J153" i="34"/>
  <c r="J154" i="34"/>
  <c r="J155" i="34"/>
  <c r="J156" i="34"/>
  <c r="J157" i="34"/>
  <c r="J158" i="34"/>
  <c r="J159" i="34"/>
  <c r="J160" i="34"/>
  <c r="J161" i="34"/>
  <c r="J162" i="34"/>
  <c r="J163" i="34"/>
  <c r="J164" i="34"/>
  <c r="J165" i="34"/>
  <c r="J166" i="34"/>
  <c r="J167" i="34"/>
  <c r="J168" i="34"/>
  <c r="J169" i="34"/>
  <c r="J170" i="34"/>
  <c r="J171" i="34"/>
  <c r="J172" i="34"/>
  <c r="J173" i="34"/>
  <c r="J174" i="34"/>
  <c r="J175" i="34"/>
  <c r="J176" i="34"/>
  <c r="J177" i="34"/>
  <c r="J178" i="34"/>
  <c r="J179" i="34"/>
  <c r="J180" i="34"/>
  <c r="J181" i="34"/>
  <c r="J182" i="34"/>
  <c r="J183" i="34"/>
  <c r="J184" i="34"/>
  <c r="J185" i="34"/>
  <c r="J186" i="34"/>
  <c r="J187" i="34"/>
  <c r="J188" i="34"/>
  <c r="J189" i="34"/>
  <c r="J190" i="34"/>
  <c r="J191" i="34"/>
  <c r="J192" i="34"/>
  <c r="J193" i="34"/>
  <c r="J194" i="34"/>
  <c r="J195" i="34"/>
  <c r="J196" i="34"/>
  <c r="J197" i="34"/>
  <c r="J198" i="34"/>
  <c r="J199" i="34"/>
  <c r="J200" i="34"/>
  <c r="J201" i="34"/>
  <c r="J202" i="34"/>
  <c r="J203" i="34"/>
  <c r="J204" i="34"/>
  <c r="J205" i="34"/>
  <c r="J206" i="34"/>
  <c r="J207" i="34"/>
  <c r="J208" i="34"/>
  <c r="J209" i="34"/>
  <c r="J210" i="34"/>
  <c r="J211" i="34"/>
  <c r="J212" i="34"/>
  <c r="J213" i="34"/>
  <c r="J214" i="34"/>
  <c r="J215" i="34"/>
  <c r="J216" i="34"/>
  <c r="J217" i="34"/>
  <c r="J218" i="34"/>
  <c r="J219" i="34"/>
  <c r="J220" i="34"/>
  <c r="J221" i="34"/>
  <c r="J222" i="34"/>
  <c r="J223" i="34"/>
  <c r="J224" i="34"/>
  <c r="J225" i="34"/>
  <c r="J226" i="34"/>
  <c r="J227" i="34"/>
  <c r="J228" i="34"/>
  <c r="J229" i="34"/>
  <c r="J230" i="34"/>
  <c r="J231" i="34"/>
  <c r="J232" i="34"/>
  <c r="J233" i="34"/>
  <c r="J234" i="34"/>
  <c r="J235" i="34"/>
  <c r="J236" i="34"/>
  <c r="J237" i="34"/>
  <c r="J238" i="34"/>
  <c r="J239" i="34"/>
  <c r="J240" i="34"/>
  <c r="J241" i="34"/>
  <c r="J242" i="34"/>
  <c r="J243" i="34"/>
  <c r="J244" i="34"/>
  <c r="J245" i="34"/>
  <c r="J246" i="34"/>
  <c r="J247" i="34"/>
  <c r="J248" i="34"/>
  <c r="J249" i="34"/>
  <c r="J7" i="34" l="1"/>
  <c r="I88" i="35" l="1"/>
  <c r="I89" i="35"/>
  <c r="I248" i="35" l="1"/>
  <c r="I247" i="35"/>
  <c r="I246" i="35"/>
  <c r="I245" i="35"/>
  <c r="I244" i="35"/>
  <c r="I243" i="35"/>
  <c r="I242" i="35"/>
  <c r="I241" i="35"/>
  <c r="I240" i="35"/>
  <c r="I239" i="35"/>
  <c r="I238" i="35"/>
  <c r="I237" i="35"/>
  <c r="I236" i="35"/>
  <c r="I235" i="35"/>
  <c r="I234" i="35"/>
  <c r="I233" i="35"/>
  <c r="I232" i="35"/>
  <c r="I231" i="35"/>
  <c r="I230" i="35"/>
  <c r="I229" i="35"/>
  <c r="I228" i="35"/>
  <c r="I227" i="35"/>
  <c r="I226" i="35"/>
  <c r="I225" i="35"/>
  <c r="I224" i="35"/>
  <c r="I223" i="35"/>
  <c r="I222" i="35"/>
  <c r="I221" i="35"/>
  <c r="I220" i="35"/>
  <c r="I219" i="35"/>
  <c r="I218" i="35"/>
  <c r="I217" i="35"/>
  <c r="I216" i="35"/>
  <c r="I215" i="35"/>
  <c r="I214" i="35"/>
  <c r="I213" i="35"/>
  <c r="I212" i="35"/>
  <c r="I211" i="35"/>
  <c r="I210" i="35"/>
  <c r="I209" i="35"/>
  <c r="I208" i="35"/>
  <c r="I207" i="35"/>
  <c r="I206" i="35"/>
  <c r="I205" i="35"/>
  <c r="I204" i="35"/>
  <c r="I203" i="35"/>
  <c r="I202" i="35"/>
  <c r="I201" i="35"/>
  <c r="I200" i="35"/>
  <c r="I199" i="35"/>
  <c r="I198" i="35"/>
  <c r="I197" i="35"/>
  <c r="I196" i="35"/>
  <c r="I195" i="35"/>
  <c r="I194" i="35"/>
  <c r="I193" i="35"/>
  <c r="I192" i="35"/>
  <c r="I191" i="35"/>
  <c r="I190" i="35"/>
  <c r="I189" i="35"/>
  <c r="I188" i="35"/>
  <c r="I187" i="35"/>
  <c r="I186" i="35"/>
  <c r="I185" i="35"/>
  <c r="I184" i="35"/>
  <c r="I183" i="35"/>
  <c r="I182" i="35"/>
  <c r="I181" i="35"/>
  <c r="I180" i="35"/>
  <c r="I179" i="35"/>
  <c r="I178" i="35"/>
  <c r="I177" i="35"/>
  <c r="I176" i="35"/>
  <c r="I175" i="35"/>
  <c r="I174" i="35"/>
  <c r="I173" i="35"/>
  <c r="I172" i="35"/>
  <c r="I171" i="35"/>
  <c r="I170" i="35"/>
  <c r="I169" i="35"/>
  <c r="I168" i="35"/>
  <c r="I167" i="35"/>
  <c r="I166" i="35"/>
  <c r="I165" i="35"/>
  <c r="I164" i="35"/>
  <c r="I163" i="35"/>
  <c r="I162" i="35"/>
  <c r="I161" i="35"/>
  <c r="I160" i="35"/>
  <c r="I159" i="35"/>
  <c r="I158" i="35"/>
  <c r="I157" i="35"/>
  <c r="I156" i="35"/>
  <c r="I155" i="35"/>
  <c r="I154" i="35"/>
  <c r="I153" i="35"/>
  <c r="I152" i="35"/>
  <c r="I151" i="35"/>
  <c r="I150" i="35"/>
  <c r="I149" i="35"/>
  <c r="I148" i="35"/>
  <c r="I147" i="35"/>
  <c r="I146" i="35"/>
  <c r="I145" i="35"/>
  <c r="I144" i="35"/>
  <c r="I143" i="35"/>
  <c r="I142" i="35"/>
  <c r="I141" i="35"/>
  <c r="I140" i="35"/>
  <c r="I139" i="35"/>
  <c r="I138" i="35"/>
  <c r="I137" i="35"/>
  <c r="I136" i="35"/>
  <c r="I135" i="35"/>
  <c r="I134" i="35"/>
  <c r="I133" i="35"/>
  <c r="I132" i="35"/>
  <c r="I131" i="35"/>
  <c r="I130" i="35"/>
  <c r="I129" i="35"/>
  <c r="I128" i="35"/>
  <c r="I127" i="35"/>
  <c r="I126" i="35"/>
  <c r="I125" i="35"/>
  <c r="I124" i="35"/>
  <c r="I123" i="35"/>
  <c r="I122" i="35"/>
  <c r="I121" i="35"/>
  <c r="I120" i="35"/>
  <c r="I119" i="35"/>
  <c r="I118" i="35"/>
  <c r="I117" i="35"/>
  <c r="I116" i="35"/>
  <c r="I115" i="35"/>
  <c r="I114" i="35"/>
  <c r="I113" i="35"/>
  <c r="I112" i="35"/>
  <c r="I111" i="35"/>
  <c r="I110" i="35"/>
  <c r="I109" i="35"/>
  <c r="I108" i="35"/>
  <c r="I107" i="35"/>
  <c r="I106" i="35"/>
  <c r="I105" i="35"/>
  <c r="I104" i="35"/>
  <c r="I103" i="35"/>
  <c r="I102" i="35"/>
  <c r="I101" i="35"/>
  <c r="I100" i="35"/>
  <c r="I99" i="35"/>
  <c r="I98" i="35"/>
  <c r="I97" i="35"/>
  <c r="I96" i="35"/>
  <c r="I95" i="35"/>
  <c r="I94" i="35"/>
  <c r="I93" i="35"/>
  <c r="I92" i="35"/>
  <c r="I91" i="35"/>
  <c r="I90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249" i="34"/>
  <c r="I248" i="34"/>
  <c r="I247" i="34"/>
  <c r="I246" i="34"/>
  <c r="I245" i="34"/>
  <c r="I244" i="34"/>
  <c r="I243" i="34"/>
  <c r="I242" i="34"/>
  <c r="I241" i="34"/>
  <c r="I240" i="34"/>
  <c r="I239" i="34"/>
  <c r="I238" i="34"/>
  <c r="I237" i="34"/>
  <c r="I236" i="34"/>
  <c r="I235" i="34"/>
  <c r="I234" i="34"/>
  <c r="I233" i="34"/>
  <c r="I232" i="34"/>
  <c r="I231" i="34"/>
  <c r="I230" i="34"/>
  <c r="I229" i="34"/>
  <c r="I228" i="34"/>
  <c r="I227" i="34"/>
  <c r="I226" i="34"/>
  <c r="I225" i="34"/>
  <c r="I224" i="34"/>
  <c r="I223" i="34"/>
  <c r="I222" i="34"/>
  <c r="I221" i="34"/>
  <c r="I220" i="34"/>
  <c r="I219" i="34"/>
  <c r="I218" i="34"/>
  <c r="I217" i="34"/>
  <c r="I216" i="34"/>
  <c r="I215" i="34"/>
  <c r="I214" i="34"/>
  <c r="I213" i="34"/>
  <c r="I212" i="34"/>
  <c r="I211" i="34"/>
  <c r="I210" i="34"/>
  <c r="I209" i="34"/>
  <c r="I208" i="34"/>
  <c r="I207" i="34"/>
  <c r="I206" i="34"/>
  <c r="I205" i="34"/>
  <c r="I204" i="34"/>
  <c r="I203" i="34"/>
  <c r="I202" i="34"/>
  <c r="I201" i="34"/>
  <c r="I200" i="34"/>
  <c r="I199" i="34"/>
  <c r="I198" i="34"/>
  <c r="I197" i="34"/>
  <c r="I196" i="34"/>
  <c r="I195" i="34"/>
  <c r="I194" i="34"/>
  <c r="I193" i="34"/>
  <c r="I192" i="34"/>
  <c r="I191" i="34"/>
  <c r="I190" i="34"/>
  <c r="I189" i="34"/>
  <c r="I188" i="34"/>
  <c r="I187" i="34"/>
  <c r="I186" i="34"/>
  <c r="I185" i="34"/>
  <c r="I184" i="34"/>
  <c r="I183" i="34"/>
  <c r="I182" i="34"/>
  <c r="I181" i="34"/>
  <c r="I180" i="34"/>
  <c r="I179" i="34"/>
  <c r="I178" i="34"/>
  <c r="I177" i="34"/>
  <c r="I176" i="34"/>
  <c r="I175" i="34"/>
  <c r="I174" i="34"/>
  <c r="I173" i="34"/>
  <c r="I172" i="34"/>
  <c r="I171" i="34"/>
  <c r="I170" i="34"/>
  <c r="I169" i="34"/>
  <c r="I168" i="34"/>
  <c r="I167" i="34"/>
  <c r="I166" i="34"/>
  <c r="I165" i="34"/>
  <c r="I164" i="34"/>
  <c r="I163" i="34"/>
  <c r="I162" i="34"/>
  <c r="I161" i="34"/>
  <c r="I160" i="34"/>
  <c r="I159" i="34"/>
  <c r="I158" i="34"/>
  <c r="I157" i="34"/>
  <c r="I156" i="34"/>
  <c r="I155" i="34"/>
  <c r="I154" i="34"/>
  <c r="I153" i="34"/>
  <c r="I152" i="34"/>
  <c r="I151" i="34"/>
  <c r="I150" i="34"/>
  <c r="I149" i="34"/>
  <c r="I148" i="34"/>
  <c r="I147" i="34"/>
  <c r="I146" i="34"/>
  <c r="I145" i="34"/>
  <c r="I144" i="34"/>
  <c r="I143" i="34"/>
  <c r="I142" i="34"/>
  <c r="I141" i="34"/>
  <c r="I140" i="34"/>
  <c r="I139" i="34"/>
  <c r="I138" i="34"/>
  <c r="I137" i="34"/>
  <c r="I136" i="34"/>
  <c r="I135" i="34"/>
  <c r="I134" i="34"/>
  <c r="I133" i="34"/>
  <c r="I132" i="34"/>
  <c r="I131" i="34"/>
  <c r="I130" i="34"/>
  <c r="I129" i="34"/>
  <c r="I128" i="34"/>
  <c r="I127" i="34"/>
  <c r="I126" i="34"/>
  <c r="I125" i="34"/>
  <c r="I124" i="34"/>
  <c r="I123" i="34"/>
  <c r="I122" i="34"/>
  <c r="I121" i="34"/>
  <c r="I120" i="34"/>
  <c r="I119" i="34"/>
  <c r="I118" i="34"/>
  <c r="I117" i="34"/>
  <c r="I116" i="34"/>
  <c r="I115" i="34"/>
  <c r="I114" i="34"/>
  <c r="I113" i="34"/>
  <c r="I112" i="34"/>
  <c r="I111" i="34"/>
  <c r="I110" i="34"/>
  <c r="I109" i="34"/>
  <c r="I108" i="34"/>
  <c r="I107" i="34"/>
  <c r="I106" i="34"/>
  <c r="I105" i="34"/>
  <c r="I104" i="34"/>
  <c r="I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J250" i="35" l="1"/>
  <c r="J251" i="34" l="1"/>
  <c r="I8" i="31"/>
  <c r="K8" i="31" s="1"/>
  <c r="J8" i="31"/>
  <c r="I9" i="31"/>
  <c r="I10" i="31"/>
  <c r="J10" i="31"/>
  <c r="K10" i="31"/>
  <c r="I11" i="31"/>
  <c r="J11" i="31" s="1"/>
  <c r="K11" i="31"/>
  <c r="I12" i="31"/>
  <c r="K12" i="31" s="1"/>
  <c r="J12" i="31"/>
  <c r="I13" i="31"/>
  <c r="I14" i="31"/>
  <c r="J14" i="31"/>
  <c r="K14" i="31"/>
  <c r="I15" i="31"/>
  <c r="J15" i="31" s="1"/>
  <c r="K15" i="31"/>
  <c r="I16" i="31"/>
  <c r="K16" i="31" s="1"/>
  <c r="J16" i="31"/>
  <c r="I17" i="31"/>
  <c r="I18" i="31"/>
  <c r="J18" i="31"/>
  <c r="K18" i="31"/>
  <c r="I19" i="31"/>
  <c r="J19" i="31" s="1"/>
  <c r="K19" i="31"/>
  <c r="I20" i="31"/>
  <c r="K20" i="31" s="1"/>
  <c r="J20" i="31"/>
  <c r="I21" i="31"/>
  <c r="I22" i="31"/>
  <c r="J22" i="31"/>
  <c r="K22" i="31"/>
  <c r="I23" i="31"/>
  <c r="J23" i="31" s="1"/>
  <c r="K23" i="31"/>
  <c r="I24" i="31"/>
  <c r="K24" i="31" s="1"/>
  <c r="J24" i="31"/>
  <c r="I25" i="31"/>
  <c r="I26" i="31"/>
  <c r="J26" i="31"/>
  <c r="K26" i="31"/>
  <c r="I27" i="31"/>
  <c r="J27" i="31" s="1"/>
  <c r="K27" i="31"/>
  <c r="I28" i="31"/>
  <c r="K28" i="31" s="1"/>
  <c r="J28" i="31"/>
  <c r="I29" i="31"/>
  <c r="I30" i="31"/>
  <c r="J30" i="31"/>
  <c r="K30" i="31"/>
  <c r="I31" i="31"/>
  <c r="J31" i="31" s="1"/>
  <c r="K31" i="31"/>
  <c r="I32" i="31"/>
  <c r="K32" i="31" s="1"/>
  <c r="J32" i="31"/>
  <c r="I33" i="31"/>
  <c r="I34" i="31"/>
  <c r="J34" i="31"/>
  <c r="K34" i="31"/>
  <c r="I35" i="31"/>
  <c r="J35" i="31" s="1"/>
  <c r="K35" i="31"/>
  <c r="I36" i="31"/>
  <c r="K36" i="31" s="1"/>
  <c r="J36" i="31"/>
  <c r="I37" i="31"/>
  <c r="I38" i="31"/>
  <c r="J38" i="31"/>
  <c r="K38" i="31"/>
  <c r="I39" i="31"/>
  <c r="J39" i="31" s="1"/>
  <c r="K39" i="31"/>
  <c r="I40" i="31"/>
  <c r="K40" i="31" s="1"/>
  <c r="J40" i="31"/>
  <c r="I41" i="31"/>
  <c r="I42" i="31"/>
  <c r="J42" i="31"/>
  <c r="K42" i="31"/>
  <c r="I43" i="31"/>
  <c r="J43" i="31" s="1"/>
  <c r="K43" i="31"/>
  <c r="I44" i="31"/>
  <c r="K44" i="31" s="1"/>
  <c r="J44" i="31"/>
  <c r="I45" i="31"/>
  <c r="I46" i="31"/>
  <c r="J46" i="31"/>
  <c r="K46" i="31"/>
  <c r="I47" i="31"/>
  <c r="J47" i="31" s="1"/>
  <c r="K47" i="31"/>
  <c r="I48" i="31"/>
  <c r="K48" i="31" s="1"/>
  <c r="J48" i="31"/>
  <c r="I49" i="31"/>
  <c r="I50" i="31"/>
  <c r="J50" i="31"/>
  <c r="K50" i="31"/>
  <c r="I51" i="31"/>
  <c r="J51" i="31" s="1"/>
  <c r="K51" i="31"/>
  <c r="I52" i="31"/>
  <c r="K52" i="31" s="1"/>
  <c r="J52" i="31"/>
  <c r="I53" i="31"/>
  <c r="I54" i="31"/>
  <c r="J54" i="31"/>
  <c r="K54" i="31"/>
  <c r="I55" i="31"/>
  <c r="J55" i="31" s="1"/>
  <c r="K55" i="31"/>
  <c r="I56" i="31"/>
  <c r="K56" i="31" s="1"/>
  <c r="J56" i="31"/>
  <c r="I57" i="31"/>
  <c r="I58" i="31"/>
  <c r="J58" i="31"/>
  <c r="K58" i="31"/>
  <c r="I59" i="31"/>
  <c r="J59" i="31" s="1"/>
  <c r="K59" i="31"/>
  <c r="I60" i="31"/>
  <c r="K60" i="31" s="1"/>
  <c r="J60" i="31"/>
  <c r="I61" i="31"/>
  <c r="I62" i="31"/>
  <c r="J62" i="31"/>
  <c r="K62" i="31"/>
  <c r="I63" i="31"/>
  <c r="J63" i="31" s="1"/>
  <c r="K63" i="31"/>
  <c r="I64" i="31"/>
  <c r="K64" i="31" s="1"/>
  <c r="J64" i="31"/>
  <c r="I65" i="31"/>
  <c r="I66" i="31"/>
  <c r="J66" i="31"/>
  <c r="K66" i="31"/>
  <c r="I67" i="31"/>
  <c r="J67" i="31" s="1"/>
  <c r="K67" i="31"/>
  <c r="I68" i="31"/>
  <c r="K68" i="31" s="1"/>
  <c r="J68" i="31"/>
  <c r="I69" i="31"/>
  <c r="I70" i="31"/>
  <c r="J70" i="31"/>
  <c r="K70" i="31"/>
  <c r="I71" i="31"/>
  <c r="J71" i="31" s="1"/>
  <c r="K71" i="31"/>
  <c r="I72" i="31"/>
  <c r="K72" i="31" s="1"/>
  <c r="J72" i="31"/>
  <c r="I73" i="31"/>
  <c r="I74" i="31"/>
  <c r="J74" i="31"/>
  <c r="K74" i="31"/>
  <c r="I75" i="31"/>
  <c r="J75" i="31" s="1"/>
  <c r="K75" i="31"/>
  <c r="I76" i="31"/>
  <c r="K76" i="31" s="1"/>
  <c r="J76" i="31"/>
  <c r="I77" i="31"/>
  <c r="I78" i="31"/>
  <c r="J78" i="31"/>
  <c r="K78" i="31"/>
  <c r="I79" i="31"/>
  <c r="J79" i="31" s="1"/>
  <c r="K79" i="31"/>
  <c r="I80" i="31"/>
  <c r="K80" i="31" s="1"/>
  <c r="J80" i="31"/>
  <c r="I81" i="31"/>
  <c r="I82" i="31"/>
  <c r="J82" i="31"/>
  <c r="K82" i="31"/>
  <c r="I83" i="31"/>
  <c r="J83" i="31" s="1"/>
  <c r="K83" i="31"/>
  <c r="I84" i="31"/>
  <c r="K84" i="31" s="1"/>
  <c r="J84" i="31"/>
  <c r="I85" i="31"/>
  <c r="I86" i="31"/>
  <c r="J86" i="31"/>
  <c r="K86" i="31"/>
  <c r="I87" i="31"/>
  <c r="J87" i="31" s="1"/>
  <c r="K87" i="31"/>
  <c r="I88" i="31"/>
  <c r="K88" i="31" s="1"/>
  <c r="J88" i="31"/>
  <c r="I89" i="31"/>
  <c r="I90" i="31"/>
  <c r="J90" i="31"/>
  <c r="K90" i="31"/>
  <c r="I91" i="31"/>
  <c r="J91" i="31" s="1"/>
  <c r="K91" i="31"/>
  <c r="I92" i="31"/>
  <c r="K92" i="31" s="1"/>
  <c r="J92" i="31"/>
  <c r="I93" i="31"/>
  <c r="I94" i="31"/>
  <c r="J94" i="31"/>
  <c r="K94" i="31"/>
  <c r="I95" i="31"/>
  <c r="J95" i="31" s="1"/>
  <c r="K95" i="31"/>
  <c r="I96" i="31"/>
  <c r="K96" i="31" s="1"/>
  <c r="J96" i="31"/>
  <c r="I97" i="31"/>
  <c r="J97" i="31" s="1"/>
  <c r="K97" i="31"/>
  <c r="I98" i="31"/>
  <c r="J98" i="31"/>
  <c r="K98" i="31"/>
  <c r="I99" i="31"/>
  <c r="J99" i="31" s="1"/>
  <c r="I100" i="31"/>
  <c r="K100" i="31" s="1"/>
  <c r="J100" i="31"/>
  <c r="I101" i="31"/>
  <c r="J101" i="31" s="1"/>
  <c r="I102" i="31"/>
  <c r="J102" i="31"/>
  <c r="K102" i="31"/>
  <c r="I103" i="31"/>
  <c r="J103" i="31" s="1"/>
  <c r="K103" i="31"/>
  <c r="I104" i="31"/>
  <c r="K104" i="31" s="1"/>
  <c r="J104" i="31"/>
  <c r="I105" i="31"/>
  <c r="J105" i="31" s="1"/>
  <c r="I106" i="31"/>
  <c r="J106" i="31"/>
  <c r="K106" i="31"/>
  <c r="I107" i="31"/>
  <c r="J107" i="31" s="1"/>
  <c r="I108" i="31"/>
  <c r="K108" i="31" s="1"/>
  <c r="J108" i="31"/>
  <c r="I109" i="31"/>
  <c r="J109" i="31" s="1"/>
  <c r="I110" i="31"/>
  <c r="J110" i="31"/>
  <c r="K110" i="31"/>
  <c r="I111" i="31"/>
  <c r="J111" i="31" s="1"/>
  <c r="K111" i="31"/>
  <c r="I112" i="31"/>
  <c r="K112" i="31" s="1"/>
  <c r="J112" i="31"/>
  <c r="I113" i="31"/>
  <c r="J113" i="31" s="1"/>
  <c r="K113" i="31"/>
  <c r="I114" i="31"/>
  <c r="J114" i="31"/>
  <c r="K114" i="31"/>
  <c r="I115" i="31"/>
  <c r="J115" i="31" s="1"/>
  <c r="I116" i="31"/>
  <c r="K116" i="31" s="1"/>
  <c r="J116" i="31"/>
  <c r="I117" i="31"/>
  <c r="J117" i="31" s="1"/>
  <c r="I118" i="31"/>
  <c r="J118" i="31"/>
  <c r="K118" i="31"/>
  <c r="I119" i="31"/>
  <c r="J119" i="31" s="1"/>
  <c r="K119" i="31"/>
  <c r="I120" i="31"/>
  <c r="K120" i="31" s="1"/>
  <c r="J120" i="31"/>
  <c r="I121" i="31"/>
  <c r="J121" i="31" s="1"/>
  <c r="K121" i="31"/>
  <c r="I122" i="31"/>
  <c r="J122" i="31"/>
  <c r="K122" i="31"/>
  <c r="I123" i="31"/>
  <c r="J123" i="31" s="1"/>
  <c r="I124" i="31"/>
  <c r="K124" i="31" s="1"/>
  <c r="J124" i="31"/>
  <c r="I125" i="31"/>
  <c r="J125" i="31" s="1"/>
  <c r="I126" i="31"/>
  <c r="J126" i="31"/>
  <c r="K126" i="31"/>
  <c r="I127" i="31"/>
  <c r="J127" i="31" s="1"/>
  <c r="K127" i="31"/>
  <c r="I128" i="31"/>
  <c r="K128" i="31" s="1"/>
  <c r="J128" i="31"/>
  <c r="I129" i="31"/>
  <c r="J129" i="31"/>
  <c r="K129" i="31"/>
  <c r="I130" i="31"/>
  <c r="J130" i="31"/>
  <c r="K130" i="31"/>
  <c r="I131" i="31"/>
  <c r="J131" i="31" s="1"/>
  <c r="K131" i="31"/>
  <c r="I132" i="31"/>
  <c r="K132" i="31" s="1"/>
  <c r="J132" i="31"/>
  <c r="I133" i="31"/>
  <c r="K133" i="31" s="1"/>
  <c r="J133" i="31"/>
  <c r="I134" i="31"/>
  <c r="J134" i="31"/>
  <c r="K134" i="31"/>
  <c r="I135" i="31"/>
  <c r="J135" i="31" s="1"/>
  <c r="K135" i="31"/>
  <c r="I136" i="31"/>
  <c r="K136" i="31" s="1"/>
  <c r="J136" i="31"/>
  <c r="I137" i="31"/>
  <c r="J137" i="31"/>
  <c r="K137" i="31"/>
  <c r="I138" i="31"/>
  <c r="J138" i="31"/>
  <c r="K138" i="31"/>
  <c r="I139" i="31"/>
  <c r="J139" i="31" s="1"/>
  <c r="K139" i="31"/>
  <c r="I140" i="31"/>
  <c r="K140" i="31" s="1"/>
  <c r="J140" i="31"/>
  <c r="I141" i="31"/>
  <c r="K141" i="31" s="1"/>
  <c r="J141" i="31"/>
  <c r="I142" i="31"/>
  <c r="J142" i="31"/>
  <c r="K142" i="31"/>
  <c r="I143" i="31"/>
  <c r="J143" i="31" s="1"/>
  <c r="K143" i="31"/>
  <c r="I144" i="31"/>
  <c r="K144" i="31" s="1"/>
  <c r="I145" i="31"/>
  <c r="J145" i="31"/>
  <c r="K145" i="31"/>
  <c r="I146" i="31"/>
  <c r="J146" i="31"/>
  <c r="K146" i="31"/>
  <c r="I147" i="31"/>
  <c r="J147" i="31" s="1"/>
  <c r="I148" i="31"/>
  <c r="K148" i="31" s="1"/>
  <c r="J148" i="31"/>
  <c r="I149" i="31"/>
  <c r="J149" i="31" s="1"/>
  <c r="I150" i="31"/>
  <c r="J150" i="31"/>
  <c r="K150" i="31"/>
  <c r="I151" i="31"/>
  <c r="J151" i="31" s="1"/>
  <c r="K151" i="31"/>
  <c r="I152" i="31"/>
  <c r="K152" i="31" s="1"/>
  <c r="I153" i="31"/>
  <c r="J153" i="31"/>
  <c r="K153" i="31"/>
  <c r="I154" i="31"/>
  <c r="J154" i="31"/>
  <c r="K154" i="31"/>
  <c r="I155" i="31"/>
  <c r="J155" i="31" s="1"/>
  <c r="I156" i="31"/>
  <c r="K156" i="31" s="1"/>
  <c r="J156" i="31"/>
  <c r="I157" i="31"/>
  <c r="J157" i="31" s="1"/>
  <c r="I158" i="31"/>
  <c r="J158" i="31"/>
  <c r="K158" i="31"/>
  <c r="I159" i="31"/>
  <c r="J159" i="31" s="1"/>
  <c r="K159" i="31"/>
  <c r="I160" i="31"/>
  <c r="K160" i="31" s="1"/>
  <c r="I161" i="31"/>
  <c r="J161" i="31"/>
  <c r="K161" i="31"/>
  <c r="I162" i="31"/>
  <c r="J162" i="31"/>
  <c r="K162" i="31"/>
  <c r="I163" i="31"/>
  <c r="J163" i="31" s="1"/>
  <c r="I164" i="31"/>
  <c r="K164" i="31" s="1"/>
  <c r="J164" i="31"/>
  <c r="I165" i="31"/>
  <c r="J165" i="31" s="1"/>
  <c r="I166" i="31"/>
  <c r="J166" i="31"/>
  <c r="K166" i="31"/>
  <c r="I167" i="31"/>
  <c r="J167" i="31" s="1"/>
  <c r="K167" i="31"/>
  <c r="I168" i="31"/>
  <c r="K168" i="31" s="1"/>
  <c r="I169" i="31"/>
  <c r="J169" i="31"/>
  <c r="K169" i="31"/>
  <c r="I170" i="31"/>
  <c r="J170" i="31"/>
  <c r="K170" i="31"/>
  <c r="I171" i="31"/>
  <c r="J171" i="31" s="1"/>
  <c r="I172" i="31"/>
  <c r="K172" i="31" s="1"/>
  <c r="J172" i="31"/>
  <c r="I173" i="31"/>
  <c r="J173" i="31" s="1"/>
  <c r="I174" i="31"/>
  <c r="J174" i="31"/>
  <c r="K174" i="31"/>
  <c r="I175" i="31"/>
  <c r="J175" i="31" s="1"/>
  <c r="K175" i="31"/>
  <c r="I176" i="31"/>
  <c r="K176" i="31" s="1"/>
  <c r="I177" i="31"/>
  <c r="J177" i="31"/>
  <c r="K177" i="31"/>
  <c r="I178" i="31"/>
  <c r="J178" i="31" s="1"/>
  <c r="K178" i="31"/>
  <c r="I179" i="31"/>
  <c r="J179" i="31" s="1"/>
  <c r="I180" i="31"/>
  <c r="J180" i="31" s="1"/>
  <c r="I181" i="31"/>
  <c r="J181" i="31"/>
  <c r="K181" i="31"/>
  <c r="I182" i="31"/>
  <c r="J182" i="31" s="1"/>
  <c r="K182" i="31"/>
  <c r="I183" i="31"/>
  <c r="J183" i="31" s="1"/>
  <c r="I184" i="31"/>
  <c r="J184" i="31" s="1"/>
  <c r="I185" i="31"/>
  <c r="J185" i="31"/>
  <c r="K185" i="31"/>
  <c r="I186" i="31"/>
  <c r="J186" i="31" s="1"/>
  <c r="K186" i="31"/>
  <c r="I187" i="31"/>
  <c r="J187" i="31" s="1"/>
  <c r="I188" i="31"/>
  <c r="J188" i="31" s="1"/>
  <c r="I189" i="31"/>
  <c r="J189" i="31"/>
  <c r="K189" i="31"/>
  <c r="I190" i="31"/>
  <c r="J190" i="31" s="1"/>
  <c r="K190" i="31"/>
  <c r="I191" i="31"/>
  <c r="J191" i="31" s="1"/>
  <c r="I192" i="31"/>
  <c r="J192" i="31" s="1"/>
  <c r="I193" i="31"/>
  <c r="J193" i="31"/>
  <c r="K193" i="31"/>
  <c r="I194" i="31"/>
  <c r="J194" i="31" s="1"/>
  <c r="K194" i="31"/>
  <c r="I195" i="31"/>
  <c r="J195" i="31" s="1"/>
  <c r="I196" i="31"/>
  <c r="J196" i="31" s="1"/>
  <c r="I197" i="31"/>
  <c r="J197" i="31"/>
  <c r="K197" i="31"/>
  <c r="I198" i="31"/>
  <c r="J198" i="31" s="1"/>
  <c r="K198" i="31"/>
  <c r="I199" i="31"/>
  <c r="J199" i="31" s="1"/>
  <c r="I200" i="31"/>
  <c r="J200" i="31" s="1"/>
  <c r="I201" i="31"/>
  <c r="J201" i="31"/>
  <c r="K201" i="31"/>
  <c r="I202" i="31"/>
  <c r="J202" i="31" s="1"/>
  <c r="K202" i="31"/>
  <c r="I203" i="31"/>
  <c r="J203" i="31" s="1"/>
  <c r="I204" i="31"/>
  <c r="J204" i="31" s="1"/>
  <c r="I205" i="31"/>
  <c r="J205" i="31"/>
  <c r="K205" i="31"/>
  <c r="I206" i="31"/>
  <c r="J206" i="31" s="1"/>
  <c r="K206" i="31"/>
  <c r="I207" i="31"/>
  <c r="J207" i="31" s="1"/>
  <c r="I208" i="31"/>
  <c r="J208" i="31" s="1"/>
  <c r="I209" i="31"/>
  <c r="J209" i="31"/>
  <c r="K209" i="31"/>
  <c r="I210" i="31"/>
  <c r="J210" i="31" s="1"/>
  <c r="K210" i="31"/>
  <c r="I211" i="31"/>
  <c r="J211" i="31" s="1"/>
  <c r="I212" i="31"/>
  <c r="J212" i="31" s="1"/>
  <c r="I213" i="31"/>
  <c r="J213" i="31"/>
  <c r="K213" i="31"/>
  <c r="I214" i="31"/>
  <c r="J214" i="31" s="1"/>
  <c r="K214" i="31"/>
  <c r="I215" i="31"/>
  <c r="J215" i="31" s="1"/>
  <c r="I216" i="31"/>
  <c r="J216" i="31" s="1"/>
  <c r="I217" i="31"/>
  <c r="J217" i="31"/>
  <c r="K217" i="31"/>
  <c r="I218" i="31"/>
  <c r="J218" i="31" s="1"/>
  <c r="K218" i="31"/>
  <c r="I219" i="31"/>
  <c r="J219" i="31" s="1"/>
  <c r="I220" i="31"/>
  <c r="J220" i="31" s="1"/>
  <c r="I221" i="31"/>
  <c r="J221" i="31"/>
  <c r="K221" i="31"/>
  <c r="I222" i="31"/>
  <c r="J222" i="31" s="1"/>
  <c r="K222" i="31"/>
  <c r="I223" i="31"/>
  <c r="J223" i="31" s="1"/>
  <c r="I224" i="31"/>
  <c r="J224" i="31" s="1"/>
  <c r="I225" i="31"/>
  <c r="J225" i="31"/>
  <c r="K225" i="31"/>
  <c r="I226" i="31"/>
  <c r="J226" i="31" s="1"/>
  <c r="K226" i="31"/>
  <c r="I227" i="31"/>
  <c r="J227" i="31" s="1"/>
  <c r="I228" i="31"/>
  <c r="J228" i="31" s="1"/>
  <c r="I229" i="31"/>
  <c r="J229" i="31"/>
  <c r="K229" i="31"/>
  <c r="I230" i="31"/>
  <c r="J230" i="31" s="1"/>
  <c r="K230" i="31"/>
  <c r="I231" i="31"/>
  <c r="J231" i="31" s="1"/>
  <c r="I232" i="31"/>
  <c r="J232" i="31" s="1"/>
  <c r="I233" i="31"/>
  <c r="J233" i="31"/>
  <c r="K233" i="31"/>
  <c r="I234" i="31"/>
  <c r="J234" i="31" s="1"/>
  <c r="K234" i="31"/>
  <c r="I235" i="31"/>
  <c r="J235" i="31" s="1"/>
  <c r="I236" i="31"/>
  <c r="J236" i="31" s="1"/>
  <c r="I237" i="31"/>
  <c r="J237" i="31"/>
  <c r="K237" i="31"/>
  <c r="I238" i="31"/>
  <c r="J238" i="31" s="1"/>
  <c r="K238" i="31"/>
  <c r="I239" i="31"/>
  <c r="J239" i="31" s="1"/>
  <c r="I240" i="31"/>
  <c r="J240" i="31" s="1"/>
  <c r="I241" i="31"/>
  <c r="J241" i="31"/>
  <c r="K241" i="31"/>
  <c r="I242" i="31"/>
  <c r="J242" i="31" s="1"/>
  <c r="K242" i="31"/>
  <c r="I243" i="31"/>
  <c r="J243" i="31" s="1"/>
  <c r="I244" i="31"/>
  <c r="J244" i="31" s="1"/>
  <c r="I245" i="31"/>
  <c r="J245" i="31"/>
  <c r="K245" i="31"/>
  <c r="I246" i="31"/>
  <c r="J246" i="31" s="1"/>
  <c r="K246" i="31"/>
  <c r="I247" i="31"/>
  <c r="J247" i="31" s="1"/>
  <c r="I248" i="31"/>
  <c r="J248" i="31" s="1"/>
  <c r="I8" i="32"/>
  <c r="J8" i="32" s="1"/>
  <c r="I9" i="32"/>
  <c r="J9" i="32"/>
  <c r="I10" i="32"/>
  <c r="J10" i="32" s="1"/>
  <c r="I11" i="32"/>
  <c r="J11" i="32"/>
  <c r="I12" i="32"/>
  <c r="J12" i="32" s="1"/>
  <c r="I13" i="32"/>
  <c r="J13" i="32"/>
  <c r="I14" i="32"/>
  <c r="J14" i="32" s="1"/>
  <c r="I15" i="32"/>
  <c r="J15" i="32"/>
  <c r="I16" i="32"/>
  <c r="J16" i="32" s="1"/>
  <c r="I17" i="32"/>
  <c r="J17" i="32"/>
  <c r="I18" i="32"/>
  <c r="J18" i="32" s="1"/>
  <c r="I19" i="32"/>
  <c r="J19" i="32"/>
  <c r="I20" i="32"/>
  <c r="J20" i="32" s="1"/>
  <c r="I21" i="32"/>
  <c r="J21" i="32"/>
  <c r="I22" i="32"/>
  <c r="J22" i="32" s="1"/>
  <c r="I23" i="32"/>
  <c r="J23" i="32"/>
  <c r="I24" i="32"/>
  <c r="J24" i="32" s="1"/>
  <c r="I25" i="32"/>
  <c r="J25" i="32"/>
  <c r="I26" i="32"/>
  <c r="J26" i="32" s="1"/>
  <c r="I27" i="32"/>
  <c r="J27" i="32"/>
  <c r="I28" i="32"/>
  <c r="J28" i="32" s="1"/>
  <c r="I29" i="32"/>
  <c r="J29" i="32"/>
  <c r="I30" i="32"/>
  <c r="J30" i="32" s="1"/>
  <c r="I31" i="32"/>
  <c r="J31" i="32"/>
  <c r="I32" i="32"/>
  <c r="J32" i="32" s="1"/>
  <c r="I33" i="32"/>
  <c r="J33" i="32"/>
  <c r="I34" i="32"/>
  <c r="J34" i="32" s="1"/>
  <c r="I35" i="32"/>
  <c r="J35" i="32"/>
  <c r="I36" i="32"/>
  <c r="J36" i="32" s="1"/>
  <c r="I37" i="32"/>
  <c r="J37" i="32"/>
  <c r="I38" i="32"/>
  <c r="J38" i="32" s="1"/>
  <c r="I39" i="32"/>
  <c r="J39" i="32"/>
  <c r="I40" i="32"/>
  <c r="J40" i="32" s="1"/>
  <c r="I41" i="32"/>
  <c r="J41" i="32"/>
  <c r="I42" i="32"/>
  <c r="J42" i="32" s="1"/>
  <c r="I43" i="32"/>
  <c r="J43" i="32"/>
  <c r="I44" i="32"/>
  <c r="J44" i="32" s="1"/>
  <c r="I45" i="32"/>
  <c r="J45" i="32"/>
  <c r="I46" i="32"/>
  <c r="J46" i="32" s="1"/>
  <c r="I47" i="32"/>
  <c r="J47" i="32"/>
  <c r="I48" i="32"/>
  <c r="J48" i="32" s="1"/>
  <c r="I49" i="32"/>
  <c r="J49" i="32"/>
  <c r="I50" i="32"/>
  <c r="J50" i="32" s="1"/>
  <c r="I51" i="32"/>
  <c r="J51" i="32"/>
  <c r="I52" i="32"/>
  <c r="J52" i="32" s="1"/>
  <c r="I53" i="32"/>
  <c r="J53" i="32"/>
  <c r="I54" i="32"/>
  <c r="J54" i="32" s="1"/>
  <c r="I55" i="32"/>
  <c r="J55" i="32"/>
  <c r="I56" i="32"/>
  <c r="J56" i="32" s="1"/>
  <c r="I57" i="32"/>
  <c r="J57" i="32"/>
  <c r="I58" i="32"/>
  <c r="J58" i="32" s="1"/>
  <c r="I59" i="32"/>
  <c r="J59" i="32"/>
  <c r="I60" i="32"/>
  <c r="J60" i="32" s="1"/>
  <c r="I61" i="32"/>
  <c r="J61" i="32"/>
  <c r="I62" i="32"/>
  <c r="J62" i="32" s="1"/>
  <c r="I63" i="32"/>
  <c r="J63" i="32"/>
  <c r="I64" i="32"/>
  <c r="J64" i="32" s="1"/>
  <c r="I65" i="32"/>
  <c r="J65" i="32"/>
  <c r="I66" i="32"/>
  <c r="J66" i="32" s="1"/>
  <c r="I67" i="32"/>
  <c r="J67" i="32"/>
  <c r="I68" i="32"/>
  <c r="J68" i="32" s="1"/>
  <c r="I69" i="32"/>
  <c r="J69" i="32"/>
  <c r="I70" i="32"/>
  <c r="J70" i="32" s="1"/>
  <c r="I71" i="32"/>
  <c r="J71" i="32"/>
  <c r="I72" i="32"/>
  <c r="J72" i="32" s="1"/>
  <c r="I73" i="32"/>
  <c r="J73" i="32"/>
  <c r="I74" i="32"/>
  <c r="J74" i="32" s="1"/>
  <c r="I75" i="32"/>
  <c r="J75" i="32"/>
  <c r="I76" i="32"/>
  <c r="J76" i="32" s="1"/>
  <c r="I77" i="32"/>
  <c r="J77" i="32"/>
  <c r="I78" i="32"/>
  <c r="J78" i="32" s="1"/>
  <c r="I79" i="32"/>
  <c r="J79" i="32"/>
  <c r="I80" i="32"/>
  <c r="J80" i="32" s="1"/>
  <c r="I81" i="32"/>
  <c r="J81" i="32"/>
  <c r="I82" i="32"/>
  <c r="J82" i="32" s="1"/>
  <c r="I83" i="32"/>
  <c r="J83" i="32"/>
  <c r="I84" i="32"/>
  <c r="J84" i="32" s="1"/>
  <c r="I85" i="32"/>
  <c r="J85" i="32"/>
  <c r="I86" i="32"/>
  <c r="J86" i="32" s="1"/>
  <c r="I87" i="32"/>
  <c r="J87" i="32"/>
  <c r="I88" i="32"/>
  <c r="J88" i="32" s="1"/>
  <c r="I89" i="32"/>
  <c r="J89" i="32"/>
  <c r="I90" i="32"/>
  <c r="J90" i="32" s="1"/>
  <c r="I91" i="32"/>
  <c r="J91" i="32"/>
  <c r="I92" i="32"/>
  <c r="J92" i="32" s="1"/>
  <c r="I93" i="32"/>
  <c r="J93" i="32"/>
  <c r="I94" i="32"/>
  <c r="J94" i="32" s="1"/>
  <c r="I95" i="32"/>
  <c r="J95" i="32"/>
  <c r="I96" i="32"/>
  <c r="J96" i="32" s="1"/>
  <c r="I97" i="32"/>
  <c r="J97" i="32"/>
  <c r="I98" i="32"/>
  <c r="J98" i="32" s="1"/>
  <c r="I99" i="32"/>
  <c r="J99" i="32"/>
  <c r="I100" i="32"/>
  <c r="J100" i="32" s="1"/>
  <c r="I101" i="32"/>
  <c r="J101" i="32"/>
  <c r="I102" i="32"/>
  <c r="J102" i="32" s="1"/>
  <c r="I103" i="32"/>
  <c r="J103" i="32"/>
  <c r="I104" i="32"/>
  <c r="J104" i="32" s="1"/>
  <c r="I105" i="32"/>
  <c r="J105" i="32"/>
  <c r="I106" i="32"/>
  <c r="J106" i="32" s="1"/>
  <c r="I107" i="32"/>
  <c r="J107" i="32"/>
  <c r="I108" i="32"/>
  <c r="J108" i="32" s="1"/>
  <c r="I109" i="32"/>
  <c r="J109" i="32"/>
  <c r="I110" i="32"/>
  <c r="J110" i="32" s="1"/>
  <c r="I111" i="32"/>
  <c r="J111" i="32"/>
  <c r="I112" i="32"/>
  <c r="J112" i="32" s="1"/>
  <c r="I113" i="32"/>
  <c r="J113" i="32"/>
  <c r="I114" i="32"/>
  <c r="J114" i="32" s="1"/>
  <c r="I115" i="32"/>
  <c r="J115" i="32"/>
  <c r="I116" i="32"/>
  <c r="J116" i="32" s="1"/>
  <c r="I117" i="32"/>
  <c r="J117" i="32"/>
  <c r="I118" i="32"/>
  <c r="J118" i="32" s="1"/>
  <c r="I119" i="32"/>
  <c r="J119" i="32"/>
  <c r="I120" i="32"/>
  <c r="J120" i="32" s="1"/>
  <c r="I121" i="32"/>
  <c r="J121" i="32"/>
  <c r="I122" i="32"/>
  <c r="J122" i="32" s="1"/>
  <c r="I123" i="32"/>
  <c r="J123" i="32"/>
  <c r="I124" i="32"/>
  <c r="J124" i="32" s="1"/>
  <c r="I125" i="32"/>
  <c r="J125" i="32"/>
  <c r="I126" i="32"/>
  <c r="J126" i="32" s="1"/>
  <c r="I127" i="32"/>
  <c r="J127" i="32"/>
  <c r="I128" i="32"/>
  <c r="J128" i="32" s="1"/>
  <c r="I129" i="32"/>
  <c r="J129" i="32"/>
  <c r="I130" i="32"/>
  <c r="J130" i="32" s="1"/>
  <c r="I131" i="32"/>
  <c r="J131" i="32"/>
  <c r="I132" i="32"/>
  <c r="J132" i="32" s="1"/>
  <c r="I133" i="32"/>
  <c r="J133" i="32"/>
  <c r="I134" i="32"/>
  <c r="J134" i="32" s="1"/>
  <c r="I135" i="32"/>
  <c r="J135" i="32"/>
  <c r="I136" i="32"/>
  <c r="J136" i="32" s="1"/>
  <c r="I137" i="32"/>
  <c r="J137" i="32"/>
  <c r="I138" i="32"/>
  <c r="J138" i="32" s="1"/>
  <c r="I139" i="32"/>
  <c r="J139" i="32"/>
  <c r="I140" i="32"/>
  <c r="J140" i="32" s="1"/>
  <c r="I141" i="32"/>
  <c r="J141" i="32"/>
  <c r="I142" i="32"/>
  <c r="J142" i="32" s="1"/>
  <c r="I143" i="32"/>
  <c r="J143" i="32"/>
  <c r="I144" i="32"/>
  <c r="J144" i="32" s="1"/>
  <c r="I145" i="32"/>
  <c r="J145" i="32"/>
  <c r="I146" i="32"/>
  <c r="J146" i="32" s="1"/>
  <c r="I147" i="32"/>
  <c r="J147" i="32"/>
  <c r="I148" i="32"/>
  <c r="J148" i="32" s="1"/>
  <c r="I149" i="32"/>
  <c r="J149" i="32"/>
  <c r="I150" i="32"/>
  <c r="J150" i="32" s="1"/>
  <c r="I151" i="32"/>
  <c r="J151" i="32"/>
  <c r="I152" i="32"/>
  <c r="J152" i="32" s="1"/>
  <c r="I153" i="32"/>
  <c r="J153" i="32"/>
  <c r="I154" i="32"/>
  <c r="J154" i="32" s="1"/>
  <c r="I155" i="32"/>
  <c r="J155" i="32"/>
  <c r="I156" i="32"/>
  <c r="J156" i="32" s="1"/>
  <c r="I157" i="32"/>
  <c r="J157" i="32"/>
  <c r="I158" i="32"/>
  <c r="J158" i="32" s="1"/>
  <c r="I159" i="32"/>
  <c r="J159" i="32"/>
  <c r="I160" i="32"/>
  <c r="J160" i="32" s="1"/>
  <c r="I161" i="32"/>
  <c r="J161" i="32"/>
  <c r="I162" i="32"/>
  <c r="J162" i="32" s="1"/>
  <c r="I163" i="32"/>
  <c r="J163" i="32"/>
  <c r="I164" i="32"/>
  <c r="J164" i="32" s="1"/>
  <c r="I165" i="32"/>
  <c r="J165" i="32"/>
  <c r="I166" i="32"/>
  <c r="J166" i="32" s="1"/>
  <c r="I167" i="32"/>
  <c r="J167" i="32"/>
  <c r="I168" i="32"/>
  <c r="J168" i="32" s="1"/>
  <c r="I169" i="32"/>
  <c r="J169" i="32"/>
  <c r="I170" i="32"/>
  <c r="J170" i="32" s="1"/>
  <c r="I171" i="32"/>
  <c r="J171" i="32"/>
  <c r="I172" i="32"/>
  <c r="J172" i="32" s="1"/>
  <c r="I173" i="32"/>
  <c r="J173" i="32"/>
  <c r="I174" i="32"/>
  <c r="J174" i="32" s="1"/>
  <c r="I175" i="32"/>
  <c r="J175" i="32"/>
  <c r="I176" i="32"/>
  <c r="J176" i="32" s="1"/>
  <c r="I177" i="32"/>
  <c r="J177" i="32"/>
  <c r="I178" i="32"/>
  <c r="J178" i="32"/>
  <c r="I179" i="32"/>
  <c r="J179" i="32"/>
  <c r="I180" i="32"/>
  <c r="J180" i="32"/>
  <c r="I181" i="32"/>
  <c r="J181" i="32"/>
  <c r="I182" i="32"/>
  <c r="J182" i="32"/>
  <c r="I183" i="32"/>
  <c r="J183" i="32"/>
  <c r="I184" i="32"/>
  <c r="J184" i="32"/>
  <c r="I185" i="32"/>
  <c r="J185" i="32"/>
  <c r="I186" i="32"/>
  <c r="J186" i="32"/>
  <c r="I187" i="32"/>
  <c r="J187" i="32"/>
  <c r="I188" i="32"/>
  <c r="J188" i="32"/>
  <c r="I189" i="32"/>
  <c r="J189" i="32"/>
  <c r="I190" i="32"/>
  <c r="J190" i="32"/>
  <c r="I191" i="32"/>
  <c r="J191" i="32"/>
  <c r="I192" i="32"/>
  <c r="J192" i="32"/>
  <c r="I193" i="32"/>
  <c r="J193" i="32"/>
  <c r="I194" i="32"/>
  <c r="J194" i="32"/>
  <c r="I195" i="32"/>
  <c r="J195" i="32"/>
  <c r="I196" i="32"/>
  <c r="J196" i="32"/>
  <c r="I197" i="32"/>
  <c r="J197" i="32"/>
  <c r="I198" i="32"/>
  <c r="J198" i="32"/>
  <c r="I199" i="32"/>
  <c r="J199" i="32"/>
  <c r="I200" i="32"/>
  <c r="J200" i="32"/>
  <c r="I201" i="32"/>
  <c r="J201" i="32"/>
  <c r="I202" i="32"/>
  <c r="J202" i="32"/>
  <c r="I203" i="32"/>
  <c r="J203" i="32"/>
  <c r="I204" i="32"/>
  <c r="J204" i="32"/>
  <c r="I205" i="32"/>
  <c r="J205" i="32"/>
  <c r="I206" i="32"/>
  <c r="J206" i="32"/>
  <c r="I207" i="32"/>
  <c r="J207" i="32"/>
  <c r="I208" i="32"/>
  <c r="J208" i="32"/>
  <c r="I209" i="32"/>
  <c r="J209" i="32"/>
  <c r="I210" i="32"/>
  <c r="J210" i="32"/>
  <c r="I211" i="32"/>
  <c r="J211" i="32" s="1"/>
  <c r="I212" i="32"/>
  <c r="J212" i="32"/>
  <c r="I213" i="32"/>
  <c r="J213" i="32" s="1"/>
  <c r="I214" i="32"/>
  <c r="J214" i="32"/>
  <c r="I215" i="32"/>
  <c r="J215" i="32" s="1"/>
  <c r="I216" i="32"/>
  <c r="J216" i="32"/>
  <c r="I217" i="32"/>
  <c r="J217" i="32" s="1"/>
  <c r="I218" i="32"/>
  <c r="J218" i="32"/>
  <c r="I219" i="32"/>
  <c r="J219" i="32" s="1"/>
  <c r="I220" i="32"/>
  <c r="J220" i="32"/>
  <c r="I221" i="32"/>
  <c r="J221" i="32" s="1"/>
  <c r="I222" i="32"/>
  <c r="J222" i="32"/>
  <c r="I223" i="32"/>
  <c r="J223" i="32" s="1"/>
  <c r="I224" i="32"/>
  <c r="J224" i="32"/>
  <c r="I225" i="32"/>
  <c r="J225" i="32" s="1"/>
  <c r="I226" i="32"/>
  <c r="J226" i="32"/>
  <c r="I227" i="32"/>
  <c r="J227" i="32" s="1"/>
  <c r="I228" i="32"/>
  <c r="J228" i="32"/>
  <c r="I229" i="32"/>
  <c r="J229" i="32" s="1"/>
  <c r="I230" i="32"/>
  <c r="J230" i="32"/>
  <c r="I231" i="32"/>
  <c r="J231" i="32" s="1"/>
  <c r="I232" i="32"/>
  <c r="J232" i="32"/>
  <c r="I233" i="32"/>
  <c r="J233" i="32" s="1"/>
  <c r="I234" i="32"/>
  <c r="J234" i="32"/>
  <c r="I235" i="32"/>
  <c r="J235" i="32" s="1"/>
  <c r="I236" i="32"/>
  <c r="J236" i="32"/>
  <c r="I237" i="32"/>
  <c r="J237" i="32" s="1"/>
  <c r="I238" i="32"/>
  <c r="J238" i="32"/>
  <c r="I239" i="32"/>
  <c r="J239" i="32" s="1"/>
  <c r="I240" i="32"/>
  <c r="J240" i="32"/>
  <c r="I241" i="32"/>
  <c r="J241" i="32" s="1"/>
  <c r="I242" i="32"/>
  <c r="J242" i="32"/>
  <c r="I243" i="32"/>
  <c r="J243" i="32" s="1"/>
  <c r="I244" i="32"/>
  <c r="J244" i="32"/>
  <c r="I245" i="32"/>
  <c r="J245" i="32" s="1"/>
  <c r="I246" i="32"/>
  <c r="J246" i="32"/>
  <c r="I247" i="32"/>
  <c r="J247" i="32" s="1"/>
  <c r="K247" i="31" l="1"/>
  <c r="K243" i="31"/>
  <c r="K239" i="31"/>
  <c r="K235" i="31"/>
  <c r="K231" i="31"/>
  <c r="K227" i="31"/>
  <c r="K223" i="31"/>
  <c r="K219" i="31"/>
  <c r="K215" i="31"/>
  <c r="K211" i="31"/>
  <c r="K207" i="31"/>
  <c r="K203" i="31"/>
  <c r="K199" i="31"/>
  <c r="K195" i="31"/>
  <c r="K191" i="31"/>
  <c r="K187" i="31"/>
  <c r="K183" i="31"/>
  <c r="K179" i="31"/>
  <c r="K173" i="31"/>
  <c r="K165" i="31"/>
  <c r="K157" i="31"/>
  <c r="K149" i="31"/>
  <c r="K125" i="31"/>
  <c r="K123" i="31"/>
  <c r="K109" i="31"/>
  <c r="K107" i="31"/>
  <c r="J93" i="31"/>
  <c r="K93" i="31"/>
  <c r="J89" i="31"/>
  <c r="K89" i="31"/>
  <c r="J85" i="31"/>
  <c r="K85" i="31"/>
  <c r="J81" i="31"/>
  <c r="K81" i="31"/>
  <c r="J77" i="31"/>
  <c r="K77" i="31"/>
  <c r="J73" i="31"/>
  <c r="K73" i="31"/>
  <c r="J69" i="31"/>
  <c r="K69" i="31"/>
  <c r="J65" i="31"/>
  <c r="K65" i="31"/>
  <c r="J61" i="31"/>
  <c r="K61" i="31"/>
  <c r="J57" i="31"/>
  <c r="K57" i="31"/>
  <c r="J53" i="31"/>
  <c r="K53" i="31"/>
  <c r="J49" i="31"/>
  <c r="K49" i="31"/>
  <c r="J45" i="31"/>
  <c r="K45" i="31"/>
  <c r="J41" i="31"/>
  <c r="K41" i="31"/>
  <c r="J37" i="31"/>
  <c r="K37" i="31"/>
  <c r="J33" i="31"/>
  <c r="K33" i="31"/>
  <c r="J29" i="31"/>
  <c r="K29" i="31"/>
  <c r="J25" i="31"/>
  <c r="K25" i="31"/>
  <c r="J21" i="31"/>
  <c r="K21" i="31"/>
  <c r="J17" i="31"/>
  <c r="K17" i="31"/>
  <c r="J13" i="31"/>
  <c r="K13" i="31"/>
  <c r="K250" i="31" s="1"/>
  <c r="J9" i="31"/>
  <c r="K9" i="31"/>
  <c r="K248" i="31"/>
  <c r="K244" i="31"/>
  <c r="K240" i="31"/>
  <c r="K236" i="31"/>
  <c r="K232" i="31"/>
  <c r="K228" i="31"/>
  <c r="K224" i="31"/>
  <c r="K220" i="31"/>
  <c r="K216" i="31"/>
  <c r="K212" i="31"/>
  <c r="K208" i="31"/>
  <c r="K204" i="31"/>
  <c r="K200" i="31"/>
  <c r="K196" i="31"/>
  <c r="K192" i="31"/>
  <c r="K188" i="31"/>
  <c r="K184" i="31"/>
  <c r="K180" i="31"/>
  <c r="J176" i="31"/>
  <c r="K171" i="31"/>
  <c r="J168" i="31"/>
  <c r="K163" i="31"/>
  <c r="J160" i="31"/>
  <c r="K155" i="31"/>
  <c r="J152" i="31"/>
  <c r="K147" i="31"/>
  <c r="J144" i="31"/>
  <c r="K105" i="31"/>
  <c r="K117" i="31"/>
  <c r="K115" i="31"/>
  <c r="K101" i="31"/>
  <c r="K99" i="31"/>
  <c r="J7" i="31"/>
  <c r="K7" i="31"/>
  <c r="I7" i="32" l="1"/>
  <c r="J7" i="32" s="1"/>
  <c r="I7" i="31"/>
  <c r="K8" i="28" l="1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J129" i="28"/>
  <c r="J130" i="28"/>
  <c r="J131" i="28"/>
  <c r="J132" i="28"/>
  <c r="J133" i="28"/>
  <c r="J134" i="28"/>
  <c r="J135" i="28"/>
  <c r="J136" i="28"/>
  <c r="J137" i="28"/>
  <c r="J138" i="28"/>
  <c r="J139" i="28"/>
  <c r="J140" i="28"/>
  <c r="J141" i="28"/>
  <c r="J142" i="28"/>
  <c r="J143" i="28"/>
  <c r="J144" i="28"/>
  <c r="J145" i="28"/>
  <c r="J146" i="28"/>
  <c r="J147" i="28"/>
  <c r="J148" i="28"/>
  <c r="J149" i="28"/>
  <c r="J150" i="28"/>
  <c r="J151" i="28"/>
  <c r="J152" i="28"/>
  <c r="J153" i="28"/>
  <c r="J154" i="28"/>
  <c r="J155" i="28"/>
  <c r="J156" i="28"/>
  <c r="J157" i="28"/>
  <c r="J158" i="28"/>
  <c r="J159" i="28"/>
  <c r="J160" i="28"/>
  <c r="J161" i="28"/>
  <c r="J162" i="28"/>
  <c r="J163" i="28"/>
  <c r="J164" i="28"/>
  <c r="J165" i="28"/>
  <c r="J166" i="28"/>
  <c r="J167" i="28"/>
  <c r="J168" i="28"/>
  <c r="J169" i="28"/>
  <c r="J170" i="28"/>
  <c r="J171" i="28"/>
  <c r="J172" i="28"/>
  <c r="J173" i="28"/>
  <c r="J174" i="28"/>
  <c r="J175" i="28"/>
  <c r="J176" i="28"/>
  <c r="J177" i="28"/>
  <c r="J178" i="28"/>
  <c r="J179" i="28"/>
  <c r="J180" i="28"/>
  <c r="J181" i="28"/>
  <c r="J182" i="28"/>
  <c r="J183" i="28"/>
  <c r="J184" i="28"/>
  <c r="J185" i="28"/>
  <c r="J186" i="28"/>
  <c r="J187" i="28"/>
  <c r="J188" i="28"/>
  <c r="J189" i="28"/>
  <c r="J190" i="28"/>
  <c r="J191" i="28"/>
  <c r="J192" i="28"/>
  <c r="J193" i="28"/>
  <c r="J194" i="28"/>
  <c r="J195" i="28"/>
  <c r="J196" i="28"/>
  <c r="J197" i="28"/>
  <c r="J198" i="28"/>
  <c r="J199" i="28"/>
  <c r="J200" i="28"/>
  <c r="J201" i="28"/>
  <c r="J202" i="28"/>
  <c r="J203" i="28"/>
  <c r="J204" i="28"/>
  <c r="J205" i="28"/>
  <c r="J206" i="28"/>
  <c r="J207" i="28"/>
  <c r="J208" i="28"/>
  <c r="J209" i="28"/>
  <c r="J210" i="28"/>
  <c r="J211" i="28"/>
  <c r="J212" i="28"/>
  <c r="J213" i="28"/>
  <c r="J214" i="28"/>
  <c r="J215" i="28"/>
  <c r="J7" i="28"/>
  <c r="J249" i="32" l="1"/>
  <c r="N250" i="31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7" i="30" l="1"/>
  <c r="I8" i="30" l="1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I152" i="30"/>
  <c r="I153" i="30"/>
  <c r="I154" i="30"/>
  <c r="I155" i="30"/>
  <c r="I156" i="30"/>
  <c r="I157" i="30"/>
  <c r="I158" i="30"/>
  <c r="I159" i="30"/>
  <c r="I160" i="30"/>
  <c r="I161" i="30"/>
  <c r="I162" i="30"/>
  <c r="I163" i="30"/>
  <c r="I164" i="30"/>
  <c r="I165" i="30"/>
  <c r="I166" i="30"/>
  <c r="I167" i="30"/>
  <c r="I168" i="30"/>
  <c r="I169" i="30"/>
  <c r="I170" i="30"/>
  <c r="I171" i="30"/>
  <c r="I172" i="30"/>
  <c r="I173" i="30"/>
  <c r="I174" i="30"/>
  <c r="I175" i="30"/>
  <c r="I176" i="30"/>
  <c r="I177" i="30"/>
  <c r="I178" i="30"/>
  <c r="I179" i="30"/>
  <c r="I180" i="30"/>
  <c r="I181" i="30"/>
  <c r="I182" i="30"/>
  <c r="I183" i="30"/>
  <c r="I184" i="30"/>
  <c r="I185" i="30"/>
  <c r="I186" i="30"/>
  <c r="I187" i="30"/>
  <c r="I188" i="30"/>
  <c r="I189" i="30"/>
  <c r="I190" i="30"/>
  <c r="I191" i="30"/>
  <c r="I192" i="30"/>
  <c r="I193" i="30"/>
  <c r="I194" i="30"/>
  <c r="I195" i="30"/>
  <c r="I196" i="30"/>
  <c r="I197" i="30"/>
  <c r="I198" i="30"/>
  <c r="I199" i="30"/>
  <c r="I200" i="30"/>
  <c r="I201" i="30"/>
  <c r="I202" i="30"/>
  <c r="I203" i="30"/>
  <c r="I204" i="30"/>
  <c r="I205" i="30"/>
  <c r="I206" i="30"/>
  <c r="I207" i="30"/>
  <c r="I208" i="30"/>
  <c r="I209" i="30"/>
  <c r="I210" i="30"/>
  <c r="I211" i="30"/>
  <c r="I212" i="30"/>
  <c r="I213" i="30"/>
  <c r="I214" i="30"/>
  <c r="I7" i="30" l="1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7" i="28"/>
  <c r="K217" i="28" l="1"/>
  <c r="N217" i="28" s="1"/>
  <c r="J216" i="30"/>
  <c r="M216" i="30" s="1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44" i="27"/>
  <c r="J145" i="27"/>
  <c r="J146" i="27"/>
  <c r="J147" i="27"/>
  <c r="J148" i="27"/>
  <c r="J149" i="27"/>
  <c r="J150" i="27"/>
  <c r="J151" i="27"/>
  <c r="J152" i="27"/>
  <c r="J153" i="27"/>
  <c r="J154" i="27"/>
  <c r="J155" i="27"/>
  <c r="J156" i="27"/>
  <c r="J157" i="27"/>
  <c r="J158" i="27"/>
  <c r="J159" i="27"/>
  <c r="J160" i="27"/>
  <c r="J161" i="27"/>
  <c r="J162" i="27"/>
  <c r="J163" i="27"/>
  <c r="J164" i="27"/>
  <c r="J165" i="27"/>
  <c r="J166" i="27"/>
  <c r="J167" i="27"/>
  <c r="J168" i="27"/>
  <c r="J169" i="27"/>
  <c r="J170" i="27"/>
  <c r="J171" i="27"/>
  <c r="J172" i="27"/>
  <c r="J173" i="27"/>
  <c r="J174" i="27"/>
  <c r="J175" i="27"/>
  <c r="J176" i="27"/>
  <c r="J177" i="27"/>
  <c r="J178" i="27"/>
  <c r="J179" i="27"/>
  <c r="J180" i="27"/>
  <c r="J181" i="27"/>
  <c r="J182" i="27"/>
  <c r="J183" i="27"/>
  <c r="J184" i="27"/>
  <c r="J185" i="27"/>
  <c r="J186" i="27"/>
  <c r="J187" i="27"/>
  <c r="J188" i="27"/>
  <c r="J189" i="27"/>
  <c r="J190" i="27"/>
  <c r="J191" i="27"/>
  <c r="J192" i="27"/>
  <c r="J193" i="27"/>
  <c r="J195" i="27"/>
  <c r="J196" i="27"/>
  <c r="J197" i="27"/>
  <c r="J198" i="27"/>
  <c r="J199" i="27"/>
  <c r="J200" i="27"/>
  <c r="J7" i="27"/>
  <c r="K110" i="26" l="1"/>
  <c r="K194" i="26"/>
  <c r="J110" i="26"/>
  <c r="J194" i="26"/>
  <c r="I8" i="27" l="1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J194" i="27" s="1"/>
  <c r="I195" i="27"/>
  <c r="I196" i="27"/>
  <c r="I197" i="27"/>
  <c r="I198" i="27"/>
  <c r="I199" i="27"/>
  <c r="I200" i="27"/>
  <c r="I101" i="26"/>
  <c r="I102" i="26"/>
  <c r="I104" i="26"/>
  <c r="J102" i="26" l="1"/>
  <c r="K102" i="26"/>
  <c r="K101" i="26"/>
  <c r="J101" i="26"/>
  <c r="J104" i="26"/>
  <c r="K104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3" i="26"/>
  <c r="I105" i="26"/>
  <c r="I106" i="26"/>
  <c r="I107" i="26"/>
  <c r="I108" i="26"/>
  <c r="I109" i="26"/>
  <c r="I111" i="26"/>
  <c r="I112" i="26"/>
  <c r="I113" i="26"/>
  <c r="I115" i="26"/>
  <c r="I116" i="26"/>
  <c r="I114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5" i="26"/>
  <c r="I196" i="26"/>
  <c r="I197" i="26"/>
  <c r="I198" i="26"/>
  <c r="I199" i="26"/>
  <c r="I200" i="26"/>
  <c r="I7" i="27"/>
  <c r="I7" i="26"/>
  <c r="J193" i="26" l="1"/>
  <c r="K193" i="26"/>
  <c r="K173" i="26"/>
  <c r="J173" i="26"/>
  <c r="J165" i="26"/>
  <c r="K165" i="26"/>
  <c r="J37" i="26"/>
  <c r="K37" i="26"/>
  <c r="J29" i="26"/>
  <c r="K29" i="26"/>
  <c r="K17" i="26"/>
  <c r="J17" i="26"/>
  <c r="J192" i="26"/>
  <c r="K192" i="26"/>
  <c r="J180" i="26"/>
  <c r="K180" i="26"/>
  <c r="J172" i="26"/>
  <c r="K172" i="26"/>
  <c r="J160" i="26"/>
  <c r="K160" i="26"/>
  <c r="J144" i="26"/>
  <c r="K144" i="26"/>
  <c r="J136" i="26"/>
  <c r="K136" i="26"/>
  <c r="J128" i="26"/>
  <c r="K128" i="26"/>
  <c r="K52" i="26"/>
  <c r="J52" i="26"/>
  <c r="J20" i="26"/>
  <c r="K20" i="26"/>
  <c r="K16" i="26"/>
  <c r="J16" i="26"/>
  <c r="J196" i="26"/>
  <c r="K196" i="26"/>
  <c r="J191" i="26"/>
  <c r="K191" i="26"/>
  <c r="K135" i="26"/>
  <c r="J135" i="26"/>
  <c r="J131" i="26"/>
  <c r="K131" i="26"/>
  <c r="J123" i="26"/>
  <c r="K123" i="26"/>
  <c r="J119" i="26"/>
  <c r="K119" i="26"/>
  <c r="J116" i="26"/>
  <c r="K116" i="26"/>
  <c r="J111" i="26"/>
  <c r="K111" i="26"/>
  <c r="K83" i="26"/>
  <c r="J83" i="26"/>
  <c r="J79" i="26"/>
  <c r="K79" i="26"/>
  <c r="K67" i="26"/>
  <c r="J67" i="26"/>
  <c r="K59" i="26"/>
  <c r="J59" i="26"/>
  <c r="J47" i="26"/>
  <c r="K47" i="26"/>
  <c r="K31" i="26"/>
  <c r="J31" i="26"/>
  <c r="K15" i="26"/>
  <c r="J15" i="26"/>
  <c r="K177" i="26"/>
  <c r="J177" i="26"/>
  <c r="J169" i="26"/>
  <c r="K169" i="26"/>
  <c r="K153" i="26"/>
  <c r="J153" i="26"/>
  <c r="K93" i="26"/>
  <c r="J93" i="26"/>
  <c r="K53" i="26"/>
  <c r="J53" i="26"/>
  <c r="J49" i="26"/>
  <c r="K49" i="26"/>
  <c r="K41" i="26"/>
  <c r="J41" i="26"/>
  <c r="K33" i="26"/>
  <c r="J33" i="26"/>
  <c r="K9" i="26"/>
  <c r="J9" i="26"/>
  <c r="J164" i="26"/>
  <c r="K164" i="26"/>
  <c r="K132" i="26"/>
  <c r="J132" i="26"/>
  <c r="J124" i="26"/>
  <c r="K124" i="26"/>
  <c r="K114" i="26"/>
  <c r="J114" i="26"/>
  <c r="J92" i="26"/>
  <c r="K92" i="26"/>
  <c r="J64" i="26"/>
  <c r="K64" i="26"/>
  <c r="K28" i="26"/>
  <c r="J28" i="26"/>
  <c r="K200" i="26"/>
  <c r="J200" i="26"/>
  <c r="K183" i="26"/>
  <c r="J183" i="26"/>
  <c r="K171" i="26"/>
  <c r="J171" i="26"/>
  <c r="K163" i="26"/>
  <c r="J163" i="26"/>
  <c r="K155" i="26"/>
  <c r="J155" i="26"/>
  <c r="J182" i="26"/>
  <c r="K182" i="26"/>
  <c r="J178" i="26"/>
  <c r="K178" i="26"/>
  <c r="J174" i="26"/>
  <c r="K174" i="26"/>
  <c r="J154" i="26"/>
  <c r="K154" i="26"/>
  <c r="J146" i="26"/>
  <c r="K146" i="26"/>
  <c r="J134" i="26"/>
  <c r="K134" i="26"/>
  <c r="K130" i="26"/>
  <c r="J130" i="26"/>
  <c r="K122" i="26"/>
  <c r="J122" i="26"/>
  <c r="K115" i="26"/>
  <c r="J115" i="26"/>
  <c r="J94" i="26"/>
  <c r="K94" i="26"/>
  <c r="K86" i="26"/>
  <c r="J86" i="26"/>
  <c r="J70" i="26"/>
  <c r="K70" i="26"/>
  <c r="J58" i="26"/>
  <c r="K58" i="26"/>
  <c r="K46" i="26"/>
  <c r="J46" i="26"/>
  <c r="J42" i="26"/>
  <c r="K42" i="26"/>
  <c r="K30" i="26"/>
  <c r="J30" i="26"/>
  <c r="J26" i="26"/>
  <c r="K26" i="26"/>
  <c r="J18" i="26"/>
  <c r="K18" i="26"/>
  <c r="J14" i="26"/>
  <c r="K14" i="26"/>
  <c r="J199" i="26"/>
  <c r="K199" i="26"/>
  <c r="J198" i="26"/>
  <c r="K198" i="26"/>
  <c r="K197" i="26"/>
  <c r="J197" i="26"/>
  <c r="J195" i="26"/>
  <c r="K195" i="26"/>
  <c r="J190" i="26"/>
  <c r="K190" i="26"/>
  <c r="K189" i="26"/>
  <c r="J189" i="26"/>
  <c r="K188" i="26"/>
  <c r="J188" i="26"/>
  <c r="J187" i="26"/>
  <c r="K187" i="26"/>
  <c r="K186" i="26"/>
  <c r="J186" i="26"/>
  <c r="K185" i="26"/>
  <c r="J185" i="26"/>
  <c r="K184" i="26"/>
  <c r="J184" i="26"/>
  <c r="J181" i="26"/>
  <c r="K181" i="26"/>
  <c r="J179" i="26"/>
  <c r="K179" i="26"/>
  <c r="J176" i="26"/>
  <c r="K176" i="26"/>
  <c r="K175" i="26"/>
  <c r="J175" i="26"/>
  <c r="K170" i="26"/>
  <c r="J170" i="26"/>
  <c r="K168" i="26"/>
  <c r="J168" i="26"/>
  <c r="J167" i="26"/>
  <c r="K167" i="26"/>
  <c r="J166" i="26"/>
  <c r="K166" i="26"/>
  <c r="K162" i="26"/>
  <c r="J162" i="26"/>
  <c r="J161" i="26"/>
  <c r="K161" i="26"/>
  <c r="K159" i="26"/>
  <c r="J159" i="26"/>
  <c r="J158" i="26"/>
  <c r="K158" i="26"/>
  <c r="J157" i="26"/>
  <c r="K157" i="26"/>
  <c r="J156" i="26"/>
  <c r="K156" i="26"/>
  <c r="J152" i="26"/>
  <c r="K152" i="26"/>
  <c r="K151" i="26"/>
  <c r="J151" i="26"/>
  <c r="K150" i="26"/>
  <c r="J150" i="26"/>
  <c r="K149" i="26"/>
  <c r="J149" i="26"/>
  <c r="J148" i="26"/>
  <c r="K148" i="26"/>
  <c r="K147" i="26"/>
  <c r="J147" i="26"/>
  <c r="J145" i="26"/>
  <c r="K145" i="26"/>
  <c r="K143" i="26"/>
  <c r="J143" i="26"/>
  <c r="K142" i="26"/>
  <c r="J142" i="26"/>
  <c r="J141" i="26"/>
  <c r="K141" i="26"/>
  <c r="J140" i="26"/>
  <c r="K140" i="26"/>
  <c r="K139" i="26"/>
  <c r="J139" i="26"/>
  <c r="K138" i="26"/>
  <c r="J138" i="26"/>
  <c r="J137" i="26"/>
  <c r="K137" i="26"/>
  <c r="J133" i="26"/>
  <c r="K133" i="26"/>
  <c r="K129" i="26"/>
  <c r="J129" i="26"/>
  <c r="J127" i="26"/>
  <c r="K127" i="26"/>
  <c r="J126" i="26"/>
  <c r="K126" i="26"/>
  <c r="J125" i="26"/>
  <c r="K125" i="26"/>
  <c r="K121" i="26"/>
  <c r="J121" i="26"/>
  <c r="K120" i="26"/>
  <c r="J120" i="26"/>
  <c r="J118" i="26"/>
  <c r="K118" i="26"/>
  <c r="J117" i="26"/>
  <c r="K117" i="26"/>
  <c r="J113" i="26"/>
  <c r="K113" i="26"/>
  <c r="K112" i="26"/>
  <c r="J112" i="26"/>
  <c r="J109" i="26"/>
  <c r="K109" i="26"/>
  <c r="J108" i="26"/>
  <c r="K108" i="26"/>
  <c r="K107" i="26"/>
  <c r="J107" i="26"/>
  <c r="K106" i="26"/>
  <c r="J106" i="26"/>
  <c r="J105" i="26"/>
  <c r="K105" i="26"/>
  <c r="K103" i="26"/>
  <c r="J103" i="26"/>
  <c r="J100" i="26"/>
  <c r="K100" i="26"/>
  <c r="K99" i="26"/>
  <c r="J99" i="26"/>
  <c r="K98" i="26"/>
  <c r="J98" i="26"/>
  <c r="J97" i="26"/>
  <c r="K97" i="26"/>
  <c r="K96" i="26"/>
  <c r="J96" i="26"/>
  <c r="J95" i="26"/>
  <c r="K95" i="26"/>
  <c r="J91" i="26"/>
  <c r="K91" i="26"/>
  <c r="K90" i="26"/>
  <c r="J90" i="26"/>
  <c r="J89" i="26"/>
  <c r="K89" i="26"/>
  <c r="K88" i="26"/>
  <c r="J88" i="26"/>
  <c r="J87" i="26"/>
  <c r="K87" i="26"/>
  <c r="K85" i="26"/>
  <c r="J85" i="26"/>
  <c r="K84" i="26"/>
  <c r="J84" i="26"/>
  <c r="J82" i="26"/>
  <c r="K82" i="26"/>
  <c r="J81" i="26"/>
  <c r="K81" i="26"/>
  <c r="K80" i="26"/>
  <c r="J80" i="26"/>
  <c r="K78" i="26"/>
  <c r="J78" i="26"/>
  <c r="K77" i="26"/>
  <c r="J77" i="26"/>
  <c r="J76" i="26"/>
  <c r="K76" i="26"/>
  <c r="K75" i="26"/>
  <c r="J75" i="26"/>
  <c r="J74" i="26"/>
  <c r="K74" i="26"/>
  <c r="K73" i="26"/>
  <c r="J73" i="26"/>
  <c r="J72" i="26"/>
  <c r="K72" i="26"/>
  <c r="K71" i="26"/>
  <c r="J71" i="26"/>
  <c r="K69" i="26"/>
  <c r="J69" i="26"/>
  <c r="K68" i="26"/>
  <c r="J68" i="26"/>
  <c r="K66" i="26"/>
  <c r="J66" i="26"/>
  <c r="K65" i="26"/>
  <c r="J65" i="26"/>
  <c r="K63" i="26"/>
  <c r="J63" i="26"/>
  <c r="J62" i="26"/>
  <c r="K62" i="26"/>
  <c r="J61" i="26"/>
  <c r="K61" i="26"/>
  <c r="K60" i="26"/>
  <c r="J60" i="26"/>
  <c r="K57" i="26"/>
  <c r="J57" i="26"/>
  <c r="J56" i="26"/>
  <c r="K56" i="26"/>
  <c r="J55" i="26"/>
  <c r="K55" i="26"/>
  <c r="K54" i="26"/>
  <c r="J54" i="26"/>
  <c r="K51" i="26"/>
  <c r="J51" i="26"/>
  <c r="J50" i="26"/>
  <c r="K50" i="26"/>
  <c r="J48" i="26"/>
  <c r="K48" i="26"/>
  <c r="J45" i="26"/>
  <c r="K45" i="26"/>
  <c r="K44" i="26"/>
  <c r="J44" i="26"/>
  <c r="K43" i="26"/>
  <c r="J43" i="26"/>
  <c r="J40" i="26"/>
  <c r="K40" i="26"/>
  <c r="K39" i="26"/>
  <c r="J39" i="26"/>
  <c r="K38" i="26"/>
  <c r="J38" i="26"/>
  <c r="K36" i="26"/>
  <c r="J36" i="26"/>
  <c r="K35" i="26"/>
  <c r="J35" i="26"/>
  <c r="K34" i="26"/>
  <c r="J34" i="26"/>
  <c r="K32" i="26"/>
  <c r="J32" i="26"/>
  <c r="K27" i="26"/>
  <c r="J27" i="26"/>
  <c r="J25" i="26"/>
  <c r="K25" i="26"/>
  <c r="J24" i="26"/>
  <c r="K24" i="26"/>
  <c r="J23" i="26"/>
  <c r="K23" i="26"/>
  <c r="J22" i="26"/>
  <c r="K22" i="26"/>
  <c r="J21" i="26"/>
  <c r="K21" i="26"/>
  <c r="K19" i="26"/>
  <c r="J19" i="26"/>
  <c r="J13" i="26"/>
  <c r="K13" i="26"/>
  <c r="K12" i="26"/>
  <c r="J12" i="26"/>
  <c r="K11" i="26"/>
  <c r="J11" i="26"/>
  <c r="K10" i="26"/>
  <c r="J10" i="26"/>
  <c r="K8" i="26"/>
  <c r="J8" i="26"/>
  <c r="K7" i="26"/>
  <c r="J7" i="26"/>
  <c r="K8" i="24"/>
  <c r="L8" i="24"/>
  <c r="K9" i="24"/>
  <c r="L9" i="24"/>
  <c r="K10" i="24"/>
  <c r="L10" i="24"/>
  <c r="K11" i="24"/>
  <c r="L11" i="24"/>
  <c r="K12" i="24"/>
  <c r="L12" i="24"/>
  <c r="K13" i="24"/>
  <c r="L13" i="24"/>
  <c r="K14" i="24"/>
  <c r="L14" i="24"/>
  <c r="K15" i="24"/>
  <c r="L15" i="24"/>
  <c r="K16" i="24"/>
  <c r="L16" i="24"/>
  <c r="K17" i="24"/>
  <c r="L17" i="24"/>
  <c r="K18" i="24"/>
  <c r="L18" i="24"/>
  <c r="K19" i="24"/>
  <c r="L19" i="24"/>
  <c r="K20" i="24"/>
  <c r="L20" i="24"/>
  <c r="K21" i="24"/>
  <c r="L21" i="24"/>
  <c r="K22" i="24"/>
  <c r="L22" i="24"/>
  <c r="K23" i="24"/>
  <c r="L23" i="24"/>
  <c r="K24" i="24"/>
  <c r="L24" i="24"/>
  <c r="K25" i="24"/>
  <c r="L25" i="24"/>
  <c r="K26" i="24"/>
  <c r="L26" i="24"/>
  <c r="K27" i="24"/>
  <c r="L27" i="24"/>
  <c r="K28" i="24"/>
  <c r="L28" i="24"/>
  <c r="K29" i="24"/>
  <c r="L29" i="24"/>
  <c r="K30" i="24"/>
  <c r="L30" i="24"/>
  <c r="K31" i="24"/>
  <c r="L31" i="24"/>
  <c r="K32" i="24"/>
  <c r="L32" i="24"/>
  <c r="K33" i="24"/>
  <c r="L33" i="24"/>
  <c r="K34" i="24"/>
  <c r="L34" i="24"/>
  <c r="K35" i="24"/>
  <c r="L35" i="24"/>
  <c r="K36" i="24"/>
  <c r="L36" i="24"/>
  <c r="K37" i="24"/>
  <c r="L37" i="24"/>
  <c r="K38" i="24"/>
  <c r="L38" i="24"/>
  <c r="K39" i="24"/>
  <c r="L39" i="24"/>
  <c r="K40" i="24"/>
  <c r="L40" i="24"/>
  <c r="K41" i="24"/>
  <c r="L41" i="24"/>
  <c r="K42" i="24"/>
  <c r="L42" i="24"/>
  <c r="K43" i="24"/>
  <c r="L43" i="24"/>
  <c r="K44" i="24"/>
  <c r="L44" i="24"/>
  <c r="K45" i="24"/>
  <c r="L45" i="24"/>
  <c r="K46" i="24"/>
  <c r="L46" i="24"/>
  <c r="K48" i="24"/>
  <c r="L48" i="24"/>
  <c r="K49" i="24"/>
  <c r="L49" i="24"/>
  <c r="K50" i="24"/>
  <c r="L50" i="24"/>
  <c r="K51" i="24"/>
  <c r="L51" i="24"/>
  <c r="K52" i="24"/>
  <c r="L52" i="24"/>
  <c r="K53" i="24"/>
  <c r="L53" i="24"/>
  <c r="K54" i="24"/>
  <c r="L54" i="24"/>
  <c r="K55" i="24"/>
  <c r="L55" i="24"/>
  <c r="K56" i="24"/>
  <c r="L56" i="24"/>
  <c r="K57" i="24"/>
  <c r="L57" i="24"/>
  <c r="K58" i="24"/>
  <c r="L58" i="24"/>
  <c r="K59" i="24"/>
  <c r="L59" i="24"/>
  <c r="K60" i="24"/>
  <c r="L60" i="24"/>
  <c r="K61" i="24"/>
  <c r="L61" i="24"/>
  <c r="K62" i="24"/>
  <c r="L62" i="24"/>
  <c r="K63" i="24"/>
  <c r="L63" i="24"/>
  <c r="K64" i="24"/>
  <c r="L64" i="24"/>
  <c r="K65" i="24"/>
  <c r="L65" i="24"/>
  <c r="K66" i="24"/>
  <c r="L66" i="24"/>
  <c r="K67" i="24"/>
  <c r="L67" i="24"/>
  <c r="K68" i="24"/>
  <c r="L68" i="24"/>
  <c r="K69" i="24"/>
  <c r="L69" i="24"/>
  <c r="K70" i="24"/>
  <c r="L70" i="24"/>
  <c r="K71" i="24"/>
  <c r="L71" i="24"/>
  <c r="K72" i="24"/>
  <c r="L72" i="24"/>
  <c r="K73" i="24"/>
  <c r="L73" i="24"/>
  <c r="K74" i="24"/>
  <c r="L74" i="24"/>
  <c r="K75" i="24"/>
  <c r="L75" i="24"/>
  <c r="K76" i="24"/>
  <c r="L76" i="24"/>
  <c r="K77" i="24"/>
  <c r="L77" i="24"/>
  <c r="K78" i="24"/>
  <c r="L78" i="24"/>
  <c r="K79" i="24"/>
  <c r="L79" i="24"/>
  <c r="K80" i="24"/>
  <c r="L80" i="24"/>
  <c r="K81" i="24"/>
  <c r="L81" i="24"/>
  <c r="K82" i="24"/>
  <c r="L82" i="24"/>
  <c r="K83" i="24"/>
  <c r="L83" i="24"/>
  <c r="K84" i="24"/>
  <c r="L84" i="24"/>
  <c r="K85" i="24"/>
  <c r="L85" i="24"/>
  <c r="K86" i="24"/>
  <c r="L86" i="24"/>
  <c r="K87" i="24"/>
  <c r="L87" i="24"/>
  <c r="K88" i="24"/>
  <c r="L88" i="24"/>
  <c r="K89" i="24"/>
  <c r="L89" i="24"/>
  <c r="K90" i="24"/>
  <c r="L90" i="24"/>
  <c r="K91" i="24"/>
  <c r="L91" i="24"/>
  <c r="K92" i="24"/>
  <c r="L92" i="24"/>
  <c r="K93" i="24"/>
  <c r="L93" i="24"/>
  <c r="K94" i="24"/>
  <c r="L94" i="24"/>
  <c r="K95" i="24"/>
  <c r="L95" i="24"/>
  <c r="K96" i="24"/>
  <c r="L96" i="24"/>
  <c r="K97" i="24"/>
  <c r="L97" i="24"/>
  <c r="K98" i="24"/>
  <c r="L98" i="24"/>
  <c r="K99" i="24"/>
  <c r="L99" i="24"/>
  <c r="K100" i="24"/>
  <c r="L100" i="24"/>
  <c r="K101" i="24"/>
  <c r="L101" i="24"/>
  <c r="K102" i="24"/>
  <c r="L102" i="24"/>
  <c r="K103" i="24"/>
  <c r="L103" i="24"/>
  <c r="K104" i="24"/>
  <c r="L104" i="24"/>
  <c r="K105" i="24"/>
  <c r="L105" i="24"/>
  <c r="K106" i="24"/>
  <c r="L106" i="24"/>
  <c r="K107" i="24"/>
  <c r="L107" i="24"/>
  <c r="K108" i="24"/>
  <c r="L108" i="24"/>
  <c r="K109" i="24"/>
  <c r="L109" i="24"/>
  <c r="K111" i="24"/>
  <c r="L111" i="24"/>
  <c r="K112" i="24"/>
  <c r="L112" i="24"/>
  <c r="K113" i="24"/>
  <c r="L113" i="24"/>
  <c r="K114" i="24"/>
  <c r="L114" i="24"/>
  <c r="K115" i="24"/>
  <c r="L115" i="24"/>
  <c r="K116" i="24"/>
  <c r="L116" i="24"/>
  <c r="K117" i="24"/>
  <c r="L117" i="24"/>
  <c r="K118" i="24"/>
  <c r="L118" i="24"/>
  <c r="K119" i="24"/>
  <c r="L119" i="24"/>
  <c r="K120" i="24"/>
  <c r="L120" i="24"/>
  <c r="K121" i="24"/>
  <c r="L121" i="24"/>
  <c r="K122" i="24"/>
  <c r="L122" i="24"/>
  <c r="K123" i="24"/>
  <c r="L123" i="24"/>
  <c r="K124" i="24"/>
  <c r="L124" i="24"/>
  <c r="K125" i="24"/>
  <c r="L125" i="24"/>
  <c r="K126" i="24"/>
  <c r="L126" i="24"/>
  <c r="K127" i="24"/>
  <c r="L127" i="24"/>
  <c r="K128" i="24"/>
  <c r="L128" i="24"/>
  <c r="K129" i="24"/>
  <c r="L129" i="24"/>
  <c r="K130" i="24"/>
  <c r="L130" i="24"/>
  <c r="K131" i="24"/>
  <c r="L131" i="24"/>
  <c r="K132" i="24"/>
  <c r="L132" i="24"/>
  <c r="K133" i="24"/>
  <c r="L133" i="24"/>
  <c r="K134" i="24"/>
  <c r="L134" i="24"/>
  <c r="K135" i="24"/>
  <c r="L135" i="24"/>
  <c r="K136" i="24"/>
  <c r="L136" i="24"/>
  <c r="K137" i="24"/>
  <c r="L137" i="24"/>
  <c r="K138" i="24"/>
  <c r="L138" i="24"/>
  <c r="K139" i="24"/>
  <c r="L139" i="24"/>
  <c r="K140" i="24"/>
  <c r="L140" i="24"/>
  <c r="K141" i="24"/>
  <c r="L141" i="24"/>
  <c r="K142" i="24"/>
  <c r="L142" i="24"/>
  <c r="K143" i="24"/>
  <c r="L143" i="24"/>
  <c r="K144" i="24"/>
  <c r="L144" i="24"/>
  <c r="K145" i="24"/>
  <c r="L145" i="24"/>
  <c r="K146" i="24"/>
  <c r="L146" i="24"/>
  <c r="K147" i="24"/>
  <c r="L147" i="24"/>
  <c r="K148" i="24"/>
  <c r="L148" i="24"/>
  <c r="K149" i="24"/>
  <c r="L149" i="24"/>
  <c r="K150" i="24"/>
  <c r="L150" i="24"/>
  <c r="K151" i="24"/>
  <c r="L151" i="24"/>
  <c r="K152" i="24"/>
  <c r="L152" i="24"/>
  <c r="K153" i="24"/>
  <c r="L153" i="24"/>
  <c r="K154" i="24"/>
  <c r="L154" i="24"/>
  <c r="K155" i="24"/>
  <c r="L155" i="24"/>
  <c r="K156" i="24"/>
  <c r="L156" i="24"/>
  <c r="K157" i="24"/>
  <c r="L157" i="24"/>
  <c r="K158" i="24"/>
  <c r="L158" i="24"/>
  <c r="K159" i="24"/>
  <c r="L159" i="24"/>
  <c r="K160" i="24"/>
  <c r="L160" i="24"/>
  <c r="K161" i="24"/>
  <c r="L161" i="24"/>
  <c r="K162" i="24"/>
  <c r="L162" i="24"/>
  <c r="K163" i="24"/>
  <c r="L163" i="24"/>
  <c r="K164" i="24"/>
  <c r="L164" i="24"/>
  <c r="K165" i="24"/>
  <c r="L165" i="24"/>
  <c r="K166" i="24"/>
  <c r="L166" i="24"/>
  <c r="K167" i="24"/>
  <c r="L167" i="24"/>
  <c r="K168" i="24"/>
  <c r="L168" i="24"/>
  <c r="K169" i="24"/>
  <c r="L169" i="24"/>
  <c r="K170" i="24"/>
  <c r="L170" i="24"/>
  <c r="K171" i="24"/>
  <c r="L171" i="24"/>
  <c r="K172" i="24"/>
  <c r="L172" i="24"/>
  <c r="K173" i="24"/>
  <c r="L173" i="24"/>
  <c r="K174" i="24"/>
  <c r="L174" i="24"/>
  <c r="K175" i="24"/>
  <c r="L175" i="24"/>
  <c r="K176" i="24"/>
  <c r="L176" i="24"/>
  <c r="K177" i="24"/>
  <c r="L177" i="24"/>
  <c r="K178" i="24"/>
  <c r="L178" i="24"/>
  <c r="K179" i="24"/>
  <c r="L179" i="24"/>
  <c r="K180" i="24"/>
  <c r="L180" i="24"/>
  <c r="K181" i="24"/>
  <c r="L181" i="24"/>
  <c r="K182" i="24"/>
  <c r="L182" i="24"/>
  <c r="K183" i="24"/>
  <c r="L183" i="24"/>
  <c r="L7" i="24"/>
  <c r="K7" i="24"/>
  <c r="J202" i="27" l="1"/>
  <c r="K202" i="26"/>
  <c r="N202" i="26" s="1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K7" i="25"/>
  <c r="J7" i="25"/>
  <c r="M202" i="27" l="1"/>
  <c r="I166" i="24"/>
  <c r="I124" i="24" l="1"/>
  <c r="I118" i="24"/>
  <c r="I73" i="24"/>
  <c r="I8" i="25" l="1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J8" i="24"/>
  <c r="J9" i="24"/>
  <c r="J14" i="24"/>
  <c r="J15" i="24"/>
  <c r="J16" i="24"/>
  <c r="J17" i="24"/>
  <c r="J18" i="24"/>
  <c r="J24" i="24"/>
  <c r="J26" i="24"/>
  <c r="J27" i="24"/>
  <c r="J28" i="24"/>
  <c r="J29" i="24"/>
  <c r="J30" i="24"/>
  <c r="J31" i="24"/>
  <c r="J33" i="24"/>
  <c r="J35" i="24"/>
  <c r="J38" i="24"/>
  <c r="J39" i="24"/>
  <c r="J40" i="24"/>
  <c r="J44" i="24"/>
  <c r="J45" i="24"/>
  <c r="J50" i="24"/>
  <c r="J52" i="24"/>
  <c r="J56" i="24"/>
  <c r="J57" i="24"/>
  <c r="J58" i="24"/>
  <c r="J61" i="24"/>
  <c r="J62" i="24"/>
  <c r="J64" i="24"/>
  <c r="J65" i="24"/>
  <c r="J66" i="24"/>
  <c r="J68" i="24"/>
  <c r="J73" i="24"/>
  <c r="J77" i="24"/>
  <c r="J78" i="24"/>
  <c r="J80" i="24"/>
  <c r="J81" i="24"/>
  <c r="J84" i="24"/>
  <c r="J85" i="24"/>
  <c r="J86" i="24"/>
  <c r="J87" i="24"/>
  <c r="J88" i="24"/>
  <c r="J90" i="24"/>
  <c r="J91" i="24"/>
  <c r="J95" i="24"/>
  <c r="J102" i="24"/>
  <c r="J105" i="24"/>
  <c r="J108" i="24"/>
  <c r="J109" i="24"/>
  <c r="J112" i="24"/>
  <c r="J114" i="24"/>
  <c r="J115" i="24"/>
  <c r="J116" i="24"/>
  <c r="J118" i="24"/>
  <c r="J119" i="24"/>
  <c r="J120" i="24"/>
  <c r="J121" i="24"/>
  <c r="J122" i="24"/>
  <c r="J123" i="24"/>
  <c r="J124" i="24"/>
  <c r="J126" i="24"/>
  <c r="J127" i="24"/>
  <c r="J128" i="24"/>
  <c r="J130" i="24"/>
  <c r="J134" i="24"/>
  <c r="J135" i="24"/>
  <c r="J136" i="24"/>
  <c r="J137" i="24"/>
  <c r="J138" i="24"/>
  <c r="J139" i="24"/>
  <c r="J140" i="24"/>
  <c r="J142" i="24"/>
  <c r="J143" i="24"/>
  <c r="J144" i="24"/>
  <c r="J145" i="24"/>
  <c r="J146" i="24"/>
  <c r="J149" i="24"/>
  <c r="J150" i="24"/>
  <c r="J151" i="24"/>
  <c r="J152" i="24"/>
  <c r="J154" i="24"/>
  <c r="J155" i="24"/>
  <c r="J157" i="24"/>
  <c r="J159" i="24"/>
  <c r="J161" i="24"/>
  <c r="J162" i="24"/>
  <c r="J163" i="24"/>
  <c r="J164" i="24"/>
  <c r="J165" i="24"/>
  <c r="J166" i="24"/>
  <c r="J167" i="24"/>
  <c r="J168" i="24"/>
  <c r="J169" i="24"/>
  <c r="J170" i="24"/>
  <c r="J172" i="24"/>
  <c r="J173" i="24"/>
  <c r="J174" i="24"/>
  <c r="J175" i="24"/>
  <c r="J176" i="24"/>
  <c r="J177" i="24"/>
  <c r="J178" i="24"/>
  <c r="J179" i="24"/>
  <c r="J180" i="24"/>
  <c r="J183" i="24"/>
  <c r="I147" i="24"/>
  <c r="J147" i="24" s="1"/>
  <c r="I148" i="24"/>
  <c r="J148" i="24" s="1"/>
  <c r="I7" i="25"/>
  <c r="I183" i="24"/>
  <c r="I182" i="24"/>
  <c r="J182" i="24" s="1"/>
  <c r="I181" i="24"/>
  <c r="J181" i="24" s="1"/>
  <c r="I180" i="24"/>
  <c r="I179" i="24"/>
  <c r="I178" i="24"/>
  <c r="I177" i="24"/>
  <c r="I176" i="24"/>
  <c r="I175" i="24"/>
  <c r="I174" i="24"/>
  <c r="I173" i="24"/>
  <c r="I172" i="24"/>
  <c r="I171" i="24"/>
  <c r="J171" i="24" s="1"/>
  <c r="I170" i="24"/>
  <c r="I169" i="24"/>
  <c r="I168" i="24"/>
  <c r="I167" i="24"/>
  <c r="I165" i="24"/>
  <c r="I164" i="24"/>
  <c r="I163" i="24"/>
  <c r="I162" i="24"/>
  <c r="I161" i="24"/>
  <c r="I160" i="24"/>
  <c r="J160" i="24" s="1"/>
  <c r="I159" i="24"/>
  <c r="I158" i="24"/>
  <c r="J158" i="24" s="1"/>
  <c r="I157" i="24"/>
  <c r="I156" i="24"/>
  <c r="J156" i="24" s="1"/>
  <c r="I155" i="24"/>
  <c r="I154" i="24"/>
  <c r="I153" i="24"/>
  <c r="J153" i="24" s="1"/>
  <c r="I152" i="24"/>
  <c r="I151" i="24"/>
  <c r="I150" i="24"/>
  <c r="I149" i="24"/>
  <c r="I146" i="24"/>
  <c r="I145" i="24"/>
  <c r="I144" i="24"/>
  <c r="I143" i="24"/>
  <c r="I142" i="24"/>
  <c r="I141" i="24"/>
  <c r="I140" i="24"/>
  <c r="I139" i="24"/>
  <c r="I138" i="24"/>
  <c r="I137" i="24"/>
  <c r="I136" i="24"/>
  <c r="I135" i="24"/>
  <c r="I134" i="24"/>
  <c r="I133" i="24"/>
  <c r="J133" i="24" s="1"/>
  <c r="I132" i="24"/>
  <c r="J132" i="24" s="1"/>
  <c r="I131" i="24"/>
  <c r="J131" i="24" s="1"/>
  <c r="I130" i="24"/>
  <c r="I129" i="24"/>
  <c r="J129" i="24" s="1"/>
  <c r="I128" i="24"/>
  <c r="I127" i="24"/>
  <c r="I126" i="24"/>
  <c r="I125" i="24"/>
  <c r="J125" i="24" s="1"/>
  <c r="I123" i="24"/>
  <c r="I122" i="24"/>
  <c r="I121" i="24"/>
  <c r="I120" i="24"/>
  <c r="I119" i="24"/>
  <c r="I117" i="24"/>
  <c r="J117" i="24" s="1"/>
  <c r="I116" i="24"/>
  <c r="I115" i="24"/>
  <c r="I114" i="24"/>
  <c r="I113" i="24"/>
  <c r="J113" i="24" s="1"/>
  <c r="I112" i="24"/>
  <c r="I111" i="24"/>
  <c r="I110" i="24"/>
  <c r="J110" i="24" s="1"/>
  <c r="I109" i="24"/>
  <c r="I108" i="24"/>
  <c r="I107" i="24"/>
  <c r="J107" i="24" s="1"/>
  <c r="I106" i="24"/>
  <c r="J106" i="24" s="1"/>
  <c r="I105" i="24"/>
  <c r="I104" i="24"/>
  <c r="I103" i="24"/>
  <c r="I102" i="24"/>
  <c r="I101" i="24"/>
  <c r="I100" i="24"/>
  <c r="J100" i="24" s="1"/>
  <c r="I99" i="24"/>
  <c r="I98" i="24"/>
  <c r="I97" i="24"/>
  <c r="I96" i="24"/>
  <c r="J96" i="24" s="1"/>
  <c r="I95" i="24"/>
  <c r="I94" i="24"/>
  <c r="I93" i="24"/>
  <c r="J93" i="24" s="1"/>
  <c r="I92" i="24"/>
  <c r="J92" i="24" s="1"/>
  <c r="I91" i="24"/>
  <c r="I90" i="24"/>
  <c r="I89" i="24"/>
  <c r="I88" i="24"/>
  <c r="I87" i="24"/>
  <c r="I86" i="24"/>
  <c r="I85" i="24"/>
  <c r="I84" i="24"/>
  <c r="I83" i="24"/>
  <c r="J83" i="24" s="1"/>
  <c r="I82" i="24"/>
  <c r="J82" i="24" s="1"/>
  <c r="I81" i="24"/>
  <c r="I80" i="24"/>
  <c r="I79" i="24"/>
  <c r="J79" i="24" s="1"/>
  <c r="I78" i="24"/>
  <c r="I77" i="24"/>
  <c r="I76" i="24"/>
  <c r="I75" i="24"/>
  <c r="I74" i="24"/>
  <c r="J74" i="24" s="1"/>
  <c r="I72" i="24"/>
  <c r="J72" i="24" s="1"/>
  <c r="I71" i="24"/>
  <c r="I70" i="24"/>
  <c r="J70" i="24" s="1"/>
  <c r="I69" i="24"/>
  <c r="I68" i="24"/>
  <c r="I67" i="24"/>
  <c r="J67" i="24" s="1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J53" i="24" s="1"/>
  <c r="I52" i="24"/>
  <c r="I51" i="24"/>
  <c r="I50" i="24"/>
  <c r="I49" i="24"/>
  <c r="J49" i="24" s="1"/>
  <c r="I48" i="24"/>
  <c r="J48" i="24" s="1"/>
  <c r="I47" i="24"/>
  <c r="I46" i="24"/>
  <c r="I45" i="24"/>
  <c r="I44" i="24"/>
  <c r="I43" i="24"/>
  <c r="J43" i="24" s="1"/>
  <c r="I42" i="24"/>
  <c r="J42" i="24" s="1"/>
  <c r="I41" i="24"/>
  <c r="I40" i="24"/>
  <c r="I39" i="24"/>
  <c r="I38" i="24"/>
  <c r="I37" i="24"/>
  <c r="J37" i="24" s="1"/>
  <c r="I36" i="24"/>
  <c r="I35" i="24"/>
  <c r="I34" i="24"/>
  <c r="J34" i="24" s="1"/>
  <c r="I33" i="24"/>
  <c r="I32" i="24"/>
  <c r="I31" i="24"/>
  <c r="I30" i="24"/>
  <c r="I29" i="24"/>
  <c r="I28" i="24"/>
  <c r="I27" i="24"/>
  <c r="I26" i="24"/>
  <c r="I25" i="24"/>
  <c r="J25" i="24" s="1"/>
  <c r="I24" i="24"/>
  <c r="I23" i="24"/>
  <c r="J23" i="24" s="1"/>
  <c r="I22" i="24"/>
  <c r="J22" i="24" s="1"/>
  <c r="I21" i="24"/>
  <c r="J21" i="24" s="1"/>
  <c r="I20" i="24"/>
  <c r="J20" i="24" s="1"/>
  <c r="I19" i="24"/>
  <c r="J19" i="24" s="1"/>
  <c r="I18" i="24"/>
  <c r="I17" i="24"/>
  <c r="I16" i="24"/>
  <c r="I15" i="24"/>
  <c r="I14" i="24"/>
  <c r="I13" i="24"/>
  <c r="I12" i="24"/>
  <c r="I11" i="24"/>
  <c r="I10" i="24"/>
  <c r="I9" i="24"/>
  <c r="I8" i="24"/>
  <c r="J7" i="24"/>
  <c r="I7" i="24"/>
  <c r="J47" i="24" l="1"/>
  <c r="L47" i="24"/>
  <c r="K47" i="24"/>
  <c r="K110" i="24"/>
  <c r="L110" i="24"/>
  <c r="J141" i="24"/>
  <c r="J111" i="24"/>
  <c r="J104" i="24"/>
  <c r="J103" i="24"/>
  <c r="J101" i="24"/>
  <c r="J99" i="24"/>
  <c r="J98" i="24"/>
  <c r="J97" i="24"/>
  <c r="J94" i="24"/>
  <c r="J89" i="24"/>
  <c r="J76" i="24"/>
  <c r="J75" i="24"/>
  <c r="J71" i="24"/>
  <c r="J69" i="24"/>
  <c r="J63" i="24"/>
  <c r="J60" i="24"/>
  <c r="J59" i="24"/>
  <c r="J55" i="24"/>
  <c r="J54" i="24"/>
  <c r="J51" i="24"/>
  <c r="J46" i="24"/>
  <c r="J41" i="24"/>
  <c r="J36" i="24"/>
  <c r="J32" i="24"/>
  <c r="J13" i="24"/>
  <c r="J12" i="24"/>
  <c r="J11" i="24"/>
  <c r="J10" i="24"/>
  <c r="K178" i="23"/>
  <c r="I178" i="23"/>
  <c r="J178" i="23" s="1"/>
  <c r="I177" i="23"/>
  <c r="K177" i="23" s="1"/>
  <c r="I176" i="23"/>
  <c r="I175" i="23"/>
  <c r="K175" i="23" s="1"/>
  <c r="K174" i="23"/>
  <c r="I174" i="23"/>
  <c r="J174" i="23" s="1"/>
  <c r="I173" i="23"/>
  <c r="K173" i="23" s="1"/>
  <c r="I172" i="23"/>
  <c r="I171" i="23"/>
  <c r="K171" i="23" s="1"/>
  <c r="K170" i="23"/>
  <c r="I170" i="23"/>
  <c r="J170" i="23" s="1"/>
  <c r="I169" i="23"/>
  <c r="K169" i="23" s="1"/>
  <c r="I168" i="23"/>
  <c r="I167" i="23"/>
  <c r="K167" i="23" s="1"/>
  <c r="K166" i="23"/>
  <c r="I166" i="23"/>
  <c r="J166" i="23" s="1"/>
  <c r="I165" i="23"/>
  <c r="K165" i="23" s="1"/>
  <c r="I164" i="23"/>
  <c r="I163" i="23"/>
  <c r="K163" i="23" s="1"/>
  <c r="K162" i="23"/>
  <c r="I162" i="23"/>
  <c r="J162" i="23" s="1"/>
  <c r="I161" i="23"/>
  <c r="K161" i="23" s="1"/>
  <c r="I160" i="23"/>
  <c r="I159" i="23"/>
  <c r="K159" i="23" s="1"/>
  <c r="I158" i="23"/>
  <c r="J158" i="23" s="1"/>
  <c r="J157" i="23"/>
  <c r="I157" i="23"/>
  <c r="K157" i="23" s="1"/>
  <c r="I156" i="23"/>
  <c r="I155" i="23"/>
  <c r="K155" i="23" s="1"/>
  <c r="K154" i="23"/>
  <c r="I154" i="23"/>
  <c r="J154" i="23" s="1"/>
  <c r="I153" i="23"/>
  <c r="K153" i="23" s="1"/>
  <c r="I152" i="23"/>
  <c r="I151" i="23"/>
  <c r="K151" i="23" s="1"/>
  <c r="I150" i="23"/>
  <c r="J150" i="23" s="1"/>
  <c r="I149" i="23"/>
  <c r="K149" i="23" s="1"/>
  <c r="I148" i="23"/>
  <c r="I147" i="23"/>
  <c r="K147" i="23" s="1"/>
  <c r="K146" i="23"/>
  <c r="I146" i="23"/>
  <c r="J146" i="23" s="1"/>
  <c r="I145" i="23"/>
  <c r="K145" i="23" s="1"/>
  <c r="I144" i="23"/>
  <c r="I143" i="23"/>
  <c r="K143" i="23" s="1"/>
  <c r="I142" i="23"/>
  <c r="J142" i="23" s="1"/>
  <c r="I141" i="23"/>
  <c r="K141" i="23" s="1"/>
  <c r="I140" i="23"/>
  <c r="I139" i="23"/>
  <c r="K139" i="23" s="1"/>
  <c r="K138" i="23"/>
  <c r="I138" i="23"/>
  <c r="J138" i="23" s="1"/>
  <c r="I137" i="23"/>
  <c r="K137" i="23" s="1"/>
  <c r="I136" i="23"/>
  <c r="I135" i="23"/>
  <c r="K135" i="23" s="1"/>
  <c r="I134" i="23"/>
  <c r="J134" i="23" s="1"/>
  <c r="I133" i="23"/>
  <c r="K133" i="23" s="1"/>
  <c r="I132" i="23"/>
  <c r="I131" i="23"/>
  <c r="K131" i="23" s="1"/>
  <c r="I130" i="23"/>
  <c r="J130" i="23" s="1"/>
  <c r="I129" i="23"/>
  <c r="K129" i="23" s="1"/>
  <c r="I128" i="23"/>
  <c r="I127" i="23"/>
  <c r="K127" i="23" s="1"/>
  <c r="I126" i="23"/>
  <c r="J126" i="23" s="1"/>
  <c r="I125" i="23"/>
  <c r="K125" i="23" s="1"/>
  <c r="I124" i="23"/>
  <c r="I123" i="23"/>
  <c r="K123" i="23" s="1"/>
  <c r="K122" i="23"/>
  <c r="I122" i="23"/>
  <c r="J122" i="23" s="1"/>
  <c r="I121" i="23"/>
  <c r="K121" i="23" s="1"/>
  <c r="I120" i="23"/>
  <c r="I119" i="23"/>
  <c r="K119" i="23" s="1"/>
  <c r="I118" i="23"/>
  <c r="J118" i="23" s="1"/>
  <c r="J117" i="23"/>
  <c r="I117" i="23"/>
  <c r="K117" i="23" s="1"/>
  <c r="I116" i="23"/>
  <c r="I115" i="23"/>
  <c r="K115" i="23" s="1"/>
  <c r="K114" i="23"/>
  <c r="I114" i="23"/>
  <c r="J114" i="23" s="1"/>
  <c r="I113" i="23"/>
  <c r="K113" i="23" s="1"/>
  <c r="I112" i="23"/>
  <c r="I111" i="23"/>
  <c r="K111" i="23" s="1"/>
  <c r="I110" i="23"/>
  <c r="J110" i="23" s="1"/>
  <c r="I109" i="23"/>
  <c r="K109" i="23" s="1"/>
  <c r="I108" i="23"/>
  <c r="I107" i="23"/>
  <c r="K107" i="23" s="1"/>
  <c r="K106" i="23"/>
  <c r="I106" i="23"/>
  <c r="J106" i="23" s="1"/>
  <c r="I105" i="23"/>
  <c r="K105" i="23" s="1"/>
  <c r="I104" i="23"/>
  <c r="I103" i="23"/>
  <c r="K103" i="23" s="1"/>
  <c r="I102" i="23"/>
  <c r="J102" i="23" s="1"/>
  <c r="J101" i="23"/>
  <c r="I101" i="23"/>
  <c r="K101" i="23" s="1"/>
  <c r="I100" i="23"/>
  <c r="I99" i="23"/>
  <c r="K99" i="23" s="1"/>
  <c r="I98" i="23"/>
  <c r="J98" i="23" s="1"/>
  <c r="I97" i="23"/>
  <c r="K97" i="23" s="1"/>
  <c r="I96" i="23"/>
  <c r="I95" i="23"/>
  <c r="K95" i="23" s="1"/>
  <c r="I94" i="23"/>
  <c r="J94" i="23" s="1"/>
  <c r="J93" i="23"/>
  <c r="I93" i="23"/>
  <c r="K93" i="23" s="1"/>
  <c r="I92" i="23"/>
  <c r="I91" i="23"/>
  <c r="K91" i="23" s="1"/>
  <c r="K90" i="23"/>
  <c r="I90" i="23"/>
  <c r="J90" i="23" s="1"/>
  <c r="I89" i="23"/>
  <c r="K89" i="23" s="1"/>
  <c r="I88" i="23"/>
  <c r="I87" i="23"/>
  <c r="K87" i="23" s="1"/>
  <c r="I86" i="23"/>
  <c r="J86" i="23" s="1"/>
  <c r="J85" i="23"/>
  <c r="I85" i="23"/>
  <c r="K85" i="23" s="1"/>
  <c r="I84" i="23"/>
  <c r="I83" i="23"/>
  <c r="K83" i="23" s="1"/>
  <c r="K82" i="23"/>
  <c r="I82" i="23"/>
  <c r="J82" i="23" s="1"/>
  <c r="I81" i="23"/>
  <c r="K81" i="23" s="1"/>
  <c r="I80" i="23"/>
  <c r="I79" i="23"/>
  <c r="K79" i="23" s="1"/>
  <c r="I78" i="23"/>
  <c r="J78" i="23" s="1"/>
  <c r="J77" i="23"/>
  <c r="I77" i="23"/>
  <c r="K77" i="23" s="1"/>
  <c r="I76" i="23"/>
  <c r="I75" i="23"/>
  <c r="K75" i="23" s="1"/>
  <c r="K74" i="23"/>
  <c r="I74" i="23"/>
  <c r="J74" i="23" s="1"/>
  <c r="I73" i="23"/>
  <c r="K73" i="23" s="1"/>
  <c r="I72" i="23"/>
  <c r="I71" i="23"/>
  <c r="K71" i="23" s="1"/>
  <c r="I70" i="23"/>
  <c r="J70" i="23" s="1"/>
  <c r="I69" i="23"/>
  <c r="K69" i="23" s="1"/>
  <c r="I68" i="23"/>
  <c r="I67" i="23"/>
  <c r="K67" i="23" s="1"/>
  <c r="K66" i="23"/>
  <c r="I66" i="23"/>
  <c r="J66" i="23" s="1"/>
  <c r="I65" i="23"/>
  <c r="K65" i="23" s="1"/>
  <c r="I64" i="23"/>
  <c r="I63" i="23"/>
  <c r="K63" i="23" s="1"/>
  <c r="I62" i="23"/>
  <c r="J62" i="23" s="1"/>
  <c r="J61" i="23"/>
  <c r="I61" i="23"/>
  <c r="K61" i="23" s="1"/>
  <c r="I60" i="23"/>
  <c r="I59" i="23"/>
  <c r="K59" i="23" s="1"/>
  <c r="K58" i="23"/>
  <c r="I58" i="23"/>
  <c r="J58" i="23" s="1"/>
  <c r="I57" i="23"/>
  <c r="K57" i="23" s="1"/>
  <c r="I56" i="23"/>
  <c r="I55" i="23"/>
  <c r="K55" i="23" s="1"/>
  <c r="I54" i="23"/>
  <c r="J54" i="23" s="1"/>
  <c r="J53" i="23"/>
  <c r="I53" i="23"/>
  <c r="K53" i="23" s="1"/>
  <c r="I52" i="23"/>
  <c r="I51" i="23"/>
  <c r="K51" i="23" s="1"/>
  <c r="I50" i="23"/>
  <c r="J50" i="23" s="1"/>
  <c r="I49" i="23"/>
  <c r="K49" i="23" s="1"/>
  <c r="I48" i="23"/>
  <c r="I47" i="23"/>
  <c r="K47" i="23" s="1"/>
  <c r="I46" i="23"/>
  <c r="J46" i="23" s="1"/>
  <c r="J45" i="23"/>
  <c r="I45" i="23"/>
  <c r="K45" i="23" s="1"/>
  <c r="I44" i="23"/>
  <c r="I43" i="23"/>
  <c r="K43" i="23" s="1"/>
  <c r="I42" i="23"/>
  <c r="J42" i="23" s="1"/>
  <c r="I41" i="23"/>
  <c r="K41" i="23" s="1"/>
  <c r="I40" i="23"/>
  <c r="I39" i="23"/>
  <c r="K39" i="23" s="1"/>
  <c r="I38" i="23"/>
  <c r="J38" i="23" s="1"/>
  <c r="I37" i="23"/>
  <c r="K37" i="23" s="1"/>
  <c r="I36" i="23"/>
  <c r="I35" i="23"/>
  <c r="K35" i="23" s="1"/>
  <c r="K34" i="23"/>
  <c r="I34" i="23"/>
  <c r="J34" i="23" s="1"/>
  <c r="I33" i="23"/>
  <c r="K33" i="23" s="1"/>
  <c r="I32" i="23"/>
  <c r="I31" i="23"/>
  <c r="K31" i="23" s="1"/>
  <c r="I30" i="23"/>
  <c r="J30" i="23" s="1"/>
  <c r="J29" i="23"/>
  <c r="I29" i="23"/>
  <c r="K29" i="23" s="1"/>
  <c r="I28" i="23"/>
  <c r="I27" i="23"/>
  <c r="K27" i="23" s="1"/>
  <c r="K26" i="23"/>
  <c r="I26" i="23"/>
  <c r="J26" i="23" s="1"/>
  <c r="I25" i="23"/>
  <c r="K25" i="23" s="1"/>
  <c r="I24" i="23"/>
  <c r="I23" i="23"/>
  <c r="K23" i="23" s="1"/>
  <c r="I22" i="23"/>
  <c r="J22" i="23" s="1"/>
  <c r="J21" i="23"/>
  <c r="I21" i="23"/>
  <c r="K21" i="23" s="1"/>
  <c r="I20" i="23"/>
  <c r="I19" i="23"/>
  <c r="K19" i="23" s="1"/>
  <c r="K18" i="23"/>
  <c r="I18" i="23"/>
  <c r="J18" i="23" s="1"/>
  <c r="I17" i="23"/>
  <c r="K17" i="23" s="1"/>
  <c r="I16" i="23"/>
  <c r="I15" i="23"/>
  <c r="K15" i="23" s="1"/>
  <c r="I14" i="23"/>
  <c r="J14" i="23" s="1"/>
  <c r="J13" i="23"/>
  <c r="I13" i="23"/>
  <c r="K13" i="23" s="1"/>
  <c r="I12" i="23"/>
  <c r="I11" i="23"/>
  <c r="K11" i="23" s="1"/>
  <c r="I10" i="23"/>
  <c r="J10" i="23" s="1"/>
  <c r="J9" i="23"/>
  <c r="I9" i="23"/>
  <c r="K9" i="23" s="1"/>
  <c r="J8" i="23"/>
  <c r="I8" i="23"/>
  <c r="K8" i="23" s="1"/>
  <c r="I7" i="23"/>
  <c r="K7" i="23" s="1"/>
  <c r="J185" i="24" l="1"/>
  <c r="J185" i="25"/>
  <c r="K185" i="25"/>
  <c r="L185" i="24"/>
  <c r="J141" i="23"/>
  <c r="J149" i="23"/>
  <c r="J133" i="23"/>
  <c r="K130" i="23"/>
  <c r="J125" i="23"/>
  <c r="J109" i="23"/>
  <c r="K98" i="23"/>
  <c r="J69" i="23"/>
  <c r="K50" i="23"/>
  <c r="K42" i="23"/>
  <c r="J37" i="23"/>
  <c r="J11" i="23"/>
  <c r="K14" i="23"/>
  <c r="J17" i="23"/>
  <c r="K22" i="23"/>
  <c r="J25" i="23"/>
  <c r="K30" i="23"/>
  <c r="J33" i="23"/>
  <c r="K38" i="23"/>
  <c r="J41" i="23"/>
  <c r="K46" i="23"/>
  <c r="J49" i="23"/>
  <c r="K54" i="23"/>
  <c r="J57" i="23"/>
  <c r="K62" i="23"/>
  <c r="J65" i="23"/>
  <c r="K70" i="23"/>
  <c r="J73" i="23"/>
  <c r="K78" i="23"/>
  <c r="J81" i="23"/>
  <c r="K86" i="23"/>
  <c r="J89" i="23"/>
  <c r="K94" i="23"/>
  <c r="J97" i="23"/>
  <c r="K102" i="23"/>
  <c r="J105" i="23"/>
  <c r="K110" i="23"/>
  <c r="J113" i="23"/>
  <c r="K118" i="23"/>
  <c r="J121" i="23"/>
  <c r="K126" i="23"/>
  <c r="J129" i="23"/>
  <c r="K134" i="23"/>
  <c r="J137" i="23"/>
  <c r="K142" i="23"/>
  <c r="J145" i="23"/>
  <c r="K150" i="23"/>
  <c r="J153" i="23"/>
  <c r="K158" i="23"/>
  <c r="J161" i="23"/>
  <c r="J163" i="23"/>
  <c r="J165" i="23"/>
  <c r="J167" i="23"/>
  <c r="J169" i="23"/>
  <c r="J171" i="23"/>
  <c r="J173" i="23"/>
  <c r="J175" i="23"/>
  <c r="J177" i="23"/>
  <c r="K20" i="23"/>
  <c r="J20" i="23"/>
  <c r="K28" i="23"/>
  <c r="J28" i="23"/>
  <c r="K44" i="23"/>
  <c r="J44" i="23"/>
  <c r="K52" i="23"/>
  <c r="J52" i="23"/>
  <c r="K68" i="23"/>
  <c r="J68" i="23"/>
  <c r="K76" i="23"/>
  <c r="J76" i="23"/>
  <c r="K84" i="23"/>
  <c r="J84" i="23"/>
  <c r="K92" i="23"/>
  <c r="J92" i="23"/>
  <c r="K100" i="23"/>
  <c r="J100" i="23"/>
  <c r="K108" i="23"/>
  <c r="J108" i="23"/>
  <c r="K116" i="23"/>
  <c r="J116" i="23"/>
  <c r="K124" i="23"/>
  <c r="J124" i="23"/>
  <c r="K132" i="23"/>
  <c r="J132" i="23"/>
  <c r="K140" i="23"/>
  <c r="J140" i="23"/>
  <c r="K148" i="23"/>
  <c r="J148" i="23"/>
  <c r="K156" i="23"/>
  <c r="J156" i="23"/>
  <c r="J7" i="23"/>
  <c r="K12" i="23"/>
  <c r="J12" i="23"/>
  <c r="K36" i="23"/>
  <c r="J36" i="23"/>
  <c r="K60" i="23"/>
  <c r="J60" i="23"/>
  <c r="K10" i="23"/>
  <c r="K16" i="23"/>
  <c r="J16" i="23"/>
  <c r="K24" i="23"/>
  <c r="J24" i="23"/>
  <c r="K32" i="23"/>
  <c r="J32" i="23"/>
  <c r="K40" i="23"/>
  <c r="J40" i="23"/>
  <c r="K48" i="23"/>
  <c r="J48" i="23"/>
  <c r="K56" i="23"/>
  <c r="J56" i="23"/>
  <c r="K64" i="23"/>
  <c r="J64" i="23"/>
  <c r="K72" i="23"/>
  <c r="J72" i="23"/>
  <c r="K80" i="23"/>
  <c r="J80" i="23"/>
  <c r="K88" i="23"/>
  <c r="J88" i="23"/>
  <c r="K96" i="23"/>
  <c r="J96" i="23"/>
  <c r="K104" i="23"/>
  <c r="J104" i="23"/>
  <c r="K112" i="23"/>
  <c r="J112" i="23"/>
  <c r="K120" i="23"/>
  <c r="J120" i="23"/>
  <c r="K128" i="23"/>
  <c r="J128" i="23"/>
  <c r="K136" i="23"/>
  <c r="J136" i="23"/>
  <c r="K144" i="23"/>
  <c r="J144" i="23"/>
  <c r="K152" i="23"/>
  <c r="J152" i="23"/>
  <c r="K160" i="23"/>
  <c r="J160" i="23"/>
  <c r="K164" i="23"/>
  <c r="J164" i="23"/>
  <c r="K168" i="23"/>
  <c r="J168" i="23"/>
  <c r="K172" i="23"/>
  <c r="J172" i="23"/>
  <c r="K176" i="23"/>
  <c r="J176" i="23"/>
  <c r="J15" i="23"/>
  <c r="J19" i="23"/>
  <c r="J23" i="23"/>
  <c r="J27" i="23"/>
  <c r="J31" i="23"/>
  <c r="J35" i="23"/>
  <c r="J39" i="23"/>
  <c r="J43" i="23"/>
  <c r="J47" i="23"/>
  <c r="J51" i="23"/>
  <c r="J55" i="23"/>
  <c r="J59" i="23"/>
  <c r="J63" i="23"/>
  <c r="J67" i="23"/>
  <c r="J71" i="23"/>
  <c r="J75" i="23"/>
  <c r="J79" i="23"/>
  <c r="J83" i="23"/>
  <c r="J87" i="23"/>
  <c r="J91" i="23"/>
  <c r="J95" i="23"/>
  <c r="J99" i="23"/>
  <c r="J103" i="23"/>
  <c r="J107" i="23"/>
  <c r="J111" i="23"/>
  <c r="J115" i="23"/>
  <c r="J119" i="23"/>
  <c r="J123" i="23"/>
  <c r="J127" i="23"/>
  <c r="J131" i="23"/>
  <c r="J135" i="23"/>
  <c r="J139" i="23"/>
  <c r="J143" i="23"/>
  <c r="J147" i="23"/>
  <c r="J151" i="23"/>
  <c r="J155" i="23"/>
  <c r="J159" i="23"/>
  <c r="O185" i="24" l="1"/>
  <c r="N185" i="25"/>
  <c r="J180" i="23"/>
  <c r="K180" i="23"/>
  <c r="N180" i="23" l="1"/>
  <c r="K50" i="22" l="1"/>
  <c r="L78" i="22"/>
  <c r="K94" i="22"/>
  <c r="K110" i="22"/>
  <c r="L118" i="22"/>
  <c r="K124" i="22"/>
  <c r="K144" i="22"/>
  <c r="L150" i="22"/>
  <c r="L158" i="22"/>
  <c r="L164" i="22"/>
  <c r="L174" i="22"/>
  <c r="I178" i="22"/>
  <c r="I177" i="22"/>
  <c r="J177" i="22" s="1"/>
  <c r="I176" i="22"/>
  <c r="I175" i="22"/>
  <c r="I174" i="22"/>
  <c r="I173" i="22"/>
  <c r="J173" i="22" s="1"/>
  <c r="I172" i="22"/>
  <c r="I171" i="22"/>
  <c r="I170" i="22"/>
  <c r="I169" i="22"/>
  <c r="J169" i="22" s="1"/>
  <c r="I168" i="22"/>
  <c r="L168" i="22" s="1"/>
  <c r="I167" i="22"/>
  <c r="J167" i="22" s="1"/>
  <c r="I166" i="22"/>
  <c r="I165" i="22"/>
  <c r="I164" i="22"/>
  <c r="I163" i="22"/>
  <c r="I162" i="22"/>
  <c r="J162" i="22" s="1"/>
  <c r="I161" i="22"/>
  <c r="I160" i="22"/>
  <c r="I159" i="22"/>
  <c r="I158" i="22"/>
  <c r="I157" i="22"/>
  <c r="J157" i="22" s="1"/>
  <c r="I156" i="22"/>
  <c r="I155" i="22"/>
  <c r="I154" i="22"/>
  <c r="J154" i="22" s="1"/>
  <c r="I153" i="22"/>
  <c r="I152" i="22"/>
  <c r="I151" i="22"/>
  <c r="J151" i="22" s="1"/>
  <c r="I150" i="22"/>
  <c r="J150" i="22" s="1"/>
  <c r="I149" i="22"/>
  <c r="J149" i="22" s="1"/>
  <c r="I148" i="22"/>
  <c r="K148" i="22" s="1"/>
  <c r="I147" i="22"/>
  <c r="I146" i="22"/>
  <c r="I145" i="22"/>
  <c r="J145" i="22" s="1"/>
  <c r="I144" i="22"/>
  <c r="I143" i="22"/>
  <c r="J143" i="22" s="1"/>
  <c r="I142" i="22"/>
  <c r="I141" i="22"/>
  <c r="J141" i="22" s="1"/>
  <c r="I140" i="22"/>
  <c r="I139" i="22"/>
  <c r="I138" i="22"/>
  <c r="I137" i="22"/>
  <c r="J137" i="22" s="1"/>
  <c r="I136" i="22"/>
  <c r="I135" i="22"/>
  <c r="J135" i="22" s="1"/>
  <c r="I134" i="22"/>
  <c r="I133" i="22"/>
  <c r="I132" i="22"/>
  <c r="I131" i="22"/>
  <c r="J131" i="22" s="1"/>
  <c r="I130" i="22"/>
  <c r="I129" i="22"/>
  <c r="I128" i="22"/>
  <c r="J128" i="22" s="1"/>
  <c r="I127" i="22"/>
  <c r="I126" i="22"/>
  <c r="I125" i="22"/>
  <c r="J125" i="22" s="1"/>
  <c r="I124" i="22"/>
  <c r="I123" i="22"/>
  <c r="J123" i="22" s="1"/>
  <c r="I122" i="22"/>
  <c r="J122" i="22" s="1"/>
  <c r="I121" i="22"/>
  <c r="J121" i="22" s="1"/>
  <c r="I120" i="22"/>
  <c r="I119" i="22"/>
  <c r="J119" i="22" s="1"/>
  <c r="I118" i="22"/>
  <c r="J118" i="22" s="1"/>
  <c r="I117" i="22"/>
  <c r="J117" i="22" s="1"/>
  <c r="I116" i="22"/>
  <c r="I115" i="22"/>
  <c r="J115" i="22" s="1"/>
  <c r="I114" i="22"/>
  <c r="I113" i="22"/>
  <c r="J113" i="22" s="1"/>
  <c r="I112" i="22"/>
  <c r="I111" i="22"/>
  <c r="I110" i="22"/>
  <c r="I109" i="22"/>
  <c r="I108" i="22"/>
  <c r="K108" i="22" s="1"/>
  <c r="I107" i="22"/>
  <c r="J107" i="22" s="1"/>
  <c r="I106" i="22"/>
  <c r="J106" i="22" s="1"/>
  <c r="I105" i="22"/>
  <c r="J105" i="22" s="1"/>
  <c r="I104" i="22"/>
  <c r="J104" i="22" s="1"/>
  <c r="I103" i="22"/>
  <c r="I102" i="22"/>
  <c r="J102" i="22" s="1"/>
  <c r="I101" i="22"/>
  <c r="J101" i="22" s="1"/>
  <c r="I100" i="22"/>
  <c r="I99" i="22"/>
  <c r="I98" i="22"/>
  <c r="I97" i="22"/>
  <c r="I96" i="22"/>
  <c r="I95" i="22"/>
  <c r="J95" i="22" s="1"/>
  <c r="I94" i="22"/>
  <c r="I93" i="22"/>
  <c r="J93" i="22" s="1"/>
  <c r="I92" i="22"/>
  <c r="I91" i="22"/>
  <c r="J91" i="22" s="1"/>
  <c r="I90" i="22"/>
  <c r="I89" i="22"/>
  <c r="J89" i="22" s="1"/>
  <c r="I88" i="22"/>
  <c r="I87" i="22"/>
  <c r="J87" i="22" s="1"/>
  <c r="I86" i="22"/>
  <c r="I85" i="22"/>
  <c r="J85" i="22" s="1"/>
  <c r="I84" i="22"/>
  <c r="I83" i="22"/>
  <c r="J83" i="22" s="1"/>
  <c r="I82" i="22"/>
  <c r="I81" i="22"/>
  <c r="J81" i="22" s="1"/>
  <c r="I80" i="22"/>
  <c r="J80" i="22" s="1"/>
  <c r="I79" i="22"/>
  <c r="J79" i="22" s="1"/>
  <c r="I78" i="22"/>
  <c r="I77" i="22"/>
  <c r="J77" i="22" s="1"/>
  <c r="I76" i="22"/>
  <c r="I75" i="22"/>
  <c r="I74" i="22"/>
  <c r="I73" i="22"/>
  <c r="J73" i="22" s="1"/>
  <c r="I72" i="22"/>
  <c r="I71" i="22"/>
  <c r="I70" i="22"/>
  <c r="I69" i="22"/>
  <c r="J69" i="22" s="1"/>
  <c r="I68" i="22"/>
  <c r="J68" i="22" s="1"/>
  <c r="I67" i="22"/>
  <c r="J67" i="22" s="1"/>
  <c r="I66" i="22"/>
  <c r="I65" i="22"/>
  <c r="J65" i="22" s="1"/>
  <c r="I64" i="22"/>
  <c r="J64" i="22" s="1"/>
  <c r="I63" i="22"/>
  <c r="I62" i="22"/>
  <c r="I61" i="22"/>
  <c r="J61" i="22" s="1"/>
  <c r="I60" i="22"/>
  <c r="I59" i="22"/>
  <c r="J59" i="22" s="1"/>
  <c r="I58" i="22"/>
  <c r="I57" i="22"/>
  <c r="J57" i="22" s="1"/>
  <c r="I56" i="22"/>
  <c r="J56" i="22" s="1"/>
  <c r="I55" i="22"/>
  <c r="J55" i="22" s="1"/>
  <c r="I54" i="22"/>
  <c r="I53" i="22"/>
  <c r="J53" i="22" s="1"/>
  <c r="I52" i="22"/>
  <c r="J52" i="22" s="1"/>
  <c r="I51" i="22"/>
  <c r="J51" i="22" s="1"/>
  <c r="I50" i="22"/>
  <c r="I49" i="22"/>
  <c r="I48" i="22"/>
  <c r="I47" i="22"/>
  <c r="I46" i="22"/>
  <c r="J46" i="22" s="1"/>
  <c r="I45" i="22"/>
  <c r="J45" i="22" s="1"/>
  <c r="I44" i="22"/>
  <c r="J44" i="22" s="1"/>
  <c r="I43" i="22"/>
  <c r="I42" i="22"/>
  <c r="I41" i="22"/>
  <c r="J41" i="22" s="1"/>
  <c r="I40" i="22"/>
  <c r="J40" i="22" s="1"/>
  <c r="I39" i="22"/>
  <c r="J39" i="22" s="1"/>
  <c r="I38" i="22"/>
  <c r="I37" i="22"/>
  <c r="I36" i="22"/>
  <c r="J36" i="22" s="1"/>
  <c r="I35" i="22"/>
  <c r="J35" i="22" s="1"/>
  <c r="I34" i="22"/>
  <c r="I33" i="22"/>
  <c r="J33" i="22" s="1"/>
  <c r="I32" i="22"/>
  <c r="J32" i="22" s="1"/>
  <c r="I31" i="22"/>
  <c r="J31" i="22" s="1"/>
  <c r="I30" i="22"/>
  <c r="I29" i="22"/>
  <c r="J29" i="22" s="1"/>
  <c r="I28" i="22"/>
  <c r="J28" i="22" s="1"/>
  <c r="I27" i="22"/>
  <c r="J27" i="22" s="1"/>
  <c r="I26" i="22"/>
  <c r="I25" i="22"/>
  <c r="J25" i="22" s="1"/>
  <c r="I24" i="22"/>
  <c r="J24" i="22" s="1"/>
  <c r="I23" i="22"/>
  <c r="J23" i="22" s="1"/>
  <c r="I22" i="22"/>
  <c r="I21" i="22"/>
  <c r="J21" i="22" s="1"/>
  <c r="I20" i="22"/>
  <c r="I19" i="22"/>
  <c r="J19" i="22" s="1"/>
  <c r="I18" i="22"/>
  <c r="I17" i="22"/>
  <c r="J17" i="22" s="1"/>
  <c r="I16" i="22"/>
  <c r="J16" i="22" s="1"/>
  <c r="I15" i="22"/>
  <c r="J15" i="22" s="1"/>
  <c r="I14" i="22"/>
  <c r="I13" i="22"/>
  <c r="J13" i="22" s="1"/>
  <c r="I12" i="22"/>
  <c r="J12" i="22" s="1"/>
  <c r="I11" i="22"/>
  <c r="I10" i="22"/>
  <c r="I9" i="22"/>
  <c r="J9" i="22" s="1"/>
  <c r="I8" i="22"/>
  <c r="J8" i="22" s="1"/>
  <c r="I7" i="22"/>
  <c r="J7" i="22" s="1"/>
  <c r="K129" i="22" l="1"/>
  <c r="J129" i="22"/>
  <c r="K165" i="22"/>
  <c r="J165" i="22"/>
  <c r="L10" i="22"/>
  <c r="J10" i="22"/>
  <c r="K14" i="22"/>
  <c r="J14" i="22"/>
  <c r="J180" i="22" s="1"/>
  <c r="K18" i="22"/>
  <c r="J18" i="22"/>
  <c r="L22" i="22"/>
  <c r="J22" i="22"/>
  <c r="L26" i="22"/>
  <c r="J26" i="22"/>
  <c r="L30" i="22"/>
  <c r="J30" i="22"/>
  <c r="K34" i="22"/>
  <c r="J34" i="22"/>
  <c r="K38" i="22"/>
  <c r="J38" i="22"/>
  <c r="K42" i="22"/>
  <c r="J42" i="22"/>
  <c r="L50" i="22"/>
  <c r="J50" i="22"/>
  <c r="K54" i="22"/>
  <c r="J54" i="22"/>
  <c r="L58" i="22"/>
  <c r="J58" i="22"/>
  <c r="L62" i="22"/>
  <c r="J62" i="22"/>
  <c r="L66" i="22"/>
  <c r="J66" i="22"/>
  <c r="K70" i="22"/>
  <c r="J70" i="22"/>
  <c r="K74" i="22"/>
  <c r="J74" i="22"/>
  <c r="K78" i="22"/>
  <c r="J78" i="22"/>
  <c r="K82" i="22"/>
  <c r="J82" i="22"/>
  <c r="K86" i="22"/>
  <c r="J86" i="22"/>
  <c r="K90" i="22"/>
  <c r="J90" i="22"/>
  <c r="L94" i="22"/>
  <c r="J94" i="22"/>
  <c r="L98" i="22"/>
  <c r="J98" i="22"/>
  <c r="L110" i="22"/>
  <c r="J110" i="22"/>
  <c r="K114" i="22"/>
  <c r="J114" i="22"/>
  <c r="K126" i="22"/>
  <c r="J126" i="22"/>
  <c r="K130" i="22"/>
  <c r="J130" i="22"/>
  <c r="L134" i="22"/>
  <c r="J134" i="22"/>
  <c r="L138" i="22"/>
  <c r="J138" i="22"/>
  <c r="L142" i="22"/>
  <c r="J142" i="22"/>
  <c r="L146" i="22"/>
  <c r="J146" i="22"/>
  <c r="K158" i="22"/>
  <c r="J158" i="22"/>
  <c r="K166" i="22"/>
  <c r="J166" i="22"/>
  <c r="K170" i="22"/>
  <c r="J170" i="22"/>
  <c r="K174" i="22"/>
  <c r="J174" i="22"/>
  <c r="K178" i="22"/>
  <c r="J178" i="22"/>
  <c r="L170" i="22"/>
  <c r="L162" i="22"/>
  <c r="L154" i="22"/>
  <c r="K150" i="22"/>
  <c r="K142" i="22"/>
  <c r="L122" i="22"/>
  <c r="K118" i="22"/>
  <c r="L90" i="22"/>
  <c r="L70" i="22"/>
  <c r="L38" i="22"/>
  <c r="L49" i="22"/>
  <c r="J49" i="22"/>
  <c r="L97" i="22"/>
  <c r="J97" i="22"/>
  <c r="K11" i="22"/>
  <c r="J11" i="22"/>
  <c r="L43" i="22"/>
  <c r="J43" i="22"/>
  <c r="L47" i="22"/>
  <c r="J47" i="22"/>
  <c r="L63" i="22"/>
  <c r="J63" i="22"/>
  <c r="K71" i="22"/>
  <c r="J71" i="22"/>
  <c r="K75" i="22"/>
  <c r="J75" i="22"/>
  <c r="L99" i="22"/>
  <c r="J99" i="22"/>
  <c r="K103" i="22"/>
  <c r="J103" i="22"/>
  <c r="L111" i="22"/>
  <c r="J111" i="22"/>
  <c r="K127" i="22"/>
  <c r="J127" i="22"/>
  <c r="K139" i="22"/>
  <c r="J139" i="22"/>
  <c r="L147" i="22"/>
  <c r="J147" i="22"/>
  <c r="K155" i="22"/>
  <c r="J155" i="22"/>
  <c r="K159" i="22"/>
  <c r="J159" i="22"/>
  <c r="K163" i="22"/>
  <c r="J163" i="22"/>
  <c r="K171" i="22"/>
  <c r="J171" i="22"/>
  <c r="K175" i="22"/>
  <c r="J175" i="22"/>
  <c r="L178" i="22"/>
  <c r="K162" i="22"/>
  <c r="K154" i="22"/>
  <c r="K134" i="22"/>
  <c r="K122" i="22"/>
  <c r="L114" i="22"/>
  <c r="L106" i="22"/>
  <c r="L86" i="22"/>
  <c r="K66" i="22"/>
  <c r="K30" i="22"/>
  <c r="K37" i="22"/>
  <c r="J37" i="22"/>
  <c r="K109" i="22"/>
  <c r="J109" i="22"/>
  <c r="K133" i="22"/>
  <c r="J133" i="22"/>
  <c r="L153" i="22"/>
  <c r="J153" i="22"/>
  <c r="K161" i="22"/>
  <c r="J161" i="22"/>
  <c r="K20" i="22"/>
  <c r="J20" i="22"/>
  <c r="L48" i="22"/>
  <c r="J48" i="22"/>
  <c r="K60" i="22"/>
  <c r="J60" i="22"/>
  <c r="K72" i="22"/>
  <c r="J72" i="22"/>
  <c r="K76" i="22"/>
  <c r="J76" i="22"/>
  <c r="K84" i="22"/>
  <c r="J84" i="22"/>
  <c r="K88" i="22"/>
  <c r="J88" i="22"/>
  <c r="L92" i="22"/>
  <c r="J92" i="22"/>
  <c r="K96" i="22"/>
  <c r="J96" i="22"/>
  <c r="L100" i="22"/>
  <c r="J100" i="22"/>
  <c r="L108" i="22"/>
  <c r="J108" i="22"/>
  <c r="L112" i="22"/>
  <c r="J112" i="22"/>
  <c r="K116" i="22"/>
  <c r="J116" i="22"/>
  <c r="L120" i="22"/>
  <c r="J120" i="22"/>
  <c r="L124" i="22"/>
  <c r="J124" i="22"/>
  <c r="L132" i="22"/>
  <c r="J132" i="22"/>
  <c r="K136" i="22"/>
  <c r="J136" i="22"/>
  <c r="L140" i="22"/>
  <c r="J140" i="22"/>
  <c r="L144" i="22"/>
  <c r="J144" i="22"/>
  <c r="L148" i="22"/>
  <c r="J148" i="22"/>
  <c r="L152" i="22"/>
  <c r="J152" i="22"/>
  <c r="K156" i="22"/>
  <c r="J156" i="22"/>
  <c r="K160" i="22"/>
  <c r="J160" i="22"/>
  <c r="K164" i="22"/>
  <c r="J164" i="22"/>
  <c r="K168" i="22"/>
  <c r="J168" i="22"/>
  <c r="K172" i="22"/>
  <c r="J172" i="22"/>
  <c r="K176" i="22"/>
  <c r="J176" i="22"/>
  <c r="L176" i="22"/>
  <c r="L165" i="22"/>
  <c r="L160" i="22"/>
  <c r="K153" i="22"/>
  <c r="K146" i="22"/>
  <c r="K132" i="22"/>
  <c r="K120" i="22"/>
  <c r="K112" i="22"/>
  <c r="K106" i="22"/>
  <c r="L82" i="22"/>
  <c r="K58" i="22"/>
  <c r="K26" i="22"/>
  <c r="K15" i="22"/>
  <c r="L15" i="22"/>
  <c r="L27" i="22"/>
  <c r="K27" i="22"/>
  <c r="K35" i="22"/>
  <c r="L35" i="22"/>
  <c r="K55" i="22"/>
  <c r="L55" i="22"/>
  <c r="K79" i="22"/>
  <c r="L79" i="22"/>
  <c r="K87" i="22"/>
  <c r="L87" i="22"/>
  <c r="L95" i="22"/>
  <c r="K95" i="22"/>
  <c r="K107" i="22"/>
  <c r="L107" i="22"/>
  <c r="L115" i="22"/>
  <c r="K115" i="22"/>
  <c r="K8" i="22"/>
  <c r="L8" i="22"/>
  <c r="K12" i="22"/>
  <c r="L12" i="22"/>
  <c r="K24" i="22"/>
  <c r="L24" i="22"/>
  <c r="K32" i="22"/>
  <c r="L32" i="22"/>
  <c r="L36" i="22"/>
  <c r="K36" i="22"/>
  <c r="K40" i="22"/>
  <c r="L40" i="22"/>
  <c r="L52" i="22"/>
  <c r="K52" i="22"/>
  <c r="L56" i="22"/>
  <c r="K56" i="22"/>
  <c r="L64" i="22"/>
  <c r="K64" i="22"/>
  <c r="K68" i="22"/>
  <c r="L68" i="22"/>
  <c r="K80" i="22"/>
  <c r="L80" i="22"/>
  <c r="K9" i="22"/>
  <c r="L9" i="22"/>
  <c r="K13" i="22"/>
  <c r="L13" i="22"/>
  <c r="K17" i="22"/>
  <c r="L17" i="22"/>
  <c r="L25" i="22"/>
  <c r="K25" i="22"/>
  <c r="L29" i="22"/>
  <c r="K29" i="22"/>
  <c r="L33" i="22"/>
  <c r="K33" i="22"/>
  <c r="K45" i="22"/>
  <c r="L45" i="22"/>
  <c r="K57" i="22"/>
  <c r="L57" i="22"/>
  <c r="K61" i="22"/>
  <c r="L61" i="22"/>
  <c r="K65" i="22"/>
  <c r="L65" i="22"/>
  <c r="K69" i="22"/>
  <c r="L69" i="22"/>
  <c r="K77" i="22"/>
  <c r="L77" i="22"/>
  <c r="K81" i="22"/>
  <c r="L81" i="22"/>
  <c r="K85" i="22"/>
  <c r="L85" i="22"/>
  <c r="K89" i="22"/>
  <c r="L89" i="22"/>
  <c r="L93" i="22"/>
  <c r="K93" i="22"/>
  <c r="L101" i="22"/>
  <c r="K101" i="22"/>
  <c r="K105" i="22"/>
  <c r="L105" i="22"/>
  <c r="K113" i="22"/>
  <c r="L113" i="22"/>
  <c r="K117" i="22"/>
  <c r="L117" i="22"/>
  <c r="K121" i="22"/>
  <c r="L121" i="22"/>
  <c r="K137" i="22"/>
  <c r="L137" i="22"/>
  <c r="L141" i="22"/>
  <c r="K141" i="22"/>
  <c r="L145" i="22"/>
  <c r="K145" i="22"/>
  <c r="K157" i="22"/>
  <c r="L157" i="22"/>
  <c r="K169" i="22"/>
  <c r="L169" i="22"/>
  <c r="K173" i="22"/>
  <c r="L173" i="22"/>
  <c r="K177" i="22"/>
  <c r="L177" i="22"/>
  <c r="L161" i="22"/>
  <c r="L163" i="22"/>
  <c r="K39" i="22"/>
  <c r="L39" i="22"/>
  <c r="L135" i="22"/>
  <c r="K135" i="22"/>
  <c r="K7" i="22"/>
  <c r="L7" i="22"/>
  <c r="L31" i="22"/>
  <c r="K31" i="22"/>
  <c r="K51" i="22"/>
  <c r="L51" i="22"/>
  <c r="K83" i="22"/>
  <c r="L83" i="22"/>
  <c r="K91" i="22"/>
  <c r="L91" i="22"/>
  <c r="K119" i="22"/>
  <c r="L119" i="22"/>
  <c r="K123" i="22"/>
  <c r="L123" i="22"/>
  <c r="K131" i="22"/>
  <c r="L131" i="22"/>
  <c r="L143" i="22"/>
  <c r="K143" i="22"/>
  <c r="K151" i="22"/>
  <c r="L151" i="22"/>
  <c r="K167" i="22"/>
  <c r="L167" i="22"/>
  <c r="K147" i="22"/>
  <c r="K16" i="22"/>
  <c r="L16" i="22"/>
  <c r="K28" i="22"/>
  <c r="L28" i="22"/>
  <c r="L44" i="22"/>
  <c r="K44" i="22"/>
  <c r="L155" i="22"/>
  <c r="L96" i="22"/>
  <c r="L175" i="22"/>
  <c r="L88" i="22"/>
  <c r="L84" i="22"/>
  <c r="L18" i="22"/>
  <c r="L14" i="22"/>
  <c r="L172" i="22"/>
  <c r="L171" i="22"/>
  <c r="L166" i="22"/>
  <c r="L159" i="22"/>
  <c r="L156" i="22"/>
  <c r="K152" i="22"/>
  <c r="L149" i="22"/>
  <c r="K149" i="22"/>
  <c r="K140" i="22"/>
  <c r="L139" i="22"/>
  <c r="K138" i="22"/>
  <c r="L136" i="22"/>
  <c r="L133" i="22"/>
  <c r="L130" i="22"/>
  <c r="L129" i="22"/>
  <c r="K128" i="22"/>
  <c r="L128" i="22"/>
  <c r="L127" i="22"/>
  <c r="L126" i="22"/>
  <c r="L125" i="22"/>
  <c r="K125" i="22"/>
  <c r="L116" i="22"/>
  <c r="K111" i="22"/>
  <c r="L109" i="22"/>
  <c r="L104" i="22"/>
  <c r="K104" i="22"/>
  <c r="L103" i="22"/>
  <c r="L102" i="22"/>
  <c r="K102" i="22"/>
  <c r="K100" i="22"/>
  <c r="K99" i="22"/>
  <c r="K98" i="22"/>
  <c r="K97" i="22"/>
  <c r="K92" i="22"/>
  <c r="L76" i="22"/>
  <c r="L75" i="22"/>
  <c r="L74" i="22"/>
  <c r="K73" i="22"/>
  <c r="L73" i="22"/>
  <c r="L72" i="22"/>
  <c r="L71" i="22"/>
  <c r="L67" i="22"/>
  <c r="K67" i="22"/>
  <c r="K63" i="22"/>
  <c r="K62" i="22"/>
  <c r="L60" i="22"/>
  <c r="L59" i="22"/>
  <c r="K59" i="22"/>
  <c r="L54" i="22"/>
  <c r="K53" i="22"/>
  <c r="L53" i="22"/>
  <c r="K49" i="22"/>
  <c r="K48" i="22"/>
  <c r="K47" i="22"/>
  <c r="K46" i="22"/>
  <c r="L46" i="22"/>
  <c r="K43" i="22"/>
  <c r="L42" i="22"/>
  <c r="L41" i="22"/>
  <c r="K41" i="22"/>
  <c r="L37" i="22"/>
  <c r="L34" i="22"/>
  <c r="L23" i="22"/>
  <c r="K23" i="22"/>
  <c r="K22" i="22"/>
  <c r="K21" i="22"/>
  <c r="L21" i="22"/>
  <c r="L20" i="22"/>
  <c r="L19" i="22"/>
  <c r="K19" i="22"/>
  <c r="L11" i="22"/>
  <c r="K10" i="22"/>
  <c r="J155" i="20"/>
  <c r="L180" i="22" l="1"/>
  <c r="I178" i="21"/>
  <c r="I177" i="21"/>
  <c r="K177" i="21" s="1"/>
  <c r="I176" i="21"/>
  <c r="J176" i="21" s="1"/>
  <c r="I175" i="21"/>
  <c r="J175" i="21" s="1"/>
  <c r="I174" i="21"/>
  <c r="I173" i="21"/>
  <c r="K173" i="21" s="1"/>
  <c r="I172" i="21"/>
  <c r="J172" i="21" s="1"/>
  <c r="I171" i="21"/>
  <c r="K171" i="21" s="1"/>
  <c r="I170" i="21"/>
  <c r="I169" i="21"/>
  <c r="K169" i="21" s="1"/>
  <c r="I168" i="21"/>
  <c r="J168" i="21" s="1"/>
  <c r="I167" i="21"/>
  <c r="K167" i="21" s="1"/>
  <c r="I166" i="21"/>
  <c r="I165" i="21"/>
  <c r="K165" i="21" s="1"/>
  <c r="I164" i="21"/>
  <c r="J164" i="21" s="1"/>
  <c r="I163" i="21"/>
  <c r="K163" i="21" s="1"/>
  <c r="I162" i="21"/>
  <c r="I161" i="21"/>
  <c r="K161" i="21" s="1"/>
  <c r="I160" i="21"/>
  <c r="J160" i="21" s="1"/>
  <c r="I159" i="21"/>
  <c r="J159" i="21" s="1"/>
  <c r="I158" i="21"/>
  <c r="I157" i="21"/>
  <c r="K157" i="21" s="1"/>
  <c r="I156" i="21"/>
  <c r="J156" i="21" s="1"/>
  <c r="I155" i="21"/>
  <c r="K155" i="21" s="1"/>
  <c r="I154" i="21"/>
  <c r="I153" i="21"/>
  <c r="K153" i="21" s="1"/>
  <c r="I152" i="21"/>
  <c r="J152" i="21" s="1"/>
  <c r="I151" i="21"/>
  <c r="K151" i="21" s="1"/>
  <c r="I150" i="21"/>
  <c r="I149" i="21"/>
  <c r="K149" i="21" s="1"/>
  <c r="I148" i="21"/>
  <c r="J148" i="21" s="1"/>
  <c r="I147" i="21"/>
  <c r="K147" i="21" s="1"/>
  <c r="I146" i="21"/>
  <c r="I145" i="21"/>
  <c r="K145" i="21" s="1"/>
  <c r="I144" i="21"/>
  <c r="J144" i="21" s="1"/>
  <c r="I143" i="21"/>
  <c r="J143" i="21" s="1"/>
  <c r="I142" i="21"/>
  <c r="I141" i="21"/>
  <c r="K141" i="21" s="1"/>
  <c r="I140" i="21"/>
  <c r="J140" i="21" s="1"/>
  <c r="I139" i="21"/>
  <c r="J139" i="21" s="1"/>
  <c r="I138" i="21"/>
  <c r="I137" i="21"/>
  <c r="K137" i="21" s="1"/>
  <c r="I136" i="21"/>
  <c r="J136" i="21" s="1"/>
  <c r="I135" i="21"/>
  <c r="K135" i="21" s="1"/>
  <c r="I134" i="21"/>
  <c r="I133" i="21"/>
  <c r="K133" i="21" s="1"/>
  <c r="I132" i="21"/>
  <c r="J132" i="21" s="1"/>
  <c r="I131" i="21"/>
  <c r="K131" i="21" s="1"/>
  <c r="I130" i="21"/>
  <c r="I129" i="21"/>
  <c r="K129" i="21" s="1"/>
  <c r="I128" i="21"/>
  <c r="J128" i="21" s="1"/>
  <c r="I127" i="21"/>
  <c r="J127" i="21" s="1"/>
  <c r="I126" i="21"/>
  <c r="I125" i="21"/>
  <c r="K125" i="21" s="1"/>
  <c r="I124" i="21"/>
  <c r="J124" i="21" s="1"/>
  <c r="I123" i="21"/>
  <c r="K123" i="21" s="1"/>
  <c r="I122" i="21"/>
  <c r="I121" i="21"/>
  <c r="K121" i="21" s="1"/>
  <c r="I120" i="21"/>
  <c r="J120" i="21" s="1"/>
  <c r="I119" i="21"/>
  <c r="K119" i="21" s="1"/>
  <c r="I118" i="21"/>
  <c r="I117" i="21"/>
  <c r="K117" i="21" s="1"/>
  <c r="I116" i="21"/>
  <c r="J116" i="21" s="1"/>
  <c r="I115" i="21"/>
  <c r="K115" i="21" s="1"/>
  <c r="I114" i="21"/>
  <c r="I113" i="21"/>
  <c r="K113" i="21" s="1"/>
  <c r="I112" i="21"/>
  <c r="J112" i="21" s="1"/>
  <c r="I111" i="21"/>
  <c r="J111" i="21" s="1"/>
  <c r="I110" i="21"/>
  <c r="I109" i="21"/>
  <c r="K109" i="21" s="1"/>
  <c r="I108" i="21"/>
  <c r="J108" i="21" s="1"/>
  <c r="I107" i="21"/>
  <c r="J107" i="21" s="1"/>
  <c r="I106" i="21"/>
  <c r="I105" i="21"/>
  <c r="I104" i="21"/>
  <c r="J104" i="21" s="1"/>
  <c r="I103" i="21"/>
  <c r="K103" i="21" s="1"/>
  <c r="I102" i="21"/>
  <c r="K102" i="21" s="1"/>
  <c r="I101" i="21"/>
  <c r="I100" i="21"/>
  <c r="J100" i="21" s="1"/>
  <c r="I99" i="21"/>
  <c r="K99" i="21" s="1"/>
  <c r="I98" i="21"/>
  <c r="K98" i="21" s="1"/>
  <c r="I97" i="21"/>
  <c r="I96" i="21"/>
  <c r="J96" i="21" s="1"/>
  <c r="I95" i="21"/>
  <c r="J95" i="21" s="1"/>
  <c r="I94" i="21"/>
  <c r="K94" i="21" s="1"/>
  <c r="I93" i="21"/>
  <c r="I92" i="21"/>
  <c r="J92" i="21" s="1"/>
  <c r="I91" i="21"/>
  <c r="K91" i="21" s="1"/>
  <c r="I90" i="21"/>
  <c r="K90" i="21" s="1"/>
  <c r="I89" i="21"/>
  <c r="I88" i="21"/>
  <c r="J88" i="21" s="1"/>
  <c r="I87" i="21"/>
  <c r="K87" i="21" s="1"/>
  <c r="I86" i="21"/>
  <c r="K86" i="21" s="1"/>
  <c r="I85" i="21"/>
  <c r="I84" i="21"/>
  <c r="J84" i="21" s="1"/>
  <c r="I83" i="21"/>
  <c r="K83" i="21" s="1"/>
  <c r="I82" i="21"/>
  <c r="K82" i="21" s="1"/>
  <c r="I81" i="21"/>
  <c r="I80" i="21"/>
  <c r="J80" i="21" s="1"/>
  <c r="I79" i="21"/>
  <c r="J79" i="21" s="1"/>
  <c r="I78" i="21"/>
  <c r="K78" i="21" s="1"/>
  <c r="I77" i="21"/>
  <c r="I76" i="21"/>
  <c r="J76" i="21" s="1"/>
  <c r="I75" i="21"/>
  <c r="J75" i="21" s="1"/>
  <c r="I74" i="21"/>
  <c r="K74" i="21" s="1"/>
  <c r="I73" i="21"/>
  <c r="I72" i="21"/>
  <c r="J72" i="21" s="1"/>
  <c r="I71" i="21"/>
  <c r="K71" i="21" s="1"/>
  <c r="I70" i="21"/>
  <c r="K70" i="21" s="1"/>
  <c r="I69" i="21"/>
  <c r="I68" i="21"/>
  <c r="J68" i="21" s="1"/>
  <c r="I67" i="21"/>
  <c r="K67" i="21" s="1"/>
  <c r="I66" i="21"/>
  <c r="K66" i="21" s="1"/>
  <c r="I65" i="21"/>
  <c r="I64" i="21"/>
  <c r="J64" i="21" s="1"/>
  <c r="I63" i="21"/>
  <c r="J63" i="21" s="1"/>
  <c r="I62" i="21"/>
  <c r="K62" i="21" s="1"/>
  <c r="I61" i="21"/>
  <c r="I60" i="21"/>
  <c r="J60" i="21" s="1"/>
  <c r="I59" i="21"/>
  <c r="K59" i="21" s="1"/>
  <c r="I58" i="21"/>
  <c r="K58" i="21" s="1"/>
  <c r="I57" i="21"/>
  <c r="I56" i="21"/>
  <c r="J56" i="21" s="1"/>
  <c r="I55" i="21"/>
  <c r="K55" i="21" s="1"/>
  <c r="I54" i="21"/>
  <c r="K54" i="21" s="1"/>
  <c r="I53" i="21"/>
  <c r="I52" i="21"/>
  <c r="J52" i="21" s="1"/>
  <c r="I51" i="21"/>
  <c r="K51" i="21" s="1"/>
  <c r="I50" i="21"/>
  <c r="K50" i="21" s="1"/>
  <c r="I49" i="21"/>
  <c r="I48" i="21"/>
  <c r="J48" i="21" s="1"/>
  <c r="I47" i="21"/>
  <c r="J47" i="21" s="1"/>
  <c r="I46" i="21"/>
  <c r="K46" i="21" s="1"/>
  <c r="I45" i="21"/>
  <c r="I44" i="21"/>
  <c r="J44" i="21" s="1"/>
  <c r="I43" i="21"/>
  <c r="J43" i="21" s="1"/>
  <c r="I42" i="21"/>
  <c r="K42" i="21" s="1"/>
  <c r="I41" i="21"/>
  <c r="I40" i="21"/>
  <c r="J40" i="21" s="1"/>
  <c r="I39" i="21"/>
  <c r="K39" i="21" s="1"/>
  <c r="I38" i="21"/>
  <c r="K38" i="21" s="1"/>
  <c r="I37" i="21"/>
  <c r="I36" i="21"/>
  <c r="J36" i="21" s="1"/>
  <c r="I35" i="21"/>
  <c r="K35" i="21" s="1"/>
  <c r="I34" i="21"/>
  <c r="K34" i="21" s="1"/>
  <c r="I33" i="21"/>
  <c r="I32" i="21"/>
  <c r="J32" i="21" s="1"/>
  <c r="I31" i="21"/>
  <c r="J31" i="21" s="1"/>
  <c r="I30" i="21"/>
  <c r="K30" i="21" s="1"/>
  <c r="I29" i="21"/>
  <c r="I28" i="21"/>
  <c r="J28" i="21" s="1"/>
  <c r="I27" i="21"/>
  <c r="K27" i="21" s="1"/>
  <c r="I26" i="21"/>
  <c r="K26" i="21" s="1"/>
  <c r="I25" i="21"/>
  <c r="I24" i="21"/>
  <c r="J24" i="21" s="1"/>
  <c r="I23" i="21"/>
  <c r="K23" i="21" s="1"/>
  <c r="I22" i="21"/>
  <c r="K22" i="21" s="1"/>
  <c r="I21" i="21"/>
  <c r="I20" i="21"/>
  <c r="J20" i="21" s="1"/>
  <c r="I19" i="21"/>
  <c r="K19" i="21" s="1"/>
  <c r="I18" i="21"/>
  <c r="K18" i="21" s="1"/>
  <c r="I17" i="21"/>
  <c r="I16" i="21"/>
  <c r="J16" i="21" s="1"/>
  <c r="I15" i="21"/>
  <c r="J15" i="21" s="1"/>
  <c r="I14" i="21"/>
  <c r="K14" i="21" s="1"/>
  <c r="I13" i="21"/>
  <c r="I12" i="21"/>
  <c r="J12" i="21" s="1"/>
  <c r="I11" i="21"/>
  <c r="J11" i="21" s="1"/>
  <c r="I10" i="21"/>
  <c r="K10" i="21" s="1"/>
  <c r="I9" i="21"/>
  <c r="J9" i="21" s="1"/>
  <c r="I8" i="21"/>
  <c r="J8" i="21" s="1"/>
  <c r="I7" i="21"/>
  <c r="J7" i="21" s="1"/>
  <c r="I178" i="20"/>
  <c r="J178" i="20" s="1"/>
  <c r="I177" i="20"/>
  <c r="I176" i="20"/>
  <c r="J176" i="20" s="1"/>
  <c r="I175" i="20"/>
  <c r="J175" i="20" s="1"/>
  <c r="I174" i="20"/>
  <c r="J174" i="20" s="1"/>
  <c r="I173" i="20"/>
  <c r="I172" i="20"/>
  <c r="J172" i="20" s="1"/>
  <c r="I171" i="20"/>
  <c r="J171" i="20" s="1"/>
  <c r="I170" i="20"/>
  <c r="J170" i="20" s="1"/>
  <c r="I169" i="20"/>
  <c r="I168" i="20"/>
  <c r="J168" i="20" s="1"/>
  <c r="I167" i="20"/>
  <c r="J167" i="20" s="1"/>
  <c r="I166" i="20"/>
  <c r="J166" i="20" s="1"/>
  <c r="I165" i="20"/>
  <c r="I164" i="20"/>
  <c r="J164" i="20" s="1"/>
  <c r="I163" i="20"/>
  <c r="J163" i="20" s="1"/>
  <c r="I162" i="20"/>
  <c r="J162" i="20" s="1"/>
  <c r="I161" i="20"/>
  <c r="I160" i="20"/>
  <c r="J160" i="20" s="1"/>
  <c r="I159" i="20"/>
  <c r="J159" i="20" s="1"/>
  <c r="I158" i="20"/>
  <c r="J158" i="20" s="1"/>
  <c r="I157" i="20"/>
  <c r="I156" i="20"/>
  <c r="J156" i="20" s="1"/>
  <c r="I155" i="20"/>
  <c r="I154" i="20"/>
  <c r="J154" i="20" s="1"/>
  <c r="I153" i="20"/>
  <c r="I152" i="20"/>
  <c r="J152" i="20" s="1"/>
  <c r="K151" i="20"/>
  <c r="I151" i="20"/>
  <c r="J151" i="20" s="1"/>
  <c r="I150" i="20"/>
  <c r="J150" i="20" s="1"/>
  <c r="I149" i="20"/>
  <c r="I148" i="20"/>
  <c r="J148" i="20" s="1"/>
  <c r="I147" i="20"/>
  <c r="J147" i="20" s="1"/>
  <c r="I146" i="20"/>
  <c r="J146" i="20" s="1"/>
  <c r="I145" i="20"/>
  <c r="I144" i="20"/>
  <c r="J144" i="20" s="1"/>
  <c r="I143" i="20"/>
  <c r="J143" i="20" s="1"/>
  <c r="I142" i="20"/>
  <c r="J142" i="20" s="1"/>
  <c r="I141" i="20"/>
  <c r="I140" i="20"/>
  <c r="J140" i="20" s="1"/>
  <c r="I139" i="20"/>
  <c r="J139" i="20" s="1"/>
  <c r="I138" i="20"/>
  <c r="J138" i="20" s="1"/>
  <c r="I137" i="20"/>
  <c r="I136" i="20"/>
  <c r="J136" i="20" s="1"/>
  <c r="I135" i="20"/>
  <c r="J135" i="20" s="1"/>
  <c r="I134" i="20"/>
  <c r="J134" i="20" s="1"/>
  <c r="I133" i="20"/>
  <c r="I132" i="20"/>
  <c r="J132" i="20" s="1"/>
  <c r="I131" i="20"/>
  <c r="J131" i="20" s="1"/>
  <c r="I130" i="20"/>
  <c r="J130" i="20" s="1"/>
  <c r="I129" i="20"/>
  <c r="I128" i="20"/>
  <c r="J128" i="20" s="1"/>
  <c r="I127" i="20"/>
  <c r="J127" i="20" s="1"/>
  <c r="I126" i="20"/>
  <c r="J126" i="20" s="1"/>
  <c r="I125" i="20"/>
  <c r="I124" i="20"/>
  <c r="J124" i="20" s="1"/>
  <c r="I123" i="20"/>
  <c r="J123" i="20" s="1"/>
  <c r="I122" i="20"/>
  <c r="J122" i="20" s="1"/>
  <c r="I121" i="20"/>
  <c r="I120" i="20"/>
  <c r="J120" i="20" s="1"/>
  <c r="I119" i="20"/>
  <c r="J119" i="20" s="1"/>
  <c r="I118" i="20"/>
  <c r="J118" i="20" s="1"/>
  <c r="I117" i="20"/>
  <c r="I116" i="20"/>
  <c r="J116" i="20" s="1"/>
  <c r="I115" i="20"/>
  <c r="J115" i="20" s="1"/>
  <c r="I114" i="20"/>
  <c r="J114" i="20" s="1"/>
  <c r="I113" i="20"/>
  <c r="I112" i="20"/>
  <c r="J112" i="20" s="1"/>
  <c r="I111" i="20"/>
  <c r="J111" i="20" s="1"/>
  <c r="K110" i="20"/>
  <c r="I110" i="20"/>
  <c r="J110" i="20" s="1"/>
  <c r="I109" i="20"/>
  <c r="I108" i="20"/>
  <c r="J108" i="20" s="1"/>
  <c r="I107" i="20"/>
  <c r="I106" i="20"/>
  <c r="I105" i="20"/>
  <c r="I104" i="20"/>
  <c r="J104" i="20" s="1"/>
  <c r="I103" i="20"/>
  <c r="J103" i="20" s="1"/>
  <c r="I102" i="20"/>
  <c r="J102" i="20" s="1"/>
  <c r="I101" i="20"/>
  <c r="I100" i="20"/>
  <c r="J100" i="20" s="1"/>
  <c r="I99" i="20"/>
  <c r="I98" i="20"/>
  <c r="I97" i="20"/>
  <c r="I96" i="20"/>
  <c r="J96" i="20" s="1"/>
  <c r="I95" i="20"/>
  <c r="J95" i="20" s="1"/>
  <c r="I94" i="20"/>
  <c r="J94" i="20" s="1"/>
  <c r="I93" i="20"/>
  <c r="I92" i="20"/>
  <c r="J92" i="20" s="1"/>
  <c r="I91" i="20"/>
  <c r="I90" i="20"/>
  <c r="I89" i="20"/>
  <c r="I88" i="20"/>
  <c r="J88" i="20" s="1"/>
  <c r="I87" i="20"/>
  <c r="J87" i="20" s="1"/>
  <c r="I86" i="20"/>
  <c r="I85" i="20"/>
  <c r="I84" i="20"/>
  <c r="J84" i="20" s="1"/>
  <c r="I83" i="20"/>
  <c r="I82" i="20"/>
  <c r="I81" i="20"/>
  <c r="I80" i="20"/>
  <c r="J80" i="20" s="1"/>
  <c r="I79" i="20"/>
  <c r="J79" i="20" s="1"/>
  <c r="I78" i="20"/>
  <c r="J78" i="20" s="1"/>
  <c r="I77" i="20"/>
  <c r="I76" i="20"/>
  <c r="J76" i="20" s="1"/>
  <c r="I75" i="20"/>
  <c r="I74" i="20"/>
  <c r="I73" i="20"/>
  <c r="I72" i="20"/>
  <c r="J72" i="20" s="1"/>
  <c r="I71" i="20"/>
  <c r="J71" i="20" s="1"/>
  <c r="K70" i="20"/>
  <c r="I70" i="20"/>
  <c r="J70" i="20" s="1"/>
  <c r="I69" i="20"/>
  <c r="I68" i="20"/>
  <c r="J68" i="20" s="1"/>
  <c r="I67" i="20"/>
  <c r="I66" i="20"/>
  <c r="I65" i="20"/>
  <c r="I64" i="20"/>
  <c r="J64" i="20" s="1"/>
  <c r="I63" i="20"/>
  <c r="J63" i="20" s="1"/>
  <c r="I62" i="20"/>
  <c r="J62" i="20" s="1"/>
  <c r="I61" i="20"/>
  <c r="I60" i="20"/>
  <c r="J60" i="20" s="1"/>
  <c r="I59" i="20"/>
  <c r="I58" i="20"/>
  <c r="I57" i="20"/>
  <c r="I56" i="20"/>
  <c r="J56" i="20" s="1"/>
  <c r="I55" i="20"/>
  <c r="J55" i="20" s="1"/>
  <c r="I54" i="20"/>
  <c r="I53" i="20"/>
  <c r="I52" i="20"/>
  <c r="J52" i="20" s="1"/>
  <c r="I51" i="20"/>
  <c r="I50" i="20"/>
  <c r="I49" i="20"/>
  <c r="I48" i="20"/>
  <c r="J48" i="20" s="1"/>
  <c r="I47" i="20"/>
  <c r="J47" i="20" s="1"/>
  <c r="I46" i="20"/>
  <c r="J46" i="20" s="1"/>
  <c r="I45" i="20"/>
  <c r="I44" i="20"/>
  <c r="J44" i="20" s="1"/>
  <c r="I43" i="20"/>
  <c r="I42" i="20"/>
  <c r="I41" i="20"/>
  <c r="I40" i="20"/>
  <c r="J40" i="20" s="1"/>
  <c r="I39" i="20"/>
  <c r="J39" i="20" s="1"/>
  <c r="I38" i="20"/>
  <c r="J38" i="20" s="1"/>
  <c r="I37" i="20"/>
  <c r="I36" i="20"/>
  <c r="J36" i="20" s="1"/>
  <c r="I35" i="20"/>
  <c r="I34" i="20"/>
  <c r="I33" i="20"/>
  <c r="I32" i="20"/>
  <c r="J32" i="20" s="1"/>
  <c r="I31" i="20"/>
  <c r="J31" i="20" s="1"/>
  <c r="I30" i="20"/>
  <c r="J30" i="20" s="1"/>
  <c r="I29" i="20"/>
  <c r="I28" i="20"/>
  <c r="J28" i="20" s="1"/>
  <c r="I27" i="20"/>
  <c r="I26" i="20"/>
  <c r="I25" i="20"/>
  <c r="I24" i="20"/>
  <c r="J24" i="20" s="1"/>
  <c r="I23" i="20"/>
  <c r="J23" i="20" s="1"/>
  <c r="I22" i="20"/>
  <c r="I21" i="20"/>
  <c r="I20" i="20"/>
  <c r="J20" i="20" s="1"/>
  <c r="I19" i="20"/>
  <c r="I18" i="20"/>
  <c r="I17" i="20"/>
  <c r="I16" i="20"/>
  <c r="J16" i="20" s="1"/>
  <c r="I15" i="20"/>
  <c r="J15" i="20" s="1"/>
  <c r="I14" i="20"/>
  <c r="J14" i="20" s="1"/>
  <c r="I13" i="20"/>
  <c r="I12" i="20"/>
  <c r="J12" i="20" s="1"/>
  <c r="I11" i="20"/>
  <c r="I10" i="20"/>
  <c r="I9" i="20"/>
  <c r="J9" i="20" s="1"/>
  <c r="I8" i="20"/>
  <c r="J8" i="20" s="1"/>
  <c r="I7" i="20"/>
  <c r="O180" i="22" l="1"/>
  <c r="K169" i="20"/>
  <c r="J169" i="20"/>
  <c r="K177" i="20"/>
  <c r="J177" i="20"/>
  <c r="K167" i="20"/>
  <c r="K161" i="20"/>
  <c r="J161" i="20"/>
  <c r="K165" i="20"/>
  <c r="J165" i="20"/>
  <c r="K173" i="20"/>
  <c r="J173" i="20"/>
  <c r="K157" i="20"/>
  <c r="J157" i="20"/>
  <c r="K153" i="20"/>
  <c r="J153" i="20"/>
  <c r="K149" i="20"/>
  <c r="J149" i="20"/>
  <c r="K145" i="20"/>
  <c r="J145" i="20"/>
  <c r="K141" i="20"/>
  <c r="J141" i="20"/>
  <c r="K137" i="20"/>
  <c r="J137" i="20"/>
  <c r="K135" i="20"/>
  <c r="K133" i="20"/>
  <c r="J133" i="20"/>
  <c r="K131" i="20"/>
  <c r="K129" i="20"/>
  <c r="J129" i="20"/>
  <c r="K125" i="20"/>
  <c r="J125" i="20"/>
  <c r="K121" i="20"/>
  <c r="J121" i="20"/>
  <c r="K119" i="20"/>
  <c r="K117" i="20"/>
  <c r="J117" i="20"/>
  <c r="K115" i="20"/>
  <c r="K113" i="20"/>
  <c r="J113" i="20"/>
  <c r="K109" i="20"/>
  <c r="J109" i="20"/>
  <c r="K107" i="20"/>
  <c r="J107" i="20"/>
  <c r="K106" i="20"/>
  <c r="J106" i="20"/>
  <c r="K105" i="20"/>
  <c r="J105" i="20"/>
  <c r="K102" i="20"/>
  <c r="K101" i="20"/>
  <c r="J101" i="20"/>
  <c r="K99" i="20"/>
  <c r="J99" i="20"/>
  <c r="K98" i="20"/>
  <c r="J98" i="20"/>
  <c r="K97" i="20"/>
  <c r="J97" i="20"/>
  <c r="K95" i="20"/>
  <c r="K93" i="20"/>
  <c r="J93" i="20"/>
  <c r="K91" i="20"/>
  <c r="J91" i="20"/>
  <c r="K90" i="20"/>
  <c r="J90" i="20"/>
  <c r="K89" i="20"/>
  <c r="J89" i="20"/>
  <c r="K86" i="20"/>
  <c r="J86" i="20"/>
  <c r="K85" i="20"/>
  <c r="J85" i="20"/>
  <c r="K83" i="20"/>
  <c r="J83" i="20"/>
  <c r="K82" i="20"/>
  <c r="J82" i="20"/>
  <c r="K81" i="20"/>
  <c r="J81" i="20"/>
  <c r="K78" i="20"/>
  <c r="K77" i="20"/>
  <c r="J77" i="20"/>
  <c r="K75" i="20"/>
  <c r="J75" i="20"/>
  <c r="K74" i="20"/>
  <c r="J74" i="20"/>
  <c r="K73" i="20"/>
  <c r="J73" i="20"/>
  <c r="K71" i="20"/>
  <c r="K69" i="20"/>
  <c r="J69" i="20"/>
  <c r="K67" i="20"/>
  <c r="J67" i="20"/>
  <c r="K66" i="20"/>
  <c r="J66" i="20"/>
  <c r="K65" i="20"/>
  <c r="J65" i="20"/>
  <c r="K63" i="20"/>
  <c r="K61" i="20"/>
  <c r="J61" i="20"/>
  <c r="K59" i="20"/>
  <c r="J59" i="20"/>
  <c r="K58" i="20"/>
  <c r="J58" i="20"/>
  <c r="K57" i="20"/>
  <c r="J57" i="20"/>
  <c r="K54" i="20"/>
  <c r="J54" i="20"/>
  <c r="K53" i="20"/>
  <c r="J53" i="20"/>
  <c r="K51" i="20"/>
  <c r="J51" i="20"/>
  <c r="K50" i="20"/>
  <c r="J50" i="20"/>
  <c r="K49" i="20"/>
  <c r="J49" i="20"/>
  <c r="K46" i="20"/>
  <c r="K45" i="20"/>
  <c r="J45" i="20"/>
  <c r="K43" i="20"/>
  <c r="J43" i="20"/>
  <c r="K42" i="20"/>
  <c r="J42" i="20"/>
  <c r="K41" i="20"/>
  <c r="J41" i="20"/>
  <c r="K38" i="20"/>
  <c r="K37" i="20"/>
  <c r="J37" i="20"/>
  <c r="K35" i="20"/>
  <c r="J35" i="20"/>
  <c r="K34" i="20"/>
  <c r="J34" i="20"/>
  <c r="K33" i="20"/>
  <c r="J33" i="20"/>
  <c r="K31" i="20"/>
  <c r="K29" i="20"/>
  <c r="J29" i="20"/>
  <c r="K27" i="20"/>
  <c r="J27" i="20"/>
  <c r="K26" i="20"/>
  <c r="J26" i="20"/>
  <c r="K25" i="20"/>
  <c r="J25" i="20"/>
  <c r="K22" i="20"/>
  <c r="J22" i="20"/>
  <c r="K21" i="20"/>
  <c r="J21" i="20"/>
  <c r="K19" i="20"/>
  <c r="J19" i="20"/>
  <c r="K18" i="20"/>
  <c r="J18" i="20"/>
  <c r="K17" i="20"/>
  <c r="J17" i="20"/>
  <c r="K14" i="20"/>
  <c r="K13" i="20"/>
  <c r="J13" i="20"/>
  <c r="K11" i="20"/>
  <c r="J11" i="20"/>
  <c r="K10" i="20"/>
  <c r="J10" i="20"/>
  <c r="K7" i="20"/>
  <c r="J7" i="20"/>
  <c r="K11" i="21"/>
  <c r="K43" i="21"/>
  <c r="K75" i="21"/>
  <c r="K107" i="21"/>
  <c r="K139" i="21"/>
  <c r="K159" i="21"/>
  <c r="K168" i="21"/>
  <c r="J171" i="21"/>
  <c r="K175" i="21"/>
  <c r="K15" i="21"/>
  <c r="K24" i="21"/>
  <c r="J27" i="21"/>
  <c r="K36" i="21"/>
  <c r="J39" i="21"/>
  <c r="K47" i="21"/>
  <c r="K56" i="21"/>
  <c r="J59" i="21"/>
  <c r="K68" i="21"/>
  <c r="J71" i="21"/>
  <c r="K79" i="21"/>
  <c r="K88" i="21"/>
  <c r="J91" i="21"/>
  <c r="K100" i="21"/>
  <c r="J103" i="21"/>
  <c r="K111" i="21"/>
  <c r="K120" i="21"/>
  <c r="J123" i="21"/>
  <c r="K132" i="21"/>
  <c r="J135" i="21"/>
  <c r="K143" i="21"/>
  <c r="K152" i="21"/>
  <c r="J155" i="21"/>
  <c r="K164" i="21"/>
  <c r="J167" i="21"/>
  <c r="K20" i="21"/>
  <c r="J23" i="21"/>
  <c r="K31" i="21"/>
  <c r="K40" i="21"/>
  <c r="K52" i="21"/>
  <c r="J55" i="21"/>
  <c r="K63" i="21"/>
  <c r="K72" i="21"/>
  <c r="K84" i="21"/>
  <c r="J87" i="21"/>
  <c r="K95" i="21"/>
  <c r="K104" i="21"/>
  <c r="K116" i="21"/>
  <c r="J119" i="21"/>
  <c r="K127" i="21"/>
  <c r="K136" i="21"/>
  <c r="K148" i="21"/>
  <c r="J151" i="21"/>
  <c r="K172" i="21"/>
  <c r="K7" i="21"/>
  <c r="J10" i="21"/>
  <c r="K16" i="21"/>
  <c r="J19" i="21"/>
  <c r="K32" i="21"/>
  <c r="J35" i="21"/>
  <c r="K48" i="21"/>
  <c r="J51" i="21"/>
  <c r="K64" i="21"/>
  <c r="J67" i="21"/>
  <c r="K80" i="21"/>
  <c r="J83" i="21"/>
  <c r="K96" i="21"/>
  <c r="J99" i="21"/>
  <c r="K112" i="21"/>
  <c r="J115" i="21"/>
  <c r="K128" i="21"/>
  <c r="J131" i="21"/>
  <c r="K144" i="21"/>
  <c r="J147" i="21"/>
  <c r="K160" i="21"/>
  <c r="J163" i="21"/>
  <c r="K176" i="21"/>
  <c r="K12" i="21"/>
  <c r="K28" i="21"/>
  <c r="K44" i="21"/>
  <c r="K60" i="21"/>
  <c r="K76" i="21"/>
  <c r="K92" i="21"/>
  <c r="K108" i="21"/>
  <c r="K124" i="21"/>
  <c r="K140" i="21"/>
  <c r="K156" i="21"/>
  <c r="K9" i="20"/>
  <c r="K23" i="20"/>
  <c r="K15" i="20"/>
  <c r="K30" i="20"/>
  <c r="K47" i="20"/>
  <c r="K62" i="20"/>
  <c r="K79" i="20"/>
  <c r="K94" i="20"/>
  <c r="K111" i="20"/>
  <c r="K127" i="20"/>
  <c r="K143" i="20"/>
  <c r="K159" i="20"/>
  <c r="K175" i="20"/>
  <c r="K39" i="20"/>
  <c r="K103" i="20"/>
  <c r="K147" i="20"/>
  <c r="K163" i="20"/>
  <c r="K55" i="20"/>
  <c r="K87" i="20"/>
  <c r="K123" i="20"/>
  <c r="K139" i="20"/>
  <c r="K155" i="20"/>
  <c r="K171" i="20"/>
  <c r="K28" i="20"/>
  <c r="K60" i="20"/>
  <c r="K92" i="20"/>
  <c r="K8" i="20"/>
  <c r="K20" i="20"/>
  <c r="K44" i="20"/>
  <c r="K52" i="20"/>
  <c r="K68" i="20"/>
  <c r="K100" i="20"/>
  <c r="K12" i="20"/>
  <c r="K36" i="20"/>
  <c r="K76" i="20"/>
  <c r="K84" i="20"/>
  <c r="K108" i="20"/>
  <c r="K114" i="20"/>
  <c r="K118" i="20"/>
  <c r="K122" i="20"/>
  <c r="K126" i="20"/>
  <c r="K130" i="20"/>
  <c r="K134" i="20"/>
  <c r="K138" i="20"/>
  <c r="K142" i="20"/>
  <c r="K146" i="20"/>
  <c r="K150" i="20"/>
  <c r="K154" i="20"/>
  <c r="K158" i="20"/>
  <c r="K162" i="20"/>
  <c r="K166" i="20"/>
  <c r="K170" i="20"/>
  <c r="K174" i="20"/>
  <c r="K178" i="20"/>
  <c r="J122" i="21"/>
  <c r="K122" i="21"/>
  <c r="J14" i="21"/>
  <c r="J22" i="21"/>
  <c r="J26" i="21"/>
  <c r="J30" i="21"/>
  <c r="J42" i="21"/>
  <c r="J46" i="21"/>
  <c r="J50" i="21"/>
  <c r="J62" i="21"/>
  <c r="J66" i="21"/>
  <c r="J70" i="21"/>
  <c r="J74" i="21"/>
  <c r="J94" i="21"/>
  <c r="J98" i="21"/>
  <c r="J118" i="21"/>
  <c r="K118" i="21"/>
  <c r="J134" i="21"/>
  <c r="K134" i="21"/>
  <c r="J150" i="21"/>
  <c r="K150" i="21"/>
  <c r="J166" i="21"/>
  <c r="K166" i="21"/>
  <c r="K9" i="21"/>
  <c r="J114" i="21"/>
  <c r="K114" i="21"/>
  <c r="J130" i="21"/>
  <c r="K130" i="21"/>
  <c r="J146" i="21"/>
  <c r="K146" i="21"/>
  <c r="J162" i="21"/>
  <c r="K162" i="21"/>
  <c r="J178" i="21"/>
  <c r="K178" i="21"/>
  <c r="K8" i="21"/>
  <c r="K13" i="21"/>
  <c r="J13" i="21"/>
  <c r="K17" i="21"/>
  <c r="J17" i="21"/>
  <c r="K21" i="21"/>
  <c r="J21" i="21"/>
  <c r="K25" i="21"/>
  <c r="J25" i="21"/>
  <c r="K29" i="21"/>
  <c r="J29" i="21"/>
  <c r="K33" i="21"/>
  <c r="J33" i="21"/>
  <c r="K37" i="21"/>
  <c r="J37" i="21"/>
  <c r="K41" i="21"/>
  <c r="J41" i="21"/>
  <c r="K45" i="21"/>
  <c r="J45" i="21"/>
  <c r="K49" i="21"/>
  <c r="J49" i="21"/>
  <c r="K53" i="21"/>
  <c r="J53" i="21"/>
  <c r="K57" i="21"/>
  <c r="J57" i="21"/>
  <c r="K61" i="21"/>
  <c r="J61" i="21"/>
  <c r="K65" i="21"/>
  <c r="J65" i="21"/>
  <c r="K69" i="21"/>
  <c r="J69" i="21"/>
  <c r="K73" i="21"/>
  <c r="J73" i="21"/>
  <c r="K77" i="21"/>
  <c r="J77" i="21"/>
  <c r="K81" i="21"/>
  <c r="J81" i="21"/>
  <c r="K85" i="21"/>
  <c r="J85" i="21"/>
  <c r="K89" i="21"/>
  <c r="J89" i="21"/>
  <c r="K93" i="21"/>
  <c r="J93" i="21"/>
  <c r="K97" i="21"/>
  <c r="J97" i="21"/>
  <c r="K101" i="21"/>
  <c r="J101" i="21"/>
  <c r="K105" i="21"/>
  <c r="J105" i="21"/>
  <c r="J110" i="21"/>
  <c r="K110" i="21"/>
  <c r="J126" i="21"/>
  <c r="K126" i="21"/>
  <c r="J142" i="21"/>
  <c r="K142" i="21"/>
  <c r="J158" i="21"/>
  <c r="K158" i="21"/>
  <c r="J174" i="21"/>
  <c r="K174" i="21"/>
  <c r="J106" i="21"/>
  <c r="K106" i="21"/>
  <c r="J138" i="21"/>
  <c r="K138" i="21"/>
  <c r="J154" i="21"/>
  <c r="K154" i="21"/>
  <c r="J170" i="21"/>
  <c r="K170" i="21"/>
  <c r="J18" i="21"/>
  <c r="J34" i="21"/>
  <c r="J38" i="21"/>
  <c r="J54" i="21"/>
  <c r="J58" i="21"/>
  <c r="J78" i="21"/>
  <c r="J82" i="21"/>
  <c r="J86" i="21"/>
  <c r="J90" i="21"/>
  <c r="J102" i="21"/>
  <c r="J109" i="21"/>
  <c r="J113" i="21"/>
  <c r="J117" i="21"/>
  <c r="J121" i="21"/>
  <c r="J125" i="21"/>
  <c r="J129" i="21"/>
  <c r="J133" i="21"/>
  <c r="J137" i="21"/>
  <c r="J141" i="21"/>
  <c r="J145" i="21"/>
  <c r="J149" i="21"/>
  <c r="J153" i="21"/>
  <c r="J157" i="21"/>
  <c r="J161" i="21"/>
  <c r="J165" i="21"/>
  <c r="J169" i="21"/>
  <c r="J173" i="21"/>
  <c r="J177" i="21"/>
  <c r="K16" i="20"/>
  <c r="K24" i="20"/>
  <c r="K32" i="20"/>
  <c r="K40" i="20"/>
  <c r="K48" i="20"/>
  <c r="K56" i="20"/>
  <c r="K64" i="20"/>
  <c r="K72" i="20"/>
  <c r="K80" i="20"/>
  <c r="K88" i="20"/>
  <c r="K96" i="20"/>
  <c r="K104" i="20"/>
  <c r="K112" i="20"/>
  <c r="K116" i="20"/>
  <c r="K120" i="20"/>
  <c r="K124" i="20"/>
  <c r="K128" i="20"/>
  <c r="K132" i="20"/>
  <c r="K136" i="20"/>
  <c r="K140" i="20"/>
  <c r="K144" i="20"/>
  <c r="K148" i="20"/>
  <c r="K152" i="20"/>
  <c r="K156" i="20"/>
  <c r="K160" i="20"/>
  <c r="K164" i="20"/>
  <c r="K168" i="20"/>
  <c r="K172" i="20"/>
  <c r="K176" i="20"/>
  <c r="I8" i="18"/>
  <c r="I9" i="18"/>
  <c r="I10" i="18"/>
  <c r="I11" i="18"/>
  <c r="J11" i="18" s="1"/>
  <c r="I12" i="18"/>
  <c r="I13" i="18"/>
  <c r="I14" i="18"/>
  <c r="I15" i="18"/>
  <c r="J15" i="18" s="1"/>
  <c r="I16" i="18"/>
  <c r="I17" i="18"/>
  <c r="I18" i="18"/>
  <c r="I19" i="18"/>
  <c r="J19" i="18" s="1"/>
  <c r="I20" i="18"/>
  <c r="I21" i="18"/>
  <c r="I22" i="18"/>
  <c r="I23" i="18"/>
  <c r="J23" i="18" s="1"/>
  <c r="I24" i="18"/>
  <c r="I25" i="18"/>
  <c r="I26" i="18"/>
  <c r="I27" i="18"/>
  <c r="J27" i="18" s="1"/>
  <c r="I28" i="18"/>
  <c r="I29" i="18"/>
  <c r="I30" i="18"/>
  <c r="I31" i="18"/>
  <c r="J31" i="18" s="1"/>
  <c r="I32" i="18"/>
  <c r="I33" i="18"/>
  <c r="I34" i="18"/>
  <c r="I35" i="18"/>
  <c r="J35" i="18" s="1"/>
  <c r="I36" i="18"/>
  <c r="I37" i="18"/>
  <c r="I38" i="18"/>
  <c r="I39" i="18"/>
  <c r="J39" i="18" s="1"/>
  <c r="I40" i="18"/>
  <c r="I41" i="18"/>
  <c r="I42" i="18"/>
  <c r="I43" i="18"/>
  <c r="J43" i="18" s="1"/>
  <c r="I44" i="18"/>
  <c r="I45" i="18"/>
  <c r="I46" i="18"/>
  <c r="I47" i="18"/>
  <c r="J47" i="18" s="1"/>
  <c r="I48" i="18"/>
  <c r="I49" i="18"/>
  <c r="I50" i="18"/>
  <c r="I51" i="18"/>
  <c r="J51" i="18" s="1"/>
  <c r="I52" i="18"/>
  <c r="I53" i="18"/>
  <c r="I54" i="18"/>
  <c r="I55" i="18"/>
  <c r="J55" i="18" s="1"/>
  <c r="I56" i="18"/>
  <c r="I57" i="18"/>
  <c r="I58" i="18"/>
  <c r="I59" i="18"/>
  <c r="J59" i="18" s="1"/>
  <c r="I60" i="18"/>
  <c r="I61" i="18"/>
  <c r="I62" i="18"/>
  <c r="I63" i="18"/>
  <c r="J63" i="18" s="1"/>
  <c r="I64" i="18"/>
  <c r="I65" i="18"/>
  <c r="I66" i="18"/>
  <c r="I67" i="18"/>
  <c r="J67" i="18" s="1"/>
  <c r="I68" i="18"/>
  <c r="I69" i="18"/>
  <c r="I70" i="18"/>
  <c r="I71" i="18"/>
  <c r="J71" i="18" s="1"/>
  <c r="I72" i="18"/>
  <c r="I73" i="18"/>
  <c r="I74" i="18"/>
  <c r="I75" i="18"/>
  <c r="J75" i="18" s="1"/>
  <c r="I76" i="18"/>
  <c r="I77" i="18"/>
  <c r="I78" i="18"/>
  <c r="I79" i="18"/>
  <c r="J79" i="18" s="1"/>
  <c r="I80" i="18"/>
  <c r="I81" i="18"/>
  <c r="I82" i="18"/>
  <c r="I83" i="18"/>
  <c r="J83" i="18" s="1"/>
  <c r="I84" i="18"/>
  <c r="I85" i="18"/>
  <c r="I86" i="18"/>
  <c r="I87" i="18"/>
  <c r="J87" i="18" s="1"/>
  <c r="I88" i="18"/>
  <c r="I89" i="18"/>
  <c r="I90" i="18"/>
  <c r="I91" i="18"/>
  <c r="J91" i="18" s="1"/>
  <c r="I92" i="18"/>
  <c r="I93" i="18"/>
  <c r="I94" i="18"/>
  <c r="I95" i="18"/>
  <c r="J95" i="18" s="1"/>
  <c r="I96" i="18"/>
  <c r="I97" i="18"/>
  <c r="I98" i="18"/>
  <c r="I99" i="18"/>
  <c r="J99" i="18" s="1"/>
  <c r="I100" i="18"/>
  <c r="I101" i="18"/>
  <c r="I102" i="18"/>
  <c r="I103" i="18"/>
  <c r="J103" i="18" s="1"/>
  <c r="I104" i="18"/>
  <c r="I105" i="18"/>
  <c r="I106" i="18"/>
  <c r="I107" i="18"/>
  <c r="J107" i="18" s="1"/>
  <c r="I108" i="18"/>
  <c r="I109" i="18"/>
  <c r="I110" i="18"/>
  <c r="I111" i="18"/>
  <c r="J111" i="18" s="1"/>
  <c r="I112" i="18"/>
  <c r="I113" i="18"/>
  <c r="I114" i="18"/>
  <c r="I115" i="18"/>
  <c r="J115" i="18" s="1"/>
  <c r="I116" i="18"/>
  <c r="I117" i="18"/>
  <c r="I118" i="18"/>
  <c r="I119" i="18"/>
  <c r="J119" i="18" s="1"/>
  <c r="I120" i="18"/>
  <c r="I121" i="18"/>
  <c r="I122" i="18"/>
  <c r="I123" i="18"/>
  <c r="J123" i="18" s="1"/>
  <c r="I124" i="18"/>
  <c r="I125" i="18"/>
  <c r="I126" i="18"/>
  <c r="I127" i="18"/>
  <c r="J127" i="18" s="1"/>
  <c r="I128" i="18"/>
  <c r="I129" i="18"/>
  <c r="I130" i="18"/>
  <c r="I131" i="18"/>
  <c r="J131" i="18" s="1"/>
  <c r="I132" i="18"/>
  <c r="I133" i="18"/>
  <c r="I134" i="18"/>
  <c r="I135" i="18"/>
  <c r="J135" i="18" s="1"/>
  <c r="I136" i="18"/>
  <c r="I137" i="18"/>
  <c r="I138" i="18"/>
  <c r="I139" i="18"/>
  <c r="J139" i="18" s="1"/>
  <c r="I140" i="18"/>
  <c r="I141" i="18"/>
  <c r="I142" i="18"/>
  <c r="I143" i="18"/>
  <c r="J143" i="18" s="1"/>
  <c r="I144" i="18"/>
  <c r="I145" i="18"/>
  <c r="I146" i="18"/>
  <c r="I147" i="18"/>
  <c r="J147" i="18" s="1"/>
  <c r="I148" i="18"/>
  <c r="I149" i="18"/>
  <c r="I150" i="18"/>
  <c r="I151" i="18"/>
  <c r="J151" i="18" s="1"/>
  <c r="I152" i="18"/>
  <c r="I153" i="18"/>
  <c r="I154" i="18"/>
  <c r="I155" i="18"/>
  <c r="J155" i="18" s="1"/>
  <c r="I156" i="18"/>
  <c r="I157" i="18"/>
  <c r="I158" i="18"/>
  <c r="I159" i="18"/>
  <c r="J159" i="18" s="1"/>
  <c r="I160" i="18"/>
  <c r="I161" i="18"/>
  <c r="I162" i="18"/>
  <c r="I163" i="18"/>
  <c r="J163" i="18" s="1"/>
  <c r="I164" i="18"/>
  <c r="I165" i="18"/>
  <c r="I166" i="18"/>
  <c r="I167" i="18"/>
  <c r="J167" i="18" s="1"/>
  <c r="I168" i="18"/>
  <c r="I169" i="18"/>
  <c r="I170" i="18"/>
  <c r="I171" i="18"/>
  <c r="J171" i="18" s="1"/>
  <c r="I172" i="18"/>
  <c r="I173" i="18"/>
  <c r="I174" i="18"/>
  <c r="I175" i="18"/>
  <c r="J175" i="18" s="1"/>
  <c r="I176" i="18"/>
  <c r="I177" i="18"/>
  <c r="I178" i="18"/>
  <c r="J8" i="18"/>
  <c r="K8" i="18"/>
  <c r="J9" i="18"/>
  <c r="K9" i="18"/>
  <c r="J10" i="18"/>
  <c r="K10" i="18"/>
  <c r="J12" i="18"/>
  <c r="K12" i="18"/>
  <c r="J13" i="18"/>
  <c r="K13" i="18"/>
  <c r="J14" i="18"/>
  <c r="K14" i="18"/>
  <c r="J16" i="18"/>
  <c r="K16" i="18"/>
  <c r="J17" i="18"/>
  <c r="K17" i="18"/>
  <c r="J18" i="18"/>
  <c r="K18" i="18"/>
  <c r="J20" i="18"/>
  <c r="K20" i="18"/>
  <c r="J21" i="18"/>
  <c r="K21" i="18"/>
  <c r="J22" i="18"/>
  <c r="K22" i="18"/>
  <c r="J24" i="18"/>
  <c r="K24" i="18"/>
  <c r="J25" i="18"/>
  <c r="K25" i="18"/>
  <c r="J26" i="18"/>
  <c r="K26" i="18"/>
  <c r="J28" i="18"/>
  <c r="K28" i="18"/>
  <c r="J29" i="18"/>
  <c r="K29" i="18"/>
  <c r="J30" i="18"/>
  <c r="K30" i="18"/>
  <c r="J32" i="18"/>
  <c r="K32" i="18"/>
  <c r="J33" i="18"/>
  <c r="K33" i="18"/>
  <c r="J34" i="18"/>
  <c r="K34" i="18"/>
  <c r="J36" i="18"/>
  <c r="K36" i="18"/>
  <c r="J37" i="18"/>
  <c r="K37" i="18"/>
  <c r="J38" i="18"/>
  <c r="K38" i="18"/>
  <c r="J40" i="18"/>
  <c r="K40" i="18"/>
  <c r="J41" i="18"/>
  <c r="K41" i="18"/>
  <c r="J42" i="18"/>
  <c r="K42" i="18"/>
  <c r="J44" i="18"/>
  <c r="K44" i="18"/>
  <c r="J45" i="18"/>
  <c r="K45" i="18"/>
  <c r="J46" i="18"/>
  <c r="K46" i="18"/>
  <c r="J48" i="18"/>
  <c r="K48" i="18"/>
  <c r="J49" i="18"/>
  <c r="K49" i="18"/>
  <c r="J50" i="18"/>
  <c r="K50" i="18"/>
  <c r="J52" i="18"/>
  <c r="K52" i="18"/>
  <c r="J53" i="18"/>
  <c r="K53" i="18"/>
  <c r="J54" i="18"/>
  <c r="K54" i="18"/>
  <c r="J56" i="18"/>
  <c r="K56" i="18"/>
  <c r="J57" i="18"/>
  <c r="K57" i="18"/>
  <c r="J58" i="18"/>
  <c r="K58" i="18"/>
  <c r="J60" i="18"/>
  <c r="K60" i="18"/>
  <c r="J61" i="18"/>
  <c r="K61" i="18"/>
  <c r="J62" i="18"/>
  <c r="K62" i="18"/>
  <c r="J64" i="18"/>
  <c r="K64" i="18"/>
  <c r="J65" i="18"/>
  <c r="K65" i="18"/>
  <c r="J66" i="18"/>
  <c r="K66" i="18"/>
  <c r="J68" i="18"/>
  <c r="K68" i="18"/>
  <c r="J69" i="18"/>
  <c r="K69" i="18"/>
  <c r="J70" i="18"/>
  <c r="K70" i="18"/>
  <c r="J72" i="18"/>
  <c r="K72" i="18"/>
  <c r="J73" i="18"/>
  <c r="K73" i="18"/>
  <c r="J74" i="18"/>
  <c r="K74" i="18"/>
  <c r="J76" i="18"/>
  <c r="K76" i="18"/>
  <c r="J77" i="18"/>
  <c r="K77" i="18"/>
  <c r="J78" i="18"/>
  <c r="K78" i="18"/>
  <c r="J80" i="18"/>
  <c r="K80" i="18"/>
  <c r="J81" i="18"/>
  <c r="K81" i="18"/>
  <c r="J82" i="18"/>
  <c r="K82" i="18"/>
  <c r="J84" i="18"/>
  <c r="K84" i="18"/>
  <c r="J85" i="18"/>
  <c r="K85" i="18"/>
  <c r="J86" i="18"/>
  <c r="K86" i="18"/>
  <c r="J88" i="18"/>
  <c r="K88" i="18"/>
  <c r="J89" i="18"/>
  <c r="K89" i="18"/>
  <c r="J90" i="18"/>
  <c r="K90" i="18"/>
  <c r="J92" i="18"/>
  <c r="K92" i="18"/>
  <c r="J93" i="18"/>
  <c r="K93" i="18"/>
  <c r="J94" i="18"/>
  <c r="K94" i="18"/>
  <c r="J96" i="18"/>
  <c r="K96" i="18"/>
  <c r="J97" i="18"/>
  <c r="K97" i="18"/>
  <c r="J98" i="18"/>
  <c r="K98" i="18"/>
  <c r="J100" i="18"/>
  <c r="K100" i="18"/>
  <c r="J101" i="18"/>
  <c r="K101" i="18"/>
  <c r="J102" i="18"/>
  <c r="K102" i="18"/>
  <c r="J104" i="18"/>
  <c r="K104" i="18"/>
  <c r="J105" i="18"/>
  <c r="K105" i="18"/>
  <c r="J106" i="18"/>
  <c r="K106" i="18"/>
  <c r="J108" i="18"/>
  <c r="K108" i="18"/>
  <c r="J109" i="18"/>
  <c r="K109" i="18"/>
  <c r="J110" i="18"/>
  <c r="K110" i="18"/>
  <c r="J112" i="18"/>
  <c r="K112" i="18"/>
  <c r="J113" i="18"/>
  <c r="K113" i="18"/>
  <c r="J114" i="18"/>
  <c r="K114" i="18"/>
  <c r="J116" i="18"/>
  <c r="K116" i="18"/>
  <c r="J117" i="18"/>
  <c r="K117" i="18"/>
  <c r="J118" i="18"/>
  <c r="K118" i="18"/>
  <c r="J120" i="18"/>
  <c r="K120" i="18"/>
  <c r="J121" i="18"/>
  <c r="K121" i="18"/>
  <c r="J122" i="18"/>
  <c r="K122" i="18"/>
  <c r="J124" i="18"/>
  <c r="K124" i="18"/>
  <c r="J125" i="18"/>
  <c r="K125" i="18"/>
  <c r="J126" i="18"/>
  <c r="K126" i="18"/>
  <c r="J128" i="18"/>
  <c r="K128" i="18"/>
  <c r="J129" i="18"/>
  <c r="K129" i="18"/>
  <c r="J130" i="18"/>
  <c r="K130" i="18"/>
  <c r="J132" i="18"/>
  <c r="K132" i="18"/>
  <c r="J133" i="18"/>
  <c r="K133" i="18"/>
  <c r="J134" i="18"/>
  <c r="K134" i="18"/>
  <c r="J136" i="18"/>
  <c r="K136" i="18"/>
  <c r="J137" i="18"/>
  <c r="K137" i="18"/>
  <c r="J138" i="18"/>
  <c r="K138" i="18"/>
  <c r="J140" i="18"/>
  <c r="K140" i="18"/>
  <c r="J141" i="18"/>
  <c r="K141" i="18"/>
  <c r="J142" i="18"/>
  <c r="K142" i="18"/>
  <c r="J144" i="18"/>
  <c r="K144" i="18"/>
  <c r="J145" i="18"/>
  <c r="K145" i="18"/>
  <c r="J146" i="18"/>
  <c r="K146" i="18"/>
  <c r="J148" i="18"/>
  <c r="K148" i="18"/>
  <c r="J149" i="18"/>
  <c r="K149" i="18"/>
  <c r="J150" i="18"/>
  <c r="K150" i="18"/>
  <c r="J152" i="18"/>
  <c r="K152" i="18"/>
  <c r="J153" i="18"/>
  <c r="K153" i="18"/>
  <c r="J154" i="18"/>
  <c r="K154" i="18"/>
  <c r="J156" i="18"/>
  <c r="K156" i="18"/>
  <c r="J157" i="18"/>
  <c r="K157" i="18"/>
  <c r="J158" i="18"/>
  <c r="K158" i="18"/>
  <c r="J160" i="18"/>
  <c r="K160" i="18"/>
  <c r="J161" i="18"/>
  <c r="K161" i="18"/>
  <c r="J162" i="18"/>
  <c r="K162" i="18"/>
  <c r="J164" i="18"/>
  <c r="K164" i="18"/>
  <c r="J165" i="18"/>
  <c r="K165" i="18"/>
  <c r="J166" i="18"/>
  <c r="K166" i="18"/>
  <c r="J168" i="18"/>
  <c r="K168" i="18"/>
  <c r="J169" i="18"/>
  <c r="K169" i="18"/>
  <c r="J170" i="18"/>
  <c r="K170" i="18"/>
  <c r="J172" i="18"/>
  <c r="K172" i="18"/>
  <c r="J173" i="18"/>
  <c r="K173" i="18"/>
  <c r="J174" i="18"/>
  <c r="K174" i="18"/>
  <c r="J176" i="18"/>
  <c r="K176" i="18"/>
  <c r="J177" i="18"/>
  <c r="K177" i="18"/>
  <c r="J178" i="18"/>
  <c r="K178" i="18"/>
  <c r="J180" i="21" l="1"/>
  <c r="K180" i="20"/>
  <c r="J180" i="20"/>
  <c r="K180" i="21"/>
  <c r="K167" i="18"/>
  <c r="K163" i="18"/>
  <c r="K159" i="18"/>
  <c r="K155" i="18"/>
  <c r="K151" i="18"/>
  <c r="K147" i="18"/>
  <c r="K143" i="18"/>
  <c r="K139" i="18"/>
  <c r="K135" i="18"/>
  <c r="K131" i="18"/>
  <c r="K127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175" i="18"/>
  <c r="K171" i="18"/>
  <c r="I8" i="19"/>
  <c r="K8" i="19" s="1"/>
  <c r="I9" i="19"/>
  <c r="I10" i="19"/>
  <c r="J10" i="19" s="1"/>
  <c r="I11" i="19"/>
  <c r="J11" i="19" s="1"/>
  <c r="K11" i="19"/>
  <c r="I12" i="19"/>
  <c r="K12" i="19" s="1"/>
  <c r="I13" i="19"/>
  <c r="I14" i="19"/>
  <c r="J14" i="19" s="1"/>
  <c r="I15" i="19"/>
  <c r="J15" i="19" s="1"/>
  <c r="K15" i="19"/>
  <c r="I16" i="19"/>
  <c r="K16" i="19" s="1"/>
  <c r="I17" i="19"/>
  <c r="I18" i="19"/>
  <c r="J18" i="19" s="1"/>
  <c r="I19" i="19"/>
  <c r="J19" i="19" s="1"/>
  <c r="K19" i="19"/>
  <c r="I20" i="19"/>
  <c r="K20" i="19" s="1"/>
  <c r="I21" i="19"/>
  <c r="I22" i="19"/>
  <c r="J22" i="19" s="1"/>
  <c r="I23" i="19"/>
  <c r="J23" i="19" s="1"/>
  <c r="K23" i="19"/>
  <c r="I24" i="19"/>
  <c r="K24" i="19" s="1"/>
  <c r="I25" i="19"/>
  <c r="I26" i="19"/>
  <c r="J26" i="19" s="1"/>
  <c r="I27" i="19"/>
  <c r="J27" i="19" s="1"/>
  <c r="K27" i="19"/>
  <c r="I28" i="19"/>
  <c r="K28" i="19" s="1"/>
  <c r="I29" i="19"/>
  <c r="I30" i="19"/>
  <c r="J30" i="19" s="1"/>
  <c r="I31" i="19"/>
  <c r="J31" i="19" s="1"/>
  <c r="K31" i="19"/>
  <c r="I32" i="19"/>
  <c r="K32" i="19" s="1"/>
  <c r="I33" i="19"/>
  <c r="I34" i="19"/>
  <c r="J34" i="19" s="1"/>
  <c r="I35" i="19"/>
  <c r="J35" i="19" s="1"/>
  <c r="K35" i="19"/>
  <c r="I36" i="19"/>
  <c r="K36" i="19" s="1"/>
  <c r="I37" i="19"/>
  <c r="I38" i="19"/>
  <c r="J38" i="19" s="1"/>
  <c r="I39" i="19"/>
  <c r="J39" i="19" s="1"/>
  <c r="K39" i="19"/>
  <c r="I40" i="19"/>
  <c r="K40" i="19" s="1"/>
  <c r="I41" i="19"/>
  <c r="I42" i="19"/>
  <c r="J42" i="19" s="1"/>
  <c r="I43" i="19"/>
  <c r="J43" i="19" s="1"/>
  <c r="K43" i="19"/>
  <c r="I44" i="19"/>
  <c r="K44" i="19" s="1"/>
  <c r="I45" i="19"/>
  <c r="I46" i="19"/>
  <c r="J46" i="19" s="1"/>
  <c r="I47" i="19"/>
  <c r="J47" i="19" s="1"/>
  <c r="K47" i="19"/>
  <c r="I48" i="19"/>
  <c r="K48" i="19" s="1"/>
  <c r="I49" i="19"/>
  <c r="I50" i="19"/>
  <c r="J50" i="19" s="1"/>
  <c r="I51" i="19"/>
  <c r="J51" i="19" s="1"/>
  <c r="K51" i="19"/>
  <c r="I52" i="19"/>
  <c r="K52" i="19" s="1"/>
  <c r="I53" i="19"/>
  <c r="I54" i="19"/>
  <c r="J54" i="19" s="1"/>
  <c r="I55" i="19"/>
  <c r="J55" i="19" s="1"/>
  <c r="K55" i="19"/>
  <c r="I56" i="19"/>
  <c r="K56" i="19" s="1"/>
  <c r="I57" i="19"/>
  <c r="I58" i="19"/>
  <c r="J58" i="19" s="1"/>
  <c r="I59" i="19"/>
  <c r="J59" i="19" s="1"/>
  <c r="K59" i="19"/>
  <c r="I60" i="19"/>
  <c r="K60" i="19" s="1"/>
  <c r="I61" i="19"/>
  <c r="I62" i="19"/>
  <c r="J62" i="19" s="1"/>
  <c r="I63" i="19"/>
  <c r="J63" i="19" s="1"/>
  <c r="K63" i="19"/>
  <c r="I64" i="19"/>
  <c r="K64" i="19" s="1"/>
  <c r="I65" i="19"/>
  <c r="I66" i="19"/>
  <c r="J66" i="19" s="1"/>
  <c r="I67" i="19"/>
  <c r="J67" i="19" s="1"/>
  <c r="K67" i="19"/>
  <c r="I68" i="19"/>
  <c r="K68" i="19" s="1"/>
  <c r="I69" i="19"/>
  <c r="I70" i="19"/>
  <c r="J70" i="19" s="1"/>
  <c r="I71" i="19"/>
  <c r="J71" i="19" s="1"/>
  <c r="K71" i="19"/>
  <c r="I72" i="19"/>
  <c r="K72" i="19" s="1"/>
  <c r="I73" i="19"/>
  <c r="I74" i="19"/>
  <c r="J74" i="19" s="1"/>
  <c r="I75" i="19"/>
  <c r="J75" i="19" s="1"/>
  <c r="K75" i="19"/>
  <c r="I76" i="19"/>
  <c r="K76" i="19" s="1"/>
  <c r="I77" i="19"/>
  <c r="J77" i="19" s="1"/>
  <c r="K77" i="19"/>
  <c r="I78" i="19"/>
  <c r="J78" i="19" s="1"/>
  <c r="I79" i="19"/>
  <c r="J79" i="19" s="1"/>
  <c r="I80" i="19"/>
  <c r="K80" i="19" s="1"/>
  <c r="I81" i="19"/>
  <c r="J81" i="19" s="1"/>
  <c r="I82" i="19"/>
  <c r="J82" i="19" s="1"/>
  <c r="I83" i="19"/>
  <c r="J83" i="19" s="1"/>
  <c r="K83" i="19"/>
  <c r="I84" i="19"/>
  <c r="K84" i="19" s="1"/>
  <c r="I85" i="19"/>
  <c r="J85" i="19" s="1"/>
  <c r="K85" i="19"/>
  <c r="I86" i="19"/>
  <c r="J86" i="19" s="1"/>
  <c r="I87" i="19"/>
  <c r="J87" i="19" s="1"/>
  <c r="I88" i="19"/>
  <c r="K88" i="19" s="1"/>
  <c r="I89" i="19"/>
  <c r="J89" i="19" s="1"/>
  <c r="I90" i="19"/>
  <c r="J90" i="19" s="1"/>
  <c r="I91" i="19"/>
  <c r="J91" i="19" s="1"/>
  <c r="K91" i="19"/>
  <c r="I92" i="19"/>
  <c r="K92" i="19" s="1"/>
  <c r="I93" i="19"/>
  <c r="J93" i="19" s="1"/>
  <c r="K93" i="19"/>
  <c r="I94" i="19"/>
  <c r="J94" i="19" s="1"/>
  <c r="I95" i="19"/>
  <c r="J95" i="19" s="1"/>
  <c r="I96" i="19"/>
  <c r="K96" i="19" s="1"/>
  <c r="I97" i="19"/>
  <c r="J97" i="19" s="1"/>
  <c r="I98" i="19"/>
  <c r="J98" i="19" s="1"/>
  <c r="I99" i="19"/>
  <c r="J99" i="19" s="1"/>
  <c r="K99" i="19"/>
  <c r="I100" i="19"/>
  <c r="K100" i="19" s="1"/>
  <c r="I101" i="19"/>
  <c r="J101" i="19" s="1"/>
  <c r="K101" i="19"/>
  <c r="I102" i="19"/>
  <c r="J102" i="19" s="1"/>
  <c r="K102" i="19"/>
  <c r="I103" i="19"/>
  <c r="J103" i="19" s="1"/>
  <c r="I104" i="19"/>
  <c r="K104" i="19" s="1"/>
  <c r="I105" i="19"/>
  <c r="J105" i="19" s="1"/>
  <c r="I106" i="19"/>
  <c r="J106" i="19" s="1"/>
  <c r="I107" i="19"/>
  <c r="J107" i="19" s="1"/>
  <c r="K107" i="19"/>
  <c r="I108" i="19"/>
  <c r="K108" i="19" s="1"/>
  <c r="I109" i="19"/>
  <c r="J109" i="19" s="1"/>
  <c r="K109" i="19"/>
  <c r="I110" i="19"/>
  <c r="J110" i="19" s="1"/>
  <c r="I111" i="19"/>
  <c r="J111" i="19" s="1"/>
  <c r="I112" i="19"/>
  <c r="K112" i="19" s="1"/>
  <c r="I113" i="19"/>
  <c r="J113" i="19" s="1"/>
  <c r="I114" i="19"/>
  <c r="J114" i="19" s="1"/>
  <c r="I115" i="19"/>
  <c r="J115" i="19" s="1"/>
  <c r="K115" i="19"/>
  <c r="I116" i="19"/>
  <c r="K116" i="19" s="1"/>
  <c r="I117" i="19"/>
  <c r="J117" i="19" s="1"/>
  <c r="K117" i="19"/>
  <c r="I118" i="19"/>
  <c r="J118" i="19" s="1"/>
  <c r="I119" i="19"/>
  <c r="J119" i="19" s="1"/>
  <c r="I120" i="19"/>
  <c r="K120" i="19" s="1"/>
  <c r="I121" i="19"/>
  <c r="J121" i="19" s="1"/>
  <c r="I122" i="19"/>
  <c r="J122" i="19" s="1"/>
  <c r="I123" i="19"/>
  <c r="J123" i="19" s="1"/>
  <c r="K123" i="19"/>
  <c r="I124" i="19"/>
  <c r="K124" i="19" s="1"/>
  <c r="I125" i="19"/>
  <c r="J125" i="19"/>
  <c r="K125" i="19"/>
  <c r="I126" i="19"/>
  <c r="J126" i="19"/>
  <c r="K126" i="19"/>
  <c r="I127" i="19"/>
  <c r="J127" i="19" s="1"/>
  <c r="I128" i="19"/>
  <c r="K128" i="19" s="1"/>
  <c r="J128" i="19"/>
  <c r="I129" i="19"/>
  <c r="K129" i="19" s="1"/>
  <c r="I130" i="19"/>
  <c r="J130" i="19"/>
  <c r="K130" i="19"/>
  <c r="I131" i="19"/>
  <c r="J131" i="19" s="1"/>
  <c r="K131" i="19"/>
  <c r="I132" i="19"/>
  <c r="K132" i="19" s="1"/>
  <c r="I133" i="19"/>
  <c r="J133" i="19"/>
  <c r="K133" i="19"/>
  <c r="I134" i="19"/>
  <c r="J134" i="19" s="1"/>
  <c r="I135" i="19"/>
  <c r="J135" i="19" s="1"/>
  <c r="I136" i="19"/>
  <c r="K136" i="19" s="1"/>
  <c r="J136" i="19"/>
  <c r="I137" i="19"/>
  <c r="K137" i="19" s="1"/>
  <c r="I138" i="19"/>
  <c r="J138" i="19"/>
  <c r="K138" i="19"/>
  <c r="I139" i="19"/>
  <c r="J139" i="19" s="1"/>
  <c r="I140" i="19"/>
  <c r="K140" i="19" s="1"/>
  <c r="J140" i="19"/>
  <c r="I141" i="19"/>
  <c r="J141" i="19" s="1"/>
  <c r="I142" i="19"/>
  <c r="J142" i="19" s="1"/>
  <c r="I143" i="19"/>
  <c r="J143" i="19" s="1"/>
  <c r="K143" i="19"/>
  <c r="I144" i="19"/>
  <c r="K144" i="19" s="1"/>
  <c r="I145" i="19"/>
  <c r="K145" i="19" s="1"/>
  <c r="J145" i="19"/>
  <c r="I146" i="19"/>
  <c r="J146" i="19" s="1"/>
  <c r="I147" i="19"/>
  <c r="J147" i="19" s="1"/>
  <c r="I148" i="19"/>
  <c r="K148" i="19" s="1"/>
  <c r="J148" i="19"/>
  <c r="I149" i="19"/>
  <c r="J149" i="19" s="1"/>
  <c r="I150" i="19"/>
  <c r="J150" i="19"/>
  <c r="K150" i="19"/>
  <c r="I151" i="19"/>
  <c r="J151" i="19" s="1"/>
  <c r="K151" i="19"/>
  <c r="I152" i="19"/>
  <c r="K152" i="19" s="1"/>
  <c r="I153" i="19"/>
  <c r="K153" i="19" s="1"/>
  <c r="J153" i="19"/>
  <c r="I154" i="19"/>
  <c r="J154" i="19" s="1"/>
  <c r="I155" i="19"/>
  <c r="J155" i="19" s="1"/>
  <c r="K155" i="19"/>
  <c r="I156" i="19"/>
  <c r="K156" i="19" s="1"/>
  <c r="I157" i="19"/>
  <c r="J157" i="19"/>
  <c r="K157" i="19"/>
  <c r="I158" i="19"/>
  <c r="J158" i="19" s="1"/>
  <c r="I159" i="19"/>
  <c r="J159" i="19" s="1"/>
  <c r="I160" i="19"/>
  <c r="K160" i="19" s="1"/>
  <c r="J160" i="19"/>
  <c r="I161" i="19"/>
  <c r="J161" i="19" s="1"/>
  <c r="I162" i="19"/>
  <c r="J162" i="19" s="1"/>
  <c r="I163" i="19"/>
  <c r="J163" i="19" s="1"/>
  <c r="I164" i="19"/>
  <c r="K164" i="19" s="1"/>
  <c r="I165" i="19"/>
  <c r="J165" i="19"/>
  <c r="K165" i="19"/>
  <c r="I166" i="19"/>
  <c r="J166" i="19"/>
  <c r="K166" i="19"/>
  <c r="I167" i="19"/>
  <c r="J167" i="19" s="1"/>
  <c r="I168" i="19"/>
  <c r="K168" i="19" s="1"/>
  <c r="J168" i="19"/>
  <c r="I169" i="19"/>
  <c r="J169" i="19" s="1"/>
  <c r="I170" i="19"/>
  <c r="J170" i="19" s="1"/>
  <c r="I171" i="19"/>
  <c r="J171" i="19" s="1"/>
  <c r="I172" i="19"/>
  <c r="K172" i="19" s="1"/>
  <c r="I173" i="19"/>
  <c r="J173" i="19"/>
  <c r="K173" i="19"/>
  <c r="I174" i="19"/>
  <c r="J174" i="19"/>
  <c r="K174" i="19"/>
  <c r="I175" i="19"/>
  <c r="J175" i="19" s="1"/>
  <c r="I176" i="19"/>
  <c r="K176" i="19" s="1"/>
  <c r="J176" i="19"/>
  <c r="I177" i="19"/>
  <c r="J177" i="19" s="1"/>
  <c r="I178" i="19"/>
  <c r="J178" i="19" s="1"/>
  <c r="N180" i="21" l="1"/>
  <c r="N180" i="20"/>
  <c r="K162" i="19"/>
  <c r="K158" i="19"/>
  <c r="K146" i="19"/>
  <c r="K110" i="19"/>
  <c r="K94" i="19"/>
  <c r="K86" i="19"/>
  <c r="K78" i="19"/>
  <c r="K178" i="19"/>
  <c r="K170" i="19"/>
  <c r="K141" i="19"/>
  <c r="K134" i="19"/>
  <c r="K118" i="19"/>
  <c r="K154" i="19"/>
  <c r="K149" i="19"/>
  <c r="J144" i="19"/>
  <c r="K142" i="19"/>
  <c r="K139" i="19"/>
  <c r="J129" i="19"/>
  <c r="K127" i="19"/>
  <c r="J124" i="19"/>
  <c r="K122" i="19"/>
  <c r="J120" i="19"/>
  <c r="J116" i="19"/>
  <c r="K114" i="19"/>
  <c r="J112" i="19"/>
  <c r="J108" i="19"/>
  <c r="K106" i="19"/>
  <c r="J104" i="19"/>
  <c r="J100" i="19"/>
  <c r="K98" i="19"/>
  <c r="J96" i="19"/>
  <c r="J92" i="19"/>
  <c r="K90" i="19"/>
  <c r="J88" i="19"/>
  <c r="J84" i="19"/>
  <c r="K82" i="19"/>
  <c r="J80" i="19"/>
  <c r="J76" i="19"/>
  <c r="K74" i="19"/>
  <c r="J72" i="19"/>
  <c r="K70" i="19"/>
  <c r="J68" i="19"/>
  <c r="K66" i="19"/>
  <c r="J64" i="19"/>
  <c r="K62" i="19"/>
  <c r="J60" i="19"/>
  <c r="K58" i="19"/>
  <c r="J56" i="19"/>
  <c r="K54" i="19"/>
  <c r="J52" i="19"/>
  <c r="K50" i="19"/>
  <c r="J48" i="19"/>
  <c r="K46" i="19"/>
  <c r="J44" i="19"/>
  <c r="K42" i="19"/>
  <c r="J40" i="19"/>
  <c r="K38" i="19"/>
  <c r="J36" i="19"/>
  <c r="K34" i="19"/>
  <c r="J32" i="19"/>
  <c r="K30" i="19"/>
  <c r="J28" i="19"/>
  <c r="K26" i="19"/>
  <c r="J24" i="19"/>
  <c r="K22" i="19"/>
  <c r="J20" i="19"/>
  <c r="K18" i="19"/>
  <c r="J16" i="19"/>
  <c r="K14" i="19"/>
  <c r="J12" i="19"/>
  <c r="K10" i="19"/>
  <c r="J8" i="19"/>
  <c r="K171" i="19"/>
  <c r="K163" i="19"/>
  <c r="K159" i="19"/>
  <c r="J152" i="19"/>
  <c r="K147" i="19"/>
  <c r="J137" i="19"/>
  <c r="K135" i="19"/>
  <c r="J132" i="19"/>
  <c r="K177" i="19"/>
  <c r="K169" i="19"/>
  <c r="K161" i="19"/>
  <c r="K121" i="19"/>
  <c r="K119" i="19"/>
  <c r="K105" i="19"/>
  <c r="K103" i="19"/>
  <c r="K89" i="19"/>
  <c r="K87" i="19"/>
  <c r="J73" i="19"/>
  <c r="K73" i="19"/>
  <c r="J69" i="19"/>
  <c r="K69" i="19"/>
  <c r="J65" i="19"/>
  <c r="K65" i="19"/>
  <c r="J61" i="19"/>
  <c r="K61" i="19"/>
  <c r="J57" i="19"/>
  <c r="K57" i="19"/>
  <c r="J53" i="19"/>
  <c r="K53" i="19"/>
  <c r="J49" i="19"/>
  <c r="K49" i="19"/>
  <c r="J45" i="19"/>
  <c r="K45" i="19"/>
  <c r="J41" i="19"/>
  <c r="K41" i="19"/>
  <c r="J37" i="19"/>
  <c r="K37" i="19"/>
  <c r="J33" i="19"/>
  <c r="K33" i="19"/>
  <c r="J29" i="19"/>
  <c r="K29" i="19"/>
  <c r="J25" i="19"/>
  <c r="K25" i="19"/>
  <c r="J21" i="19"/>
  <c r="K21" i="19"/>
  <c r="J17" i="19"/>
  <c r="K17" i="19"/>
  <c r="J13" i="19"/>
  <c r="K13" i="19"/>
  <c r="J9" i="19"/>
  <c r="K9" i="19"/>
  <c r="K175" i="19"/>
  <c r="J172" i="19"/>
  <c r="K167" i="19"/>
  <c r="J164" i="19"/>
  <c r="J156" i="19"/>
  <c r="K113" i="19"/>
  <c r="K111" i="19"/>
  <c r="K97" i="19"/>
  <c r="K95" i="19"/>
  <c r="K81" i="19"/>
  <c r="K79" i="19"/>
  <c r="I7" i="19"/>
  <c r="K7" i="19" s="1"/>
  <c r="J7" i="18"/>
  <c r="I7" i="18"/>
  <c r="K7" i="18" s="1"/>
  <c r="J7" i="19" l="1"/>
  <c r="I8" i="17"/>
  <c r="I9" i="17"/>
  <c r="I10" i="17"/>
  <c r="I11" i="17"/>
  <c r="I12" i="17"/>
  <c r="I13" i="17"/>
  <c r="J13" i="17" s="1"/>
  <c r="I14" i="17"/>
  <c r="I15" i="17"/>
  <c r="I16" i="17"/>
  <c r="I17" i="17"/>
  <c r="K17" i="17" s="1"/>
  <c r="I18" i="17"/>
  <c r="I19" i="17"/>
  <c r="I20" i="17"/>
  <c r="I21" i="17"/>
  <c r="K21" i="17" s="1"/>
  <c r="I22" i="17"/>
  <c r="I23" i="17"/>
  <c r="I24" i="17"/>
  <c r="I25" i="17"/>
  <c r="K25" i="17" s="1"/>
  <c r="I26" i="17"/>
  <c r="I27" i="17"/>
  <c r="I28" i="17"/>
  <c r="I29" i="17"/>
  <c r="K29" i="17" s="1"/>
  <c r="I30" i="17"/>
  <c r="I31" i="17"/>
  <c r="I32" i="17"/>
  <c r="I33" i="17"/>
  <c r="J33" i="17" s="1"/>
  <c r="I34" i="17"/>
  <c r="I35" i="17"/>
  <c r="I36" i="17"/>
  <c r="I37" i="17"/>
  <c r="J37" i="17" s="1"/>
  <c r="I38" i="17"/>
  <c r="I39" i="17"/>
  <c r="I40" i="17"/>
  <c r="I41" i="17"/>
  <c r="J41" i="17" s="1"/>
  <c r="I42" i="17"/>
  <c r="I43" i="17"/>
  <c r="I44" i="17"/>
  <c r="I45" i="17"/>
  <c r="J45" i="17" s="1"/>
  <c r="I46" i="17"/>
  <c r="I47" i="17"/>
  <c r="I48" i="17"/>
  <c r="I49" i="17"/>
  <c r="J49" i="17" s="1"/>
  <c r="I50" i="17"/>
  <c r="I51" i="17"/>
  <c r="I52" i="17"/>
  <c r="I53" i="17"/>
  <c r="J53" i="17" s="1"/>
  <c r="I54" i="17"/>
  <c r="I55" i="17"/>
  <c r="I56" i="17"/>
  <c r="I57" i="17"/>
  <c r="J57" i="17" s="1"/>
  <c r="I58" i="17"/>
  <c r="I59" i="17"/>
  <c r="I60" i="17"/>
  <c r="I61" i="17"/>
  <c r="J61" i="17" s="1"/>
  <c r="I62" i="17"/>
  <c r="I63" i="17"/>
  <c r="I64" i="17"/>
  <c r="I65" i="17"/>
  <c r="J65" i="17" s="1"/>
  <c r="I66" i="17"/>
  <c r="I67" i="17"/>
  <c r="I68" i="17"/>
  <c r="I69" i="17"/>
  <c r="J69" i="17" s="1"/>
  <c r="I70" i="17"/>
  <c r="I71" i="17"/>
  <c r="I72" i="17"/>
  <c r="I73" i="17"/>
  <c r="J73" i="17" s="1"/>
  <c r="I74" i="17"/>
  <c r="I75" i="17"/>
  <c r="I76" i="17"/>
  <c r="I77" i="17"/>
  <c r="J77" i="17" s="1"/>
  <c r="I78" i="17"/>
  <c r="I79" i="17"/>
  <c r="I80" i="17"/>
  <c r="I81" i="17"/>
  <c r="J81" i="17" s="1"/>
  <c r="I82" i="17"/>
  <c r="I83" i="17"/>
  <c r="I84" i="17"/>
  <c r="I85" i="17"/>
  <c r="J85" i="17" s="1"/>
  <c r="I86" i="17"/>
  <c r="I87" i="17"/>
  <c r="I88" i="17"/>
  <c r="I89" i="17"/>
  <c r="J89" i="17" s="1"/>
  <c r="I90" i="17"/>
  <c r="I91" i="17"/>
  <c r="I92" i="17"/>
  <c r="I93" i="17"/>
  <c r="J93" i="17" s="1"/>
  <c r="I94" i="17"/>
  <c r="I95" i="17"/>
  <c r="I96" i="17"/>
  <c r="I97" i="17"/>
  <c r="J97" i="17" s="1"/>
  <c r="I98" i="17"/>
  <c r="I99" i="17"/>
  <c r="I100" i="17"/>
  <c r="I101" i="17"/>
  <c r="J101" i="17" s="1"/>
  <c r="I102" i="17"/>
  <c r="I103" i="17"/>
  <c r="I104" i="17"/>
  <c r="I105" i="17"/>
  <c r="J105" i="17" s="1"/>
  <c r="I106" i="17"/>
  <c r="I107" i="17"/>
  <c r="I108" i="17"/>
  <c r="I109" i="17"/>
  <c r="J109" i="17" s="1"/>
  <c r="I110" i="17"/>
  <c r="I111" i="17"/>
  <c r="I112" i="17"/>
  <c r="I113" i="17"/>
  <c r="J113" i="17" s="1"/>
  <c r="I114" i="17"/>
  <c r="K114" i="17" s="1"/>
  <c r="I115" i="17"/>
  <c r="I116" i="17"/>
  <c r="I117" i="17"/>
  <c r="K117" i="17" s="1"/>
  <c r="I118" i="17"/>
  <c r="I119" i="17"/>
  <c r="I120" i="17"/>
  <c r="I121" i="17"/>
  <c r="J121" i="17" s="1"/>
  <c r="I122" i="17"/>
  <c r="I123" i="17"/>
  <c r="I124" i="17"/>
  <c r="I125" i="17"/>
  <c r="J125" i="17" s="1"/>
  <c r="I126" i="17"/>
  <c r="I127" i="17"/>
  <c r="I128" i="17"/>
  <c r="I129" i="17"/>
  <c r="J129" i="17" s="1"/>
  <c r="I130" i="17"/>
  <c r="I131" i="17"/>
  <c r="I132" i="17"/>
  <c r="I133" i="17"/>
  <c r="J133" i="17" s="1"/>
  <c r="I134" i="17"/>
  <c r="I135" i="17"/>
  <c r="K135" i="17" s="1"/>
  <c r="I136" i="17"/>
  <c r="K136" i="17" s="1"/>
  <c r="I137" i="17"/>
  <c r="J137" i="17" s="1"/>
  <c r="I138" i="17"/>
  <c r="I139" i="17"/>
  <c r="I140" i="17"/>
  <c r="I141" i="17"/>
  <c r="J141" i="17" s="1"/>
  <c r="I142" i="17"/>
  <c r="I143" i="17"/>
  <c r="I144" i="17"/>
  <c r="I145" i="17"/>
  <c r="J145" i="17" s="1"/>
  <c r="I146" i="17"/>
  <c r="I147" i="17"/>
  <c r="I148" i="17"/>
  <c r="I149" i="17"/>
  <c r="J149" i="17" s="1"/>
  <c r="I150" i="17"/>
  <c r="I151" i="17"/>
  <c r="I152" i="17"/>
  <c r="I153" i="17"/>
  <c r="J153" i="17" s="1"/>
  <c r="I154" i="17"/>
  <c r="I155" i="17"/>
  <c r="I156" i="17"/>
  <c r="I157" i="17"/>
  <c r="J157" i="17" s="1"/>
  <c r="I158" i="17"/>
  <c r="I159" i="17"/>
  <c r="I160" i="17"/>
  <c r="I161" i="17"/>
  <c r="J161" i="17" s="1"/>
  <c r="I162" i="17"/>
  <c r="I163" i="17"/>
  <c r="I164" i="17"/>
  <c r="K8" i="17"/>
  <c r="K9" i="17"/>
  <c r="K10" i="17"/>
  <c r="K11" i="17"/>
  <c r="K12" i="17"/>
  <c r="K14" i="17"/>
  <c r="K15" i="17"/>
  <c r="K16" i="17"/>
  <c r="K18" i="17"/>
  <c r="K19" i="17"/>
  <c r="K20" i="17"/>
  <c r="K22" i="17"/>
  <c r="K23" i="17"/>
  <c r="K24" i="17"/>
  <c r="K26" i="17"/>
  <c r="K27" i="17"/>
  <c r="K28" i="17"/>
  <c r="K30" i="17"/>
  <c r="K31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6" i="17"/>
  <c r="K119" i="17"/>
  <c r="K120" i="17"/>
  <c r="K122" i="17"/>
  <c r="K123" i="17"/>
  <c r="K124" i="17"/>
  <c r="K126" i="17"/>
  <c r="K127" i="17"/>
  <c r="K128" i="17"/>
  <c r="K130" i="17"/>
  <c r="K131" i="17"/>
  <c r="K132" i="17"/>
  <c r="K134" i="17"/>
  <c r="K138" i="17"/>
  <c r="K139" i="17"/>
  <c r="K140" i="17"/>
  <c r="K142" i="17"/>
  <c r="K143" i="17"/>
  <c r="K144" i="17"/>
  <c r="K146" i="17"/>
  <c r="K147" i="17"/>
  <c r="K148" i="17"/>
  <c r="K150" i="17"/>
  <c r="K151" i="17"/>
  <c r="K152" i="17"/>
  <c r="K154" i="17"/>
  <c r="K155" i="17"/>
  <c r="K156" i="17"/>
  <c r="K158" i="17"/>
  <c r="K159" i="17"/>
  <c r="K160" i="17"/>
  <c r="K162" i="17"/>
  <c r="K163" i="17"/>
  <c r="K164" i="17"/>
  <c r="J164" i="17"/>
  <c r="J8" i="17"/>
  <c r="J9" i="17"/>
  <c r="J10" i="17"/>
  <c r="J11" i="17"/>
  <c r="J12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4" i="17"/>
  <c r="J35" i="17"/>
  <c r="J36" i="17"/>
  <c r="J38" i="17"/>
  <c r="J39" i="17"/>
  <c r="J40" i="17"/>
  <c r="J42" i="17"/>
  <c r="J43" i="17"/>
  <c r="J44" i="17"/>
  <c r="J46" i="17"/>
  <c r="J47" i="17"/>
  <c r="J48" i="17"/>
  <c r="J50" i="17"/>
  <c r="J51" i="17"/>
  <c r="J52" i="17"/>
  <c r="J54" i="17"/>
  <c r="J55" i="17"/>
  <c r="J56" i="17"/>
  <c r="J58" i="17"/>
  <c r="J59" i="17"/>
  <c r="J60" i="17"/>
  <c r="J62" i="17"/>
  <c r="J63" i="17"/>
  <c r="J64" i="17"/>
  <c r="J66" i="17"/>
  <c r="J67" i="17"/>
  <c r="J68" i="17"/>
  <c r="J70" i="17"/>
  <c r="J71" i="17"/>
  <c r="J72" i="17"/>
  <c r="J74" i="17"/>
  <c r="J75" i="17"/>
  <c r="J76" i="17"/>
  <c r="J78" i="17"/>
  <c r="J79" i="17"/>
  <c r="J80" i="17"/>
  <c r="J82" i="17"/>
  <c r="J83" i="17"/>
  <c r="J84" i="17"/>
  <c r="J86" i="17"/>
  <c r="J87" i="17"/>
  <c r="J88" i="17"/>
  <c r="J90" i="17"/>
  <c r="J91" i="17"/>
  <c r="J92" i="17"/>
  <c r="J94" i="17"/>
  <c r="J95" i="17"/>
  <c r="J96" i="17"/>
  <c r="J98" i="17"/>
  <c r="J99" i="17"/>
  <c r="J100" i="17"/>
  <c r="J102" i="17"/>
  <c r="J103" i="17"/>
  <c r="J104" i="17"/>
  <c r="J106" i="17"/>
  <c r="J107" i="17"/>
  <c r="J108" i="17"/>
  <c r="J110" i="17"/>
  <c r="J111" i="17"/>
  <c r="J112" i="17"/>
  <c r="J116" i="17"/>
  <c r="J119" i="17"/>
  <c r="J120" i="17"/>
  <c r="J122" i="17"/>
  <c r="J123" i="17"/>
  <c r="J124" i="17"/>
  <c r="J126" i="17"/>
  <c r="J127" i="17"/>
  <c r="J128" i="17"/>
  <c r="J130" i="17"/>
  <c r="J131" i="17"/>
  <c r="J132" i="17"/>
  <c r="J134" i="17"/>
  <c r="J135" i="17"/>
  <c r="J138" i="17"/>
  <c r="J139" i="17"/>
  <c r="J140" i="17"/>
  <c r="J142" i="17"/>
  <c r="J143" i="17"/>
  <c r="J144" i="17"/>
  <c r="J146" i="17"/>
  <c r="J147" i="17"/>
  <c r="J148" i="17"/>
  <c r="J150" i="17"/>
  <c r="J151" i="17"/>
  <c r="J152" i="17"/>
  <c r="J154" i="17"/>
  <c r="J155" i="17"/>
  <c r="J156" i="17"/>
  <c r="J158" i="17"/>
  <c r="J159" i="17"/>
  <c r="J160" i="17"/>
  <c r="J162" i="17"/>
  <c r="J163" i="17"/>
  <c r="K7" i="17"/>
  <c r="J7" i="17"/>
  <c r="K180" i="19" l="1"/>
  <c r="J180" i="19"/>
  <c r="K180" i="18"/>
  <c r="J180" i="18"/>
  <c r="J136" i="17"/>
  <c r="J114" i="17"/>
  <c r="K69" i="17"/>
  <c r="J117" i="17"/>
  <c r="K161" i="17"/>
  <c r="K157" i="17"/>
  <c r="K153" i="17"/>
  <c r="K149" i="17"/>
  <c r="K145" i="17"/>
  <c r="K141" i="17"/>
  <c r="K137" i="17"/>
  <c r="K133" i="17"/>
  <c r="K129" i="17"/>
  <c r="K125" i="17"/>
  <c r="K121" i="17"/>
  <c r="K13" i="17"/>
  <c r="J8" i="16"/>
  <c r="K8" i="16"/>
  <c r="J9" i="16"/>
  <c r="K9" i="16"/>
  <c r="J10" i="16"/>
  <c r="K10" i="16"/>
  <c r="J11" i="16"/>
  <c r="K11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J32" i="16"/>
  <c r="K32" i="16"/>
  <c r="J33" i="16"/>
  <c r="K33" i="16"/>
  <c r="J34" i="16"/>
  <c r="K34" i="16"/>
  <c r="J35" i="16"/>
  <c r="K35" i="16"/>
  <c r="J36" i="16"/>
  <c r="K36" i="16"/>
  <c r="J37" i="16"/>
  <c r="K37" i="16"/>
  <c r="J38" i="16"/>
  <c r="K38" i="16"/>
  <c r="J39" i="16"/>
  <c r="K39" i="16"/>
  <c r="J40" i="16"/>
  <c r="K40" i="16"/>
  <c r="J41" i="16"/>
  <c r="K41" i="16"/>
  <c r="J42" i="16"/>
  <c r="K42" i="16"/>
  <c r="J43" i="16"/>
  <c r="K43" i="16"/>
  <c r="J44" i="16"/>
  <c r="K44" i="16"/>
  <c r="J45" i="16"/>
  <c r="K45" i="16"/>
  <c r="J46" i="16"/>
  <c r="K46" i="16"/>
  <c r="J47" i="16"/>
  <c r="K47" i="16"/>
  <c r="J48" i="16"/>
  <c r="K48" i="16"/>
  <c r="J49" i="16"/>
  <c r="K49" i="16"/>
  <c r="J50" i="16"/>
  <c r="K50" i="16"/>
  <c r="J51" i="16"/>
  <c r="K51" i="16"/>
  <c r="J52" i="16"/>
  <c r="K52" i="16"/>
  <c r="J53" i="16"/>
  <c r="K53" i="16"/>
  <c r="J54" i="16"/>
  <c r="K54" i="16"/>
  <c r="J55" i="16"/>
  <c r="K55" i="16"/>
  <c r="J56" i="16"/>
  <c r="K56" i="16"/>
  <c r="J57" i="16"/>
  <c r="K57" i="16"/>
  <c r="J58" i="16"/>
  <c r="K58" i="16"/>
  <c r="J59" i="16"/>
  <c r="K59" i="16"/>
  <c r="J60" i="16"/>
  <c r="K60" i="16"/>
  <c r="J61" i="16"/>
  <c r="K61" i="16"/>
  <c r="J62" i="16"/>
  <c r="K62" i="16"/>
  <c r="J63" i="16"/>
  <c r="K63" i="16"/>
  <c r="J64" i="16"/>
  <c r="K64" i="16"/>
  <c r="J65" i="16"/>
  <c r="K65" i="16"/>
  <c r="J66" i="16"/>
  <c r="K66" i="16"/>
  <c r="J67" i="16"/>
  <c r="K67" i="16"/>
  <c r="J68" i="16"/>
  <c r="K68" i="16"/>
  <c r="J69" i="16"/>
  <c r="K69" i="16"/>
  <c r="J70" i="16"/>
  <c r="K70" i="16"/>
  <c r="J71" i="16"/>
  <c r="K71" i="16"/>
  <c r="J73" i="16"/>
  <c r="K73" i="16"/>
  <c r="J74" i="16"/>
  <c r="K74" i="16"/>
  <c r="J75" i="16"/>
  <c r="K75" i="16"/>
  <c r="J76" i="16"/>
  <c r="K76" i="16"/>
  <c r="J77" i="16"/>
  <c r="K77" i="16"/>
  <c r="J78" i="16"/>
  <c r="K78" i="16"/>
  <c r="J79" i="16"/>
  <c r="K79" i="16"/>
  <c r="J80" i="16"/>
  <c r="K80" i="16"/>
  <c r="J81" i="16"/>
  <c r="K81" i="16"/>
  <c r="J82" i="16"/>
  <c r="K82" i="16"/>
  <c r="J83" i="16"/>
  <c r="K83" i="16"/>
  <c r="J84" i="16"/>
  <c r="K84" i="16"/>
  <c r="J86" i="16"/>
  <c r="K86" i="16"/>
  <c r="J87" i="16"/>
  <c r="K87" i="16"/>
  <c r="J88" i="16"/>
  <c r="K88" i="16"/>
  <c r="J89" i="16"/>
  <c r="K89" i="16"/>
  <c r="J90" i="16"/>
  <c r="K90" i="16"/>
  <c r="J91" i="16"/>
  <c r="K91" i="16"/>
  <c r="J92" i="16"/>
  <c r="K92" i="16"/>
  <c r="J93" i="16"/>
  <c r="K93" i="16"/>
  <c r="J94" i="16"/>
  <c r="K94" i="16"/>
  <c r="J95" i="16"/>
  <c r="K95" i="16"/>
  <c r="J96" i="16"/>
  <c r="K96" i="16"/>
  <c r="J97" i="16"/>
  <c r="K97" i="16"/>
  <c r="J98" i="16"/>
  <c r="K98" i="16"/>
  <c r="J99" i="16"/>
  <c r="K99" i="16"/>
  <c r="J100" i="16"/>
  <c r="K100" i="16"/>
  <c r="J101" i="16"/>
  <c r="K101" i="16"/>
  <c r="J102" i="16"/>
  <c r="K102" i="16"/>
  <c r="J103" i="16"/>
  <c r="K103" i="16"/>
  <c r="J104" i="16"/>
  <c r="K104" i="16"/>
  <c r="J105" i="16"/>
  <c r="K105" i="16"/>
  <c r="J106" i="16"/>
  <c r="K106" i="16"/>
  <c r="J108" i="16"/>
  <c r="K108" i="16"/>
  <c r="J109" i="16"/>
  <c r="K109" i="16"/>
  <c r="J110" i="16"/>
  <c r="K110" i="16"/>
  <c r="J111" i="16"/>
  <c r="K111" i="16"/>
  <c r="J114" i="16"/>
  <c r="K114" i="16"/>
  <c r="J115" i="16"/>
  <c r="K115" i="16"/>
  <c r="J116" i="16"/>
  <c r="K116" i="16"/>
  <c r="J117" i="16"/>
  <c r="K117" i="16"/>
  <c r="J118" i="16"/>
  <c r="K118" i="16"/>
  <c r="J119" i="16"/>
  <c r="K119" i="16"/>
  <c r="J120" i="16"/>
  <c r="K120" i="16"/>
  <c r="J121" i="16"/>
  <c r="K121" i="16"/>
  <c r="J122" i="16"/>
  <c r="K122" i="16"/>
  <c r="J123" i="16"/>
  <c r="K123" i="16"/>
  <c r="J124" i="16"/>
  <c r="K124" i="16"/>
  <c r="J125" i="16"/>
  <c r="K125" i="16"/>
  <c r="J126" i="16"/>
  <c r="K126" i="16"/>
  <c r="J127" i="16"/>
  <c r="K127" i="16"/>
  <c r="J128" i="16"/>
  <c r="K128" i="16"/>
  <c r="J129" i="16"/>
  <c r="K129" i="16"/>
  <c r="J130" i="16"/>
  <c r="K130" i="16"/>
  <c r="J131" i="16"/>
  <c r="K131" i="16"/>
  <c r="J132" i="16"/>
  <c r="K132" i="16"/>
  <c r="J133" i="16"/>
  <c r="K133" i="16"/>
  <c r="J134" i="16"/>
  <c r="K134" i="16"/>
  <c r="J135" i="16"/>
  <c r="K135" i="16"/>
  <c r="J136" i="16"/>
  <c r="K136" i="16"/>
  <c r="J137" i="16"/>
  <c r="K137" i="16"/>
  <c r="J138" i="16"/>
  <c r="K138" i="16"/>
  <c r="J139" i="16"/>
  <c r="K139" i="16"/>
  <c r="J141" i="16"/>
  <c r="K141" i="16"/>
  <c r="J142" i="16"/>
  <c r="K142" i="16"/>
  <c r="J144" i="16"/>
  <c r="K144" i="16"/>
  <c r="J145" i="16"/>
  <c r="K145" i="16"/>
  <c r="J146" i="16"/>
  <c r="K146" i="16"/>
  <c r="J147" i="16"/>
  <c r="K147" i="16"/>
  <c r="J148" i="16"/>
  <c r="K148" i="16"/>
  <c r="J149" i="16"/>
  <c r="K149" i="16"/>
  <c r="J150" i="16"/>
  <c r="K150" i="16"/>
  <c r="J151" i="16"/>
  <c r="K151" i="16"/>
  <c r="J152" i="16"/>
  <c r="K152" i="16"/>
  <c r="J153" i="16"/>
  <c r="K153" i="16"/>
  <c r="J154" i="16"/>
  <c r="K154" i="16"/>
  <c r="J155" i="16"/>
  <c r="K155" i="16"/>
  <c r="J156" i="16"/>
  <c r="K156" i="16"/>
  <c r="J157" i="16"/>
  <c r="K157" i="16"/>
  <c r="J158" i="16"/>
  <c r="K158" i="16"/>
  <c r="J159" i="16"/>
  <c r="K159" i="16"/>
  <c r="J160" i="16"/>
  <c r="K160" i="16"/>
  <c r="J161" i="16"/>
  <c r="K161" i="16"/>
  <c r="J162" i="16"/>
  <c r="K162" i="16"/>
  <c r="J163" i="16"/>
  <c r="K163" i="16"/>
  <c r="J164" i="16"/>
  <c r="K164" i="16"/>
  <c r="I10" i="16"/>
  <c r="I164" i="16"/>
  <c r="I163" i="16"/>
  <c r="I162" i="16"/>
  <c r="I161" i="16"/>
  <c r="I160" i="16"/>
  <c r="I155" i="16"/>
  <c r="I149" i="16"/>
  <c r="I148" i="16"/>
  <c r="I134" i="16"/>
  <c r="I112" i="16"/>
  <c r="J112" i="16" s="1"/>
  <c r="I99" i="16"/>
  <c r="I95" i="16"/>
  <c r="I86" i="16"/>
  <c r="I57" i="16"/>
  <c r="I51" i="16"/>
  <c r="I44" i="16"/>
  <c r="N180" i="19" l="1"/>
  <c r="N180" i="18"/>
  <c r="K112" i="16"/>
  <c r="I7" i="17"/>
  <c r="I159" i="16"/>
  <c r="I158" i="16"/>
  <c r="I157" i="16"/>
  <c r="I156" i="16"/>
  <c r="I154" i="16"/>
  <c r="I153" i="16"/>
  <c r="I152" i="16"/>
  <c r="I151" i="16"/>
  <c r="I150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8" i="16"/>
  <c r="I97" i="16"/>
  <c r="I96" i="16"/>
  <c r="I94" i="16"/>
  <c r="I93" i="16"/>
  <c r="I92" i="16"/>
  <c r="I91" i="16"/>
  <c r="I90" i="16"/>
  <c r="I89" i="16"/>
  <c r="I88" i="16"/>
  <c r="I87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6" i="16"/>
  <c r="I55" i="16"/>
  <c r="I54" i="16"/>
  <c r="I53" i="16"/>
  <c r="I52" i="16"/>
  <c r="I50" i="16"/>
  <c r="I49" i="16"/>
  <c r="I48" i="16"/>
  <c r="I47" i="16"/>
  <c r="I46" i="16"/>
  <c r="I45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9" i="16"/>
  <c r="I8" i="16"/>
  <c r="I7" i="16"/>
  <c r="J143" i="16" l="1"/>
  <c r="K143" i="16"/>
  <c r="J140" i="16"/>
  <c r="K140" i="16"/>
  <c r="J113" i="16"/>
  <c r="K113" i="16"/>
  <c r="K85" i="16"/>
  <c r="J85" i="16"/>
  <c r="J72" i="16"/>
  <c r="K72" i="16"/>
  <c r="J107" i="16"/>
  <c r="K107" i="16"/>
  <c r="K32" i="17"/>
  <c r="J32" i="17"/>
  <c r="K118" i="17"/>
  <c r="J118" i="17"/>
  <c r="J115" i="17"/>
  <c r="K115" i="17"/>
  <c r="J12" i="16"/>
  <c r="K12" i="16"/>
  <c r="K7" i="16"/>
  <c r="J7" i="16"/>
  <c r="J8" i="14"/>
  <c r="J9" i="14"/>
  <c r="J10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7" i="14"/>
  <c r="K8" i="14"/>
  <c r="K9" i="14"/>
  <c r="K10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7" i="14"/>
  <c r="K166" i="17" l="1"/>
  <c r="J166" i="17"/>
  <c r="J166" i="16"/>
  <c r="K166" i="16"/>
  <c r="J8" i="15"/>
  <c r="J9" i="15"/>
  <c r="J10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7" i="15"/>
  <c r="K8" i="15"/>
  <c r="K9" i="15"/>
  <c r="K10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7" i="15"/>
  <c r="N166" i="17" l="1"/>
  <c r="N166" i="16"/>
  <c r="I84" i="15"/>
  <c r="I139" i="15"/>
  <c r="I84" i="14" l="1"/>
  <c r="I8" i="14" l="1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40" i="14"/>
  <c r="I141" i="14"/>
  <c r="I142" i="14"/>
  <c r="I143" i="14"/>
  <c r="I144" i="14"/>
  <c r="I145" i="14"/>
  <c r="I146" i="14"/>
  <c r="I147" i="14"/>
  <c r="I148" i="14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40" i="15"/>
  <c r="I141" i="15"/>
  <c r="I142" i="15"/>
  <c r="I143" i="15"/>
  <c r="I144" i="15"/>
  <c r="I145" i="15"/>
  <c r="I146" i="15"/>
  <c r="I147" i="15"/>
  <c r="I148" i="15"/>
  <c r="J11" i="14" l="1"/>
  <c r="K11" i="14"/>
  <c r="K11" i="15"/>
  <c r="J11" i="15"/>
  <c r="I7" i="15"/>
  <c r="I7" i="14"/>
  <c r="K153" i="15" l="1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7" i="13"/>
  <c r="K153" i="14" l="1"/>
  <c r="J153" i="14"/>
  <c r="J153" i="15"/>
  <c r="N153" i="15" s="1"/>
  <c r="K8" i="11"/>
  <c r="K9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6" i="11"/>
  <c r="K77" i="11"/>
  <c r="K78" i="11"/>
  <c r="K79" i="11"/>
  <c r="K80" i="11"/>
  <c r="K82" i="11"/>
  <c r="K83" i="11"/>
  <c r="K84" i="11"/>
  <c r="K85" i="11"/>
  <c r="K86" i="11"/>
  <c r="K87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20" i="11"/>
  <c r="K121" i="11"/>
  <c r="K122" i="11"/>
  <c r="K123" i="11"/>
  <c r="J8" i="11"/>
  <c r="J9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6" i="11"/>
  <c r="J77" i="11"/>
  <c r="J78" i="11"/>
  <c r="J79" i="11"/>
  <c r="J80" i="11"/>
  <c r="J82" i="11"/>
  <c r="J83" i="11"/>
  <c r="J84" i="11"/>
  <c r="J85" i="11"/>
  <c r="J86" i="11"/>
  <c r="J87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20" i="11"/>
  <c r="J121" i="11"/>
  <c r="J122" i="11"/>
  <c r="J123" i="11"/>
  <c r="K7" i="11"/>
  <c r="J7" i="11"/>
  <c r="N153" i="14" l="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7" i="11"/>
  <c r="K119" i="11" l="1"/>
  <c r="J119" i="11"/>
  <c r="K81" i="11"/>
  <c r="J81" i="11"/>
  <c r="K75" i="11"/>
  <c r="J75" i="11"/>
  <c r="J51" i="11"/>
  <c r="K51" i="11"/>
  <c r="K11" i="11"/>
  <c r="J11" i="11"/>
  <c r="K10" i="11"/>
  <c r="J10" i="11"/>
  <c r="K88" i="11"/>
  <c r="J88" i="11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J49" i="13" s="1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7" i="13"/>
  <c r="J7" i="10"/>
  <c r="K30" i="13" l="1"/>
  <c r="J30" i="13"/>
  <c r="I8" i="11"/>
  <c r="K125" i="13" l="1"/>
  <c r="J125" i="13"/>
  <c r="K125" i="11"/>
  <c r="I29" i="9"/>
  <c r="N125" i="13" l="1"/>
  <c r="J125" i="11"/>
  <c r="N125" i="11" s="1"/>
  <c r="I27" i="9"/>
  <c r="K8" i="10" l="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8" i="10"/>
  <c r="K69" i="10"/>
  <c r="K70" i="10"/>
  <c r="K71" i="10"/>
  <c r="K72" i="10"/>
  <c r="K73" i="10"/>
  <c r="K74" i="10"/>
  <c r="K75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1" i="10"/>
  <c r="K102" i="10"/>
  <c r="K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8" i="10"/>
  <c r="J69" i="10"/>
  <c r="J70" i="10"/>
  <c r="J71" i="10"/>
  <c r="J72" i="10"/>
  <c r="J73" i="10"/>
  <c r="J74" i="10"/>
  <c r="J75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1" i="10"/>
  <c r="J102" i="10"/>
  <c r="K8" i="9" l="1"/>
  <c r="K9" i="9"/>
  <c r="K10" i="9"/>
  <c r="K11" i="9"/>
  <c r="K12" i="9"/>
  <c r="K13" i="9"/>
  <c r="K14" i="9"/>
  <c r="K15" i="9"/>
  <c r="K16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4" i="9"/>
  <c r="K45" i="9"/>
  <c r="K46" i="9"/>
  <c r="K47" i="9"/>
  <c r="K48" i="9"/>
  <c r="K49" i="9"/>
  <c r="K50" i="9"/>
  <c r="K51" i="9"/>
  <c r="K52" i="9"/>
  <c r="K53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9" i="9"/>
  <c r="K70" i="9"/>
  <c r="K71" i="9"/>
  <c r="K72" i="9"/>
  <c r="K73" i="9"/>
  <c r="K74" i="9"/>
  <c r="K75" i="9"/>
  <c r="K79" i="9"/>
  <c r="K80" i="9"/>
  <c r="K83" i="9"/>
  <c r="K84" i="9"/>
  <c r="K89" i="9"/>
  <c r="K90" i="9"/>
  <c r="K93" i="9"/>
  <c r="K94" i="9"/>
  <c r="K95" i="9"/>
  <c r="K97" i="9"/>
  <c r="K98" i="9"/>
  <c r="K99" i="9"/>
  <c r="K100" i="9"/>
  <c r="K101" i="9"/>
  <c r="K102" i="9"/>
  <c r="J8" i="9"/>
  <c r="J9" i="9"/>
  <c r="J10" i="9"/>
  <c r="J11" i="9"/>
  <c r="J12" i="9"/>
  <c r="J13" i="9"/>
  <c r="J14" i="9"/>
  <c r="J15" i="9"/>
  <c r="J16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4" i="9"/>
  <c r="J45" i="9"/>
  <c r="J46" i="9"/>
  <c r="J47" i="9"/>
  <c r="J48" i="9"/>
  <c r="J49" i="9"/>
  <c r="J50" i="9"/>
  <c r="J51" i="9"/>
  <c r="J52" i="9"/>
  <c r="J53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9" i="9"/>
  <c r="J70" i="9"/>
  <c r="J71" i="9"/>
  <c r="J72" i="9"/>
  <c r="J73" i="9"/>
  <c r="J74" i="9"/>
  <c r="J75" i="9"/>
  <c r="J79" i="9"/>
  <c r="J80" i="9"/>
  <c r="J83" i="9"/>
  <c r="J84" i="9"/>
  <c r="J89" i="9"/>
  <c r="J90" i="9"/>
  <c r="J93" i="9"/>
  <c r="J94" i="9"/>
  <c r="J95" i="9"/>
  <c r="J97" i="9"/>
  <c r="J98" i="9"/>
  <c r="J99" i="9"/>
  <c r="J100" i="9"/>
  <c r="J101" i="9"/>
  <c r="J102" i="9"/>
  <c r="K7" i="9"/>
  <c r="J7" i="9"/>
  <c r="I85" i="10" l="1"/>
  <c r="I86" i="10"/>
  <c r="I87" i="10"/>
  <c r="I88" i="10"/>
  <c r="I81" i="10"/>
  <c r="I82" i="10"/>
  <c r="I76" i="10"/>
  <c r="I77" i="10"/>
  <c r="I78" i="10"/>
  <c r="I54" i="10"/>
  <c r="I13" i="10"/>
  <c r="I17" i="10"/>
  <c r="I29" i="10"/>
  <c r="I27" i="10"/>
  <c r="I71" i="10"/>
  <c r="I68" i="10"/>
  <c r="I96" i="10"/>
  <c r="I95" i="10"/>
  <c r="I8" i="10"/>
  <c r="I102" i="10"/>
  <c r="I101" i="10"/>
  <c r="I100" i="10"/>
  <c r="I99" i="10"/>
  <c r="I98" i="10"/>
  <c r="I97" i="10"/>
  <c r="I94" i="10"/>
  <c r="I93" i="10"/>
  <c r="I92" i="10"/>
  <c r="I91" i="10"/>
  <c r="I90" i="10"/>
  <c r="I89" i="10"/>
  <c r="I84" i="10"/>
  <c r="I83" i="10"/>
  <c r="I80" i="10"/>
  <c r="I79" i="10"/>
  <c r="I75" i="10"/>
  <c r="I74" i="10"/>
  <c r="I73" i="10"/>
  <c r="I72" i="10"/>
  <c r="I70" i="10"/>
  <c r="I69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3" i="10"/>
  <c r="I52" i="10"/>
  <c r="I51" i="10"/>
  <c r="I50" i="10"/>
  <c r="I49" i="10"/>
  <c r="I48" i="10"/>
  <c r="I47" i="10"/>
  <c r="I46" i="10"/>
  <c r="I45" i="10"/>
  <c r="I44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8" i="10"/>
  <c r="I26" i="10"/>
  <c r="I25" i="10"/>
  <c r="I24" i="10"/>
  <c r="I23" i="10"/>
  <c r="I22" i="10"/>
  <c r="I21" i="10"/>
  <c r="I20" i="10"/>
  <c r="I19" i="10"/>
  <c r="I18" i="10"/>
  <c r="I16" i="10"/>
  <c r="I15" i="10"/>
  <c r="I14" i="10"/>
  <c r="I12" i="10"/>
  <c r="I11" i="10"/>
  <c r="I10" i="10"/>
  <c r="I9" i="10"/>
  <c r="I7" i="10"/>
  <c r="J100" i="10" l="1"/>
  <c r="K100" i="10"/>
  <c r="K67" i="10"/>
  <c r="J67" i="10"/>
  <c r="K76" i="10"/>
  <c r="J76" i="10"/>
  <c r="I8" i="9"/>
  <c r="I13" i="9"/>
  <c r="I17" i="9"/>
  <c r="I43" i="9"/>
  <c r="I54" i="9"/>
  <c r="I68" i="9"/>
  <c r="I71" i="9"/>
  <c r="I76" i="9"/>
  <c r="I78" i="9"/>
  <c r="I77" i="9"/>
  <c r="I79" i="9"/>
  <c r="I85" i="9"/>
  <c r="I86" i="9"/>
  <c r="I87" i="9"/>
  <c r="I82" i="9"/>
  <c r="I81" i="9"/>
  <c r="I88" i="9"/>
  <c r="I84" i="9"/>
  <c r="I95" i="9"/>
  <c r="I96" i="9"/>
  <c r="I102" i="9"/>
  <c r="I101" i="9"/>
  <c r="I100" i="9"/>
  <c r="I99" i="9"/>
  <c r="I98" i="9"/>
  <c r="I97" i="9"/>
  <c r="I94" i="9"/>
  <c r="I93" i="9"/>
  <c r="I92" i="9"/>
  <c r="I91" i="9"/>
  <c r="I90" i="9"/>
  <c r="I89" i="9"/>
  <c r="I83" i="9"/>
  <c r="I80" i="9"/>
  <c r="I75" i="9"/>
  <c r="I74" i="9"/>
  <c r="I73" i="9"/>
  <c r="I72" i="9"/>
  <c r="I70" i="9"/>
  <c r="I69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3" i="9"/>
  <c r="I52" i="9"/>
  <c r="I51" i="9"/>
  <c r="I50" i="9"/>
  <c r="I49" i="9"/>
  <c r="I48" i="9"/>
  <c r="I47" i="9"/>
  <c r="I46" i="9"/>
  <c r="I45" i="9"/>
  <c r="I44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8" i="9"/>
  <c r="I26" i="9"/>
  <c r="I25" i="9"/>
  <c r="I24" i="9"/>
  <c r="I23" i="9"/>
  <c r="I22" i="9"/>
  <c r="I21" i="9"/>
  <c r="I20" i="9"/>
  <c r="I19" i="9"/>
  <c r="I18" i="9"/>
  <c r="I16" i="9"/>
  <c r="I15" i="9"/>
  <c r="I14" i="9"/>
  <c r="I12" i="9"/>
  <c r="I11" i="9"/>
  <c r="I10" i="9"/>
  <c r="I9" i="9"/>
  <c r="I7" i="9"/>
  <c r="J17" i="9" l="1"/>
  <c r="K17" i="9"/>
  <c r="J43" i="9"/>
  <c r="K43" i="9"/>
  <c r="J77" i="9"/>
  <c r="K77" i="9"/>
  <c r="J81" i="9"/>
  <c r="K81" i="9"/>
  <c r="K88" i="9"/>
  <c r="J88" i="9"/>
  <c r="J68" i="9"/>
  <c r="K68" i="9"/>
  <c r="J82" i="9"/>
  <c r="K82" i="9"/>
  <c r="K78" i="9"/>
  <c r="J78" i="9"/>
  <c r="K87" i="9"/>
  <c r="J87" i="9"/>
  <c r="J86" i="9"/>
  <c r="K86" i="9"/>
  <c r="J85" i="9"/>
  <c r="K85" i="9"/>
  <c r="J92" i="9"/>
  <c r="K92" i="9"/>
  <c r="J91" i="9"/>
  <c r="K91" i="9"/>
  <c r="J76" i="9"/>
  <c r="K76" i="9"/>
  <c r="J54" i="9"/>
  <c r="K54" i="9"/>
  <c r="J96" i="9"/>
  <c r="K96" i="9"/>
  <c r="K104" i="10"/>
  <c r="J104" i="10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70" i="8"/>
  <c r="K71" i="8"/>
  <c r="K72" i="8"/>
  <c r="K73" i="8"/>
  <c r="K74" i="8"/>
  <c r="K75" i="8"/>
  <c r="K76" i="8"/>
  <c r="K79" i="8"/>
  <c r="K80" i="8"/>
  <c r="K81" i="8"/>
  <c r="K82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70" i="8"/>
  <c r="J71" i="8"/>
  <c r="J72" i="8"/>
  <c r="J73" i="8"/>
  <c r="J74" i="8"/>
  <c r="J75" i="8"/>
  <c r="J76" i="8"/>
  <c r="J79" i="8"/>
  <c r="J80" i="8"/>
  <c r="J81" i="8"/>
  <c r="J82" i="8"/>
  <c r="K7" i="8"/>
  <c r="J7" i="8"/>
  <c r="N104" i="10" l="1"/>
  <c r="J104" i="9"/>
  <c r="K104" i="9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7" i="8"/>
  <c r="I7" i="5"/>
  <c r="N104" i="9" l="1"/>
  <c r="J55" i="8"/>
  <c r="K55" i="8"/>
  <c r="J39" i="8"/>
  <c r="K39" i="8"/>
  <c r="K54" i="8"/>
  <c r="J54" i="8"/>
  <c r="K69" i="8"/>
  <c r="J69" i="8"/>
  <c r="K78" i="8"/>
  <c r="J78" i="8"/>
  <c r="J77" i="8"/>
  <c r="K77" i="8"/>
  <c r="N84" i="7"/>
  <c r="K84" i="7"/>
  <c r="J84" i="7"/>
  <c r="I81" i="7"/>
  <c r="J81" i="7" s="1"/>
  <c r="I80" i="7"/>
  <c r="K80" i="7" s="1"/>
  <c r="I78" i="7"/>
  <c r="K78" i="7" s="1"/>
  <c r="I75" i="7"/>
  <c r="J75" i="7" s="1"/>
  <c r="I76" i="7"/>
  <c r="K76" i="7" s="1"/>
  <c r="I77" i="7"/>
  <c r="J77" i="7" s="1"/>
  <c r="I79" i="7"/>
  <c r="J79" i="7" s="1"/>
  <c r="I82" i="7"/>
  <c r="J82" i="7" s="1"/>
  <c r="I74" i="7"/>
  <c r="K74" i="7" s="1"/>
  <c r="I69" i="7"/>
  <c r="J69" i="7" s="1"/>
  <c r="I70" i="7"/>
  <c r="K70" i="7" s="1"/>
  <c r="I66" i="7"/>
  <c r="J66" i="7" s="1"/>
  <c r="I65" i="7"/>
  <c r="J65" i="7" s="1"/>
  <c r="I62" i="7"/>
  <c r="K62" i="7" s="1"/>
  <c r="I55" i="7"/>
  <c r="K55" i="7" s="1"/>
  <c r="I54" i="7"/>
  <c r="K54" i="7" s="1"/>
  <c r="I52" i="7"/>
  <c r="J52" i="7" s="1"/>
  <c r="I51" i="7"/>
  <c r="J51" i="7" s="1"/>
  <c r="K84" i="8" l="1"/>
  <c r="J84" i="8"/>
  <c r="K82" i="7"/>
  <c r="K81" i="7"/>
  <c r="J78" i="7"/>
  <c r="J80" i="7"/>
  <c r="K77" i="7"/>
  <c r="J76" i="7"/>
  <c r="K79" i="7"/>
  <c r="K75" i="7"/>
  <c r="J74" i="7"/>
  <c r="K69" i="7"/>
  <c r="J70" i="7"/>
  <c r="K66" i="7"/>
  <c r="K65" i="7"/>
  <c r="J62" i="7"/>
  <c r="J55" i="7"/>
  <c r="J54" i="7"/>
  <c r="K52" i="7"/>
  <c r="K51" i="7"/>
  <c r="I43" i="7"/>
  <c r="J43" i="7" s="1"/>
  <c r="I42" i="7"/>
  <c r="K42" i="7" s="1"/>
  <c r="I39" i="7"/>
  <c r="J39" i="7" s="1"/>
  <c r="I30" i="7"/>
  <c r="J30" i="7" s="1"/>
  <c r="I11" i="7"/>
  <c r="J11" i="7" s="1"/>
  <c r="N84" i="8" l="1"/>
  <c r="K11" i="7"/>
  <c r="K43" i="7"/>
  <c r="J42" i="7"/>
  <c r="K39" i="7"/>
  <c r="K30" i="7"/>
  <c r="I73" i="7"/>
  <c r="J73" i="7" s="1"/>
  <c r="I72" i="7"/>
  <c r="J72" i="7" s="1"/>
  <c r="I71" i="7"/>
  <c r="K71" i="7" s="1"/>
  <c r="I68" i="7"/>
  <c r="K68" i="7" s="1"/>
  <c r="I67" i="7"/>
  <c r="J67" i="7" s="1"/>
  <c r="I64" i="7"/>
  <c r="J64" i="7" s="1"/>
  <c r="I63" i="7"/>
  <c r="K63" i="7" s="1"/>
  <c r="I61" i="7"/>
  <c r="K61" i="7" s="1"/>
  <c r="I60" i="7"/>
  <c r="J60" i="7" s="1"/>
  <c r="I59" i="7"/>
  <c r="J59" i="7" s="1"/>
  <c r="I58" i="7"/>
  <c r="K58" i="7" s="1"/>
  <c r="I57" i="7"/>
  <c r="K57" i="7" s="1"/>
  <c r="I56" i="7"/>
  <c r="J56" i="7" s="1"/>
  <c r="I53" i="7"/>
  <c r="J53" i="7" s="1"/>
  <c r="I50" i="7"/>
  <c r="K50" i="7" s="1"/>
  <c r="I49" i="7"/>
  <c r="K49" i="7" s="1"/>
  <c r="I48" i="7"/>
  <c r="J48" i="7" s="1"/>
  <c r="I47" i="7"/>
  <c r="J47" i="7" s="1"/>
  <c r="I46" i="7"/>
  <c r="K46" i="7" s="1"/>
  <c r="I45" i="7"/>
  <c r="K45" i="7" s="1"/>
  <c r="I44" i="7"/>
  <c r="J44" i="7" s="1"/>
  <c r="I41" i="7"/>
  <c r="J41" i="7" s="1"/>
  <c r="I40" i="7"/>
  <c r="K40" i="7" s="1"/>
  <c r="I38" i="7"/>
  <c r="K38" i="7" s="1"/>
  <c r="I37" i="7"/>
  <c r="J37" i="7" s="1"/>
  <c r="I36" i="7"/>
  <c r="J36" i="7" s="1"/>
  <c r="I35" i="7"/>
  <c r="K35" i="7" s="1"/>
  <c r="I34" i="7"/>
  <c r="K34" i="7" s="1"/>
  <c r="I33" i="7"/>
  <c r="J33" i="7" s="1"/>
  <c r="I32" i="7"/>
  <c r="J32" i="7" s="1"/>
  <c r="I31" i="7"/>
  <c r="K31" i="7" s="1"/>
  <c r="I29" i="7"/>
  <c r="K29" i="7" s="1"/>
  <c r="I28" i="7"/>
  <c r="J28" i="7" s="1"/>
  <c r="I27" i="7"/>
  <c r="J27" i="7" s="1"/>
  <c r="I26" i="7"/>
  <c r="K26" i="7" s="1"/>
  <c r="I25" i="7"/>
  <c r="K25" i="7" s="1"/>
  <c r="I24" i="7"/>
  <c r="J24" i="7" s="1"/>
  <c r="I23" i="7"/>
  <c r="J23" i="7" s="1"/>
  <c r="I22" i="7"/>
  <c r="K22" i="7" s="1"/>
  <c r="I21" i="7"/>
  <c r="K21" i="7" s="1"/>
  <c r="I20" i="7"/>
  <c r="J20" i="7" s="1"/>
  <c r="I19" i="7"/>
  <c r="J19" i="7" s="1"/>
  <c r="I18" i="7"/>
  <c r="K18" i="7" s="1"/>
  <c r="I17" i="7"/>
  <c r="K17" i="7" s="1"/>
  <c r="I16" i="7"/>
  <c r="J16" i="7" s="1"/>
  <c r="I15" i="7"/>
  <c r="J15" i="7" s="1"/>
  <c r="I14" i="7"/>
  <c r="K14" i="7" s="1"/>
  <c r="I13" i="7"/>
  <c r="K13" i="7" s="1"/>
  <c r="I12" i="7"/>
  <c r="J12" i="7" s="1"/>
  <c r="I10" i="7"/>
  <c r="J10" i="7" s="1"/>
  <c r="I9" i="7"/>
  <c r="K9" i="7" s="1"/>
  <c r="I8" i="7"/>
  <c r="K8" i="7" s="1"/>
  <c r="I7" i="7"/>
  <c r="K7" i="7" s="1"/>
  <c r="J7" i="7" l="1"/>
  <c r="J71" i="7"/>
  <c r="J63" i="7"/>
  <c r="J58" i="7"/>
  <c r="J50" i="7"/>
  <c r="J46" i="7"/>
  <c r="J40" i="7"/>
  <c r="J35" i="7"/>
  <c r="J31" i="7"/>
  <c r="J26" i="7"/>
  <c r="J22" i="7"/>
  <c r="J18" i="7"/>
  <c r="J14" i="7"/>
  <c r="J9" i="7"/>
  <c r="K73" i="7"/>
  <c r="K67" i="7"/>
  <c r="K60" i="7"/>
  <c r="K56" i="7"/>
  <c r="K48" i="7"/>
  <c r="K44" i="7"/>
  <c r="K37" i="7"/>
  <c r="K33" i="7"/>
  <c r="K28" i="7"/>
  <c r="K24" i="7"/>
  <c r="K20" i="7"/>
  <c r="K16" i="7"/>
  <c r="K12" i="7"/>
  <c r="J68" i="7"/>
  <c r="J61" i="7"/>
  <c r="J57" i="7"/>
  <c r="J49" i="7"/>
  <c r="J45" i="7"/>
  <c r="J38" i="7"/>
  <c r="J34" i="7"/>
  <c r="J29" i="7"/>
  <c r="J25" i="7"/>
  <c r="J21" i="7"/>
  <c r="J17" i="7"/>
  <c r="J13" i="7"/>
  <c r="J8" i="7"/>
  <c r="K72" i="7"/>
  <c r="K64" i="7"/>
  <c r="K59" i="7"/>
  <c r="K53" i="7"/>
  <c r="K47" i="7"/>
  <c r="K41" i="7"/>
  <c r="K36" i="7"/>
  <c r="K32" i="7"/>
  <c r="K27" i="7"/>
  <c r="K23" i="7"/>
  <c r="K19" i="7"/>
  <c r="K15" i="7"/>
  <c r="K10" i="7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50" i="5"/>
  <c r="K51" i="5"/>
  <c r="K52" i="5"/>
  <c r="K53" i="5"/>
  <c r="K54" i="5"/>
  <c r="K55" i="5"/>
  <c r="K56" i="5"/>
  <c r="K57" i="5"/>
  <c r="K58" i="5"/>
  <c r="K59" i="5"/>
  <c r="K60" i="5"/>
  <c r="K7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50" i="5"/>
  <c r="J51" i="5"/>
  <c r="J52" i="5"/>
  <c r="J53" i="5"/>
  <c r="J54" i="5"/>
  <c r="J55" i="5"/>
  <c r="J56" i="5"/>
  <c r="J57" i="5"/>
  <c r="J58" i="5"/>
  <c r="J59" i="5"/>
  <c r="J60" i="5"/>
  <c r="J7" i="5"/>
  <c r="J8" i="6" l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7" i="6"/>
  <c r="I8" i="6" l="1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7" i="6"/>
  <c r="I59" i="5"/>
  <c r="I60" i="5"/>
  <c r="I56" i="5"/>
  <c r="I52" i="5"/>
  <c r="I50" i="5"/>
  <c r="I48" i="5"/>
  <c r="I47" i="5"/>
  <c r="I41" i="5"/>
  <c r="I39" i="5"/>
  <c r="I35" i="5"/>
  <c r="I27" i="5"/>
  <c r="I23" i="5"/>
  <c r="I22" i="5"/>
  <c r="I21" i="5"/>
  <c r="I19" i="5"/>
  <c r="I9" i="5"/>
  <c r="I58" i="5"/>
  <c r="I57" i="5"/>
  <c r="I55" i="5"/>
  <c r="I54" i="5"/>
  <c r="I53" i="5"/>
  <c r="I51" i="5"/>
  <c r="I49" i="5"/>
  <c r="I46" i="5"/>
  <c r="I45" i="5"/>
  <c r="I44" i="5"/>
  <c r="I43" i="5"/>
  <c r="I42" i="5"/>
  <c r="I40" i="5"/>
  <c r="I38" i="5"/>
  <c r="I37" i="5"/>
  <c r="I36" i="5"/>
  <c r="I34" i="5"/>
  <c r="I33" i="5"/>
  <c r="I32" i="5"/>
  <c r="I31" i="5"/>
  <c r="I30" i="5"/>
  <c r="I29" i="5"/>
  <c r="I28" i="5"/>
  <c r="I26" i="5"/>
  <c r="I25" i="5"/>
  <c r="I24" i="5"/>
  <c r="I20" i="5"/>
  <c r="I18" i="5"/>
  <c r="I17" i="5"/>
  <c r="I16" i="5"/>
  <c r="I15" i="5"/>
  <c r="I14" i="5"/>
  <c r="I13" i="5"/>
  <c r="I12" i="5"/>
  <c r="I11" i="5"/>
  <c r="I10" i="5"/>
  <c r="I8" i="5"/>
  <c r="K48" i="5" l="1"/>
  <c r="J48" i="5"/>
  <c r="K46" i="5"/>
  <c r="J46" i="5"/>
  <c r="K49" i="5"/>
  <c r="J49" i="5"/>
  <c r="J47" i="5"/>
  <c r="K47" i="5"/>
  <c r="K8" i="5"/>
  <c r="J8" i="5"/>
  <c r="K62" i="6"/>
  <c r="N45" i="3"/>
  <c r="J62" i="6" l="1"/>
  <c r="N62" i="6" s="1"/>
  <c r="K62" i="5"/>
  <c r="J62" i="5"/>
  <c r="J12" i="4"/>
  <c r="N62" i="5" l="1"/>
  <c r="J9" i="4"/>
  <c r="J10" i="4"/>
  <c r="J11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8" i="4"/>
  <c r="J29" i="4"/>
  <c r="J32" i="4"/>
  <c r="J33" i="4"/>
  <c r="J34" i="4"/>
  <c r="J35" i="4"/>
  <c r="J37" i="4"/>
  <c r="J38" i="4"/>
  <c r="J41" i="4"/>
  <c r="J42" i="4"/>
  <c r="J43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2" i="3"/>
  <c r="K23" i="3"/>
  <c r="K24" i="3"/>
  <c r="K25" i="3"/>
  <c r="K26" i="3"/>
  <c r="K28" i="3"/>
  <c r="K29" i="3"/>
  <c r="K30" i="3"/>
  <c r="K32" i="3"/>
  <c r="K33" i="3"/>
  <c r="K36" i="3"/>
  <c r="K37" i="3"/>
  <c r="K39" i="3"/>
  <c r="K40" i="3"/>
  <c r="K41" i="3"/>
  <c r="K42" i="3"/>
  <c r="K43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2" i="3"/>
  <c r="J23" i="3"/>
  <c r="J24" i="3"/>
  <c r="J25" i="3"/>
  <c r="J26" i="3"/>
  <c r="J28" i="3"/>
  <c r="J29" i="3"/>
  <c r="J30" i="3"/>
  <c r="J32" i="3"/>
  <c r="J33" i="3"/>
  <c r="J36" i="3"/>
  <c r="J37" i="3"/>
  <c r="J39" i="3"/>
  <c r="J40" i="3"/>
  <c r="J41" i="3"/>
  <c r="J42" i="3"/>
  <c r="J43" i="3"/>
  <c r="J7" i="3"/>
  <c r="K9" i="4" l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8" i="4"/>
  <c r="K29" i="4"/>
  <c r="K32" i="4"/>
  <c r="K33" i="4"/>
  <c r="K34" i="4"/>
  <c r="K35" i="4"/>
  <c r="K37" i="4"/>
  <c r="K38" i="4"/>
  <c r="K41" i="4"/>
  <c r="K42" i="4"/>
  <c r="K43" i="4"/>
  <c r="I41" i="3"/>
  <c r="I42" i="3"/>
  <c r="I43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7" i="3"/>
  <c r="J34" i="3" l="1"/>
  <c r="K34" i="3"/>
  <c r="J35" i="3"/>
  <c r="K35" i="3"/>
  <c r="K27" i="3"/>
  <c r="J27" i="3"/>
  <c r="K38" i="3"/>
  <c r="J38" i="3"/>
  <c r="K31" i="3"/>
  <c r="J31" i="3"/>
  <c r="J21" i="3"/>
  <c r="K21" i="3"/>
  <c r="I41" i="4"/>
  <c r="I36" i="4"/>
  <c r="I38" i="4"/>
  <c r="I39" i="4"/>
  <c r="I43" i="4"/>
  <c r="I31" i="4"/>
  <c r="I30" i="4"/>
  <c r="I27" i="4"/>
  <c r="J27" i="4" l="1"/>
  <c r="J45" i="4" s="1"/>
  <c r="K27" i="4"/>
  <c r="K45" i="4" s="1"/>
  <c r="J36" i="4"/>
  <c r="K36" i="4"/>
  <c r="J30" i="4"/>
  <c r="K30" i="4"/>
  <c r="J31" i="4"/>
  <c r="K31" i="4"/>
  <c r="J39" i="4"/>
  <c r="K39" i="4"/>
  <c r="I7" i="4"/>
  <c r="I8" i="4"/>
  <c r="I9" i="4"/>
  <c r="I42" i="4"/>
  <c r="I40" i="4"/>
  <c r="I37" i="4"/>
  <c r="I35" i="4"/>
  <c r="I34" i="4"/>
  <c r="I33" i="4"/>
  <c r="I32" i="4"/>
  <c r="I29" i="4"/>
  <c r="I28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M45" i="4" l="1"/>
  <c r="J7" i="4"/>
  <c r="K7" i="4"/>
  <c r="J40" i="4"/>
  <c r="K40" i="4"/>
  <c r="J8" i="4"/>
  <c r="K8" i="4"/>
  <c r="K35" i="2"/>
  <c r="I35" i="2"/>
  <c r="J35" i="2" s="1"/>
  <c r="K34" i="2"/>
  <c r="J34" i="2"/>
  <c r="I34" i="2"/>
  <c r="I33" i="2"/>
  <c r="J33" i="2" s="1"/>
  <c r="I32" i="2"/>
  <c r="K32" i="2" s="1"/>
  <c r="K31" i="2"/>
  <c r="I31" i="2"/>
  <c r="J31" i="2" s="1"/>
  <c r="I30" i="2"/>
  <c r="K30" i="2" s="1"/>
  <c r="I29" i="2"/>
  <c r="J29" i="2" s="1"/>
  <c r="I28" i="2"/>
  <c r="K28" i="2" s="1"/>
  <c r="K27" i="2"/>
  <c r="I27" i="2"/>
  <c r="J27" i="2" s="1"/>
  <c r="K26" i="2"/>
  <c r="J26" i="2"/>
  <c r="I26" i="2"/>
  <c r="I25" i="2"/>
  <c r="J25" i="2" s="1"/>
  <c r="I24" i="2"/>
  <c r="K24" i="2" s="1"/>
  <c r="K23" i="2"/>
  <c r="I23" i="2"/>
  <c r="J23" i="2" s="1"/>
  <c r="K22" i="2"/>
  <c r="J22" i="2"/>
  <c r="I22" i="2"/>
  <c r="I21" i="2"/>
  <c r="K21" i="2" s="1"/>
  <c r="I20" i="2"/>
  <c r="K20" i="2" s="1"/>
  <c r="K19" i="2"/>
  <c r="I19" i="2"/>
  <c r="J19" i="2" s="1"/>
  <c r="K18" i="2"/>
  <c r="J18" i="2"/>
  <c r="I18" i="2"/>
  <c r="I17" i="2"/>
  <c r="K17" i="2" s="1"/>
  <c r="I16" i="2"/>
  <c r="K16" i="2" s="1"/>
  <c r="K15" i="2"/>
  <c r="I15" i="2"/>
  <c r="J15" i="2" s="1"/>
  <c r="K14" i="2"/>
  <c r="J14" i="2"/>
  <c r="I14" i="2"/>
  <c r="J13" i="2"/>
  <c r="I13" i="2"/>
  <c r="K13" i="2" s="1"/>
  <c r="I12" i="2"/>
  <c r="K12" i="2" s="1"/>
  <c r="K11" i="2"/>
  <c r="I11" i="2"/>
  <c r="J11" i="2" s="1"/>
  <c r="K10" i="2"/>
  <c r="J10" i="2"/>
  <c r="I10" i="2"/>
  <c r="I9" i="2"/>
  <c r="J9" i="2" s="1"/>
  <c r="I8" i="2"/>
  <c r="K8" i="2" s="1"/>
  <c r="K7" i="2"/>
  <c r="I7" i="2"/>
  <c r="J7" i="2" s="1"/>
  <c r="J35" i="1"/>
  <c r="I35" i="1"/>
  <c r="K35" i="1" s="1"/>
  <c r="I34" i="1"/>
  <c r="K34" i="1" s="1"/>
  <c r="I33" i="1"/>
  <c r="K33" i="1" s="1"/>
  <c r="K32" i="1"/>
  <c r="I32" i="1"/>
  <c r="J32" i="1" s="1"/>
  <c r="K31" i="1"/>
  <c r="J31" i="1"/>
  <c r="I31" i="1"/>
  <c r="I30" i="1"/>
  <c r="K30" i="1" s="1"/>
  <c r="I29" i="1"/>
  <c r="K29" i="1" s="1"/>
  <c r="K28" i="1"/>
  <c r="I28" i="1"/>
  <c r="J28" i="1" s="1"/>
  <c r="K27" i="1"/>
  <c r="J27" i="1"/>
  <c r="I27" i="1"/>
  <c r="I26" i="1"/>
  <c r="K26" i="1" s="1"/>
  <c r="I25" i="1"/>
  <c r="K25" i="1" s="1"/>
  <c r="K24" i="1"/>
  <c r="I24" i="1"/>
  <c r="J24" i="1" s="1"/>
  <c r="K23" i="1"/>
  <c r="J23" i="1"/>
  <c r="I23" i="1"/>
  <c r="I22" i="1"/>
  <c r="K22" i="1" s="1"/>
  <c r="I21" i="1"/>
  <c r="K21" i="1" s="1"/>
  <c r="K20" i="1"/>
  <c r="I20" i="1"/>
  <c r="J20" i="1" s="1"/>
  <c r="K19" i="1"/>
  <c r="J19" i="1"/>
  <c r="I19" i="1"/>
  <c r="I18" i="1"/>
  <c r="K18" i="1" s="1"/>
  <c r="I17" i="1"/>
  <c r="K17" i="1" s="1"/>
  <c r="K16" i="1"/>
  <c r="I16" i="1"/>
  <c r="J16" i="1" s="1"/>
  <c r="K15" i="1"/>
  <c r="J15" i="1"/>
  <c r="I15" i="1"/>
  <c r="I14" i="1"/>
  <c r="K14" i="1" s="1"/>
  <c r="I13" i="1"/>
  <c r="K13" i="1" s="1"/>
  <c r="K12" i="1"/>
  <c r="I12" i="1"/>
  <c r="J12" i="1" s="1"/>
  <c r="K11" i="1"/>
  <c r="J11" i="1"/>
  <c r="I11" i="1"/>
  <c r="I10" i="1"/>
  <c r="K10" i="1" s="1"/>
  <c r="I9" i="1"/>
  <c r="K9" i="1" s="1"/>
  <c r="K8" i="1"/>
  <c r="I8" i="1"/>
  <c r="J8" i="1" s="1"/>
  <c r="K7" i="1"/>
  <c r="J7" i="1"/>
  <c r="I7" i="1"/>
  <c r="K45" i="3" l="1"/>
  <c r="J30" i="2"/>
  <c r="J45" i="3"/>
  <c r="J17" i="2"/>
  <c r="J21" i="2"/>
  <c r="J8" i="2"/>
  <c r="K9" i="2"/>
  <c r="K37" i="2" s="1"/>
  <c r="J12" i="2"/>
  <c r="J16" i="2"/>
  <c r="J20" i="2"/>
  <c r="J24" i="2"/>
  <c r="K25" i="2"/>
  <c r="J28" i="2"/>
  <c r="K29" i="2"/>
  <c r="J32" i="2"/>
  <c r="K33" i="2"/>
  <c r="K37" i="1"/>
  <c r="J34" i="1"/>
  <c r="J10" i="1"/>
  <c r="J14" i="1"/>
  <c r="J18" i="1"/>
  <c r="J22" i="1"/>
  <c r="J26" i="1"/>
  <c r="J30" i="1"/>
  <c r="J9" i="1"/>
  <c r="J37" i="1" s="1"/>
  <c r="M37" i="1" s="1"/>
  <c r="J13" i="1"/>
  <c r="J17" i="1"/>
  <c r="J21" i="1"/>
  <c r="J25" i="1"/>
  <c r="J29" i="1"/>
  <c r="J33" i="1"/>
  <c r="J37" i="2" l="1"/>
  <c r="M37" i="2" s="1"/>
</calcChain>
</file>

<file path=xl/sharedStrings.xml><?xml version="1.0" encoding="utf-8"?>
<sst xmlns="http://schemas.openxmlformats.org/spreadsheetml/2006/main" count="29252" uniqueCount="1706">
  <si>
    <t>WATER READING</t>
  </si>
  <si>
    <t>RECONING DATE: START OF RENOVATION</t>
  </si>
  <si>
    <t>RENOVATED/MOVE-IN</t>
  </si>
  <si>
    <t>CUT OFF: 25TH OF THE MONTH</t>
  </si>
  <si>
    <t>ON-GOING</t>
  </si>
  <si>
    <t>UNIT #</t>
  </si>
  <si>
    <t>UNIT STATUS</t>
  </si>
  <si>
    <t>START OF RENOVATION</t>
  </si>
  <si>
    <t>JULY 2019</t>
  </si>
  <si>
    <t>READING</t>
  </si>
  <si>
    <t>RENOVATED/MOVEIN</t>
  </si>
  <si>
    <t>PREV</t>
  </si>
  <si>
    <t>PRES</t>
  </si>
  <si>
    <t>1</t>
  </si>
  <si>
    <t>10B19</t>
  </si>
  <si>
    <t>MAY 3 2019</t>
  </si>
  <si>
    <t>0</t>
  </si>
  <si>
    <t>2</t>
  </si>
  <si>
    <t>11A19</t>
  </si>
  <si>
    <t>JUNE 3 2019</t>
  </si>
  <si>
    <t>3</t>
  </si>
  <si>
    <t>11B02</t>
  </si>
  <si>
    <t>MAY 27 2019</t>
  </si>
  <si>
    <t>4</t>
  </si>
  <si>
    <t>11B11</t>
  </si>
  <si>
    <t>MAY 15 2019</t>
  </si>
  <si>
    <t>5</t>
  </si>
  <si>
    <t>11B17</t>
  </si>
  <si>
    <t>MAY 14 2019</t>
  </si>
  <si>
    <t>6</t>
  </si>
  <si>
    <t>11B18</t>
  </si>
  <si>
    <t>7</t>
  </si>
  <si>
    <t>11B21</t>
  </si>
  <si>
    <t>JUNE 4 2019</t>
  </si>
  <si>
    <t>8</t>
  </si>
  <si>
    <t>12A01</t>
  </si>
  <si>
    <t>APRIL 15 2019</t>
  </si>
  <si>
    <t>9</t>
  </si>
  <si>
    <t>12A03</t>
  </si>
  <si>
    <t>JUNE 25 2019</t>
  </si>
  <si>
    <t>10</t>
  </si>
  <si>
    <t>12B11</t>
  </si>
  <si>
    <t>MAY 21 2019</t>
  </si>
  <si>
    <t>11</t>
  </si>
  <si>
    <t>12B12</t>
  </si>
  <si>
    <t>JUNE 17 2019</t>
  </si>
  <si>
    <t>12</t>
  </si>
  <si>
    <t>12B16</t>
  </si>
  <si>
    <t>JUNE 20 2019</t>
  </si>
  <si>
    <t>13</t>
  </si>
  <si>
    <t>14A06</t>
  </si>
  <si>
    <t>MAY 6 2019</t>
  </si>
  <si>
    <t>14</t>
  </si>
  <si>
    <t>14A17</t>
  </si>
  <si>
    <t>15</t>
  </si>
  <si>
    <t>14A19</t>
  </si>
  <si>
    <t>MAY 23 2019</t>
  </si>
  <si>
    <t>28</t>
  </si>
  <si>
    <t>16</t>
  </si>
  <si>
    <t>14A21</t>
  </si>
  <si>
    <t>MAY 10 2019</t>
  </si>
  <si>
    <t>17</t>
  </si>
  <si>
    <t>14B12</t>
  </si>
  <si>
    <t>MAR 14 2019</t>
  </si>
  <si>
    <t>14B14</t>
  </si>
  <si>
    <t>18</t>
  </si>
  <si>
    <t>15B11</t>
  </si>
  <si>
    <t>JULY 25 2019</t>
  </si>
  <si>
    <t>19</t>
  </si>
  <si>
    <t>16A11</t>
  </si>
  <si>
    <t>MAR 28 2019</t>
  </si>
  <si>
    <t>20</t>
  </si>
  <si>
    <t>17A07</t>
  </si>
  <si>
    <t>JULY 10 2019</t>
  </si>
  <si>
    <t>21</t>
  </si>
  <si>
    <t>17B01</t>
  </si>
  <si>
    <t>JULY 23 2019</t>
  </si>
  <si>
    <t>22</t>
  </si>
  <si>
    <t>17B02</t>
  </si>
  <si>
    <t>FEB 5 2019</t>
  </si>
  <si>
    <t>17B03</t>
  </si>
  <si>
    <t>23</t>
  </si>
  <si>
    <t>19A21</t>
  </si>
  <si>
    <t>24</t>
  </si>
  <si>
    <t>24B14</t>
  </si>
  <si>
    <t>25</t>
  </si>
  <si>
    <t>29B11</t>
  </si>
  <si>
    <t>JUNE 13 2019</t>
  </si>
  <si>
    <t>26</t>
  </si>
  <si>
    <t>29B12</t>
  </si>
  <si>
    <t>27</t>
  </si>
  <si>
    <t>39</t>
  </si>
  <si>
    <t>49</t>
  </si>
  <si>
    <t>ELECTRICITY READING</t>
  </si>
  <si>
    <t>2680</t>
  </si>
  <si>
    <t>2692</t>
  </si>
  <si>
    <t>504</t>
  </si>
  <si>
    <t>517</t>
  </si>
  <si>
    <t>1211</t>
  </si>
  <si>
    <t>1221</t>
  </si>
  <si>
    <t>90</t>
  </si>
  <si>
    <t>98</t>
  </si>
  <si>
    <t>360</t>
  </si>
  <si>
    <t>1859</t>
  </si>
  <si>
    <t>1952</t>
  </si>
  <si>
    <t>2323</t>
  </si>
  <si>
    <t>2442</t>
  </si>
  <si>
    <t>3056</t>
  </si>
  <si>
    <t>3122</t>
  </si>
  <si>
    <t>65</t>
  </si>
  <si>
    <t>2872</t>
  </si>
  <si>
    <t>371</t>
  </si>
  <si>
    <t>92</t>
  </si>
  <si>
    <t>171</t>
  </si>
  <si>
    <t>ACTUAL @ 99.27
AVE. FOR 2 MONTHS</t>
  </si>
  <si>
    <t>TOTAL AMOUNT:</t>
  </si>
  <si>
    <t>ACTUAL @ 9.15
AVE. FOR 2 MONTHS</t>
  </si>
  <si>
    <t>@ 18.30 / kw</t>
  </si>
  <si>
    <t>@ 120 / cubic</t>
  </si>
  <si>
    <t>UNIT OWNER</t>
  </si>
  <si>
    <t>10B03</t>
  </si>
  <si>
    <t>JUAN CERBITO</t>
  </si>
  <si>
    <t>MA. PERLA TABLANTE</t>
  </si>
  <si>
    <t>DARWIN UNTALAN</t>
  </si>
  <si>
    <t>ARVIE TANAY</t>
  </si>
  <si>
    <t>KATRINA DE LEON</t>
  </si>
  <si>
    <t>LOUIS-ALBERT LEE</t>
  </si>
  <si>
    <t>VIRGINIA GAGNO</t>
  </si>
  <si>
    <t>HERMENEGILDA EDITHA DIEGO</t>
  </si>
  <si>
    <t>WILSON SURATOS</t>
  </si>
  <si>
    <t>ERWIN BANZON</t>
  </si>
  <si>
    <t>MELVIN SAN MIGUEL</t>
  </si>
  <si>
    <t>KIM NESTOR MANGADA JR.</t>
  </si>
  <si>
    <t>JAYSON PATRICK CHAVEZ</t>
  </si>
  <si>
    <t>NILO PLAZA</t>
  </si>
  <si>
    <t>RISA REYES</t>
  </si>
  <si>
    <t>FE CANTA</t>
  </si>
  <si>
    <t>ALEXANDER GAPUZ</t>
  </si>
  <si>
    <t>JOSE FREDDIE BAUTISTA</t>
  </si>
  <si>
    <t>ALAN FERNANDO</t>
  </si>
  <si>
    <t>GILBERTO QUEÑONES</t>
  </si>
  <si>
    <t>ROMULO BERNARDES</t>
  </si>
  <si>
    <t>PATRICK/CHE DIMAL</t>
  </si>
  <si>
    <t>LOLITA ORDELAS</t>
  </si>
  <si>
    <t>ERIKA SHANNE CRUZ</t>
  </si>
  <si>
    <t>ROSMINEA AGCAOILI</t>
  </si>
  <si>
    <t>29</t>
  </si>
  <si>
    <t>MICHELLE RIVERA</t>
  </si>
  <si>
    <t>MARCH 25 2019</t>
  </si>
  <si>
    <t>AUG 2019</t>
  </si>
  <si>
    <t>10A15</t>
  </si>
  <si>
    <t>FLORDELIZA NAKANO</t>
  </si>
  <si>
    <t>AUG 24 2019</t>
  </si>
  <si>
    <t>50</t>
  </si>
  <si>
    <t>2745</t>
  </si>
  <si>
    <t>62</t>
  </si>
  <si>
    <t>519</t>
  </si>
  <si>
    <t>45</t>
  </si>
  <si>
    <t>105</t>
  </si>
  <si>
    <t>40</t>
  </si>
  <si>
    <t>521</t>
  </si>
  <si>
    <t>1957</t>
  </si>
  <si>
    <t>2462</t>
  </si>
  <si>
    <t>3131</t>
  </si>
  <si>
    <t>15A05</t>
  </si>
  <si>
    <t>AURELIO VILLARICO</t>
  </si>
  <si>
    <t>AUG 20 2019</t>
  </si>
  <si>
    <t>56</t>
  </si>
  <si>
    <t>70</t>
  </si>
  <si>
    <t>16A12</t>
  </si>
  <si>
    <t>YOLY TE</t>
  </si>
  <si>
    <t>229</t>
  </si>
  <si>
    <t>16B02</t>
  </si>
  <si>
    <t>ABDUL JALIL BARATAMAN</t>
  </si>
  <si>
    <t>AUG 10 2019</t>
  </si>
  <si>
    <t>1789</t>
  </si>
  <si>
    <t>2875</t>
  </si>
  <si>
    <t>634</t>
  </si>
  <si>
    <t>181</t>
  </si>
  <si>
    <t>173</t>
  </si>
  <si>
    <t>18A11</t>
  </si>
  <si>
    <t>LIZA MARIA DELA MERCED</t>
  </si>
  <si>
    <t>3063</t>
  </si>
  <si>
    <t>20A16</t>
  </si>
  <si>
    <t>JHONNA FOJAS</t>
  </si>
  <si>
    <t>21A19</t>
  </si>
  <si>
    <t>21A20</t>
  </si>
  <si>
    <t>SHYRR VIN MAGAWAY</t>
  </si>
  <si>
    <t>AUG 15 2019</t>
  </si>
  <si>
    <t>473</t>
  </si>
  <si>
    <t>42</t>
  </si>
  <si>
    <t>30</t>
  </si>
  <si>
    <t>31</t>
  </si>
  <si>
    <t>32</t>
  </si>
  <si>
    <t>33</t>
  </si>
  <si>
    <t>34</t>
  </si>
  <si>
    <t>35</t>
  </si>
  <si>
    <t>36</t>
  </si>
  <si>
    <t>37</t>
  </si>
  <si>
    <t>JULY 23 2020</t>
  </si>
  <si>
    <t>NO METER</t>
  </si>
  <si>
    <t xml:space="preserve">ACTUAL AVE @ 96.57
</t>
  </si>
  <si>
    <t>@ 115.88 / cubic</t>
  </si>
  <si>
    <t xml:space="preserve">ACTUAL @ 8.95
</t>
  </si>
  <si>
    <t>@ 17.90/ kw</t>
  </si>
  <si>
    <t>472</t>
  </si>
  <si>
    <t>38</t>
  </si>
  <si>
    <t>1781</t>
  </si>
  <si>
    <t>9MA21</t>
  </si>
  <si>
    <t>VERGEL SAN GABRIEL</t>
  </si>
  <si>
    <t>SEPT 23 2019</t>
  </si>
  <si>
    <t>SEPT 2019</t>
  </si>
  <si>
    <t>10B02</t>
  </si>
  <si>
    <t>IRENEA CARLOS</t>
  </si>
  <si>
    <t>AUG 30 2019</t>
  </si>
  <si>
    <t>12A02</t>
  </si>
  <si>
    <t>12A04</t>
  </si>
  <si>
    <t>MARIA SILIA/HERMOGENES DULDULAO</t>
  </si>
  <si>
    <t>12A08</t>
  </si>
  <si>
    <t>RALF DANIEL URAG</t>
  </si>
  <si>
    <t>12B01</t>
  </si>
  <si>
    <t>MARI JINA ANDAYA</t>
  </si>
  <si>
    <t>SEPT 12 2019</t>
  </si>
  <si>
    <t>12B18</t>
  </si>
  <si>
    <t>ELLERY DELA REA</t>
  </si>
  <si>
    <t>SEPT 5 2019</t>
  </si>
  <si>
    <t>15A20</t>
  </si>
  <si>
    <t>16B01</t>
  </si>
  <si>
    <t>16B03</t>
  </si>
  <si>
    <t>18B10</t>
  </si>
  <si>
    <t>18B11</t>
  </si>
  <si>
    <t>REGINALD DARIO</t>
  </si>
  <si>
    <t>SEPT 24 2019</t>
  </si>
  <si>
    <t>20A10</t>
  </si>
  <si>
    <t>WENRESTI GALLARDO</t>
  </si>
  <si>
    <t>20B19</t>
  </si>
  <si>
    <t>JULIE HILARIO</t>
  </si>
  <si>
    <t>25A06</t>
  </si>
  <si>
    <t>ROBERTO ENCINARES</t>
  </si>
  <si>
    <t>31A11</t>
  </si>
  <si>
    <t>31A12</t>
  </si>
  <si>
    <t>ARNALDO DE BELEN</t>
  </si>
  <si>
    <t>41</t>
  </si>
  <si>
    <t>43</t>
  </si>
  <si>
    <t>44</t>
  </si>
  <si>
    <t>46</t>
  </si>
  <si>
    <t>47</t>
  </si>
  <si>
    <t>48</t>
  </si>
  <si>
    <t>51</t>
  </si>
  <si>
    <t>52</t>
  </si>
  <si>
    <t>53</t>
  </si>
  <si>
    <t>54</t>
  </si>
  <si>
    <t>423</t>
  </si>
  <si>
    <t>332</t>
  </si>
  <si>
    <t>174</t>
  </si>
  <si>
    <t>499</t>
  </si>
  <si>
    <t>64</t>
  </si>
  <si>
    <t>2676</t>
  </si>
  <si>
    <t>1052</t>
  </si>
  <si>
    <t>3066</t>
  </si>
  <si>
    <t>511</t>
  </si>
  <si>
    <t>2189</t>
  </si>
  <si>
    <t>2876</t>
  </si>
  <si>
    <t>2000</t>
  </si>
  <si>
    <t>75</t>
  </si>
  <si>
    <t>2751</t>
  </si>
  <si>
    <t>536</t>
  </si>
  <si>
    <t>325</t>
  </si>
  <si>
    <t>69</t>
  </si>
  <si>
    <t>1294</t>
  </si>
  <si>
    <t>334</t>
  </si>
  <si>
    <t>2079</t>
  </si>
  <si>
    <t>1225</t>
  </si>
  <si>
    <t>248</t>
  </si>
  <si>
    <t>637</t>
  </si>
  <si>
    <t>1959</t>
  </si>
  <si>
    <t>2469</t>
  </si>
  <si>
    <t>3143</t>
  </si>
  <si>
    <t>3001</t>
  </si>
  <si>
    <t>1841</t>
  </si>
  <si>
    <t>871</t>
  </si>
  <si>
    <t>264</t>
  </si>
  <si>
    <t>2188</t>
  </si>
  <si>
    <t>1557</t>
  </si>
  <si>
    <t>1293</t>
  </si>
  <si>
    <t>324</t>
  </si>
  <si>
    <t>1992</t>
  </si>
  <si>
    <t xml:space="preserve">ACTUAL @ 8.16
</t>
  </si>
  <si>
    <t>@ 16.32/ kw</t>
  </si>
  <si>
    <t xml:space="preserve">ACTUAL AVE @ 96.82
</t>
  </si>
  <si>
    <t>@ 116.18 / cubic</t>
  </si>
  <si>
    <t xml:space="preserve">ACTUAL @ 8.21
</t>
  </si>
  <si>
    <t>@ 16.42/ kw</t>
  </si>
  <si>
    <t>OCT 2019</t>
  </si>
  <si>
    <t>425</t>
  </si>
  <si>
    <t>72</t>
  </si>
  <si>
    <t>10B16</t>
  </si>
  <si>
    <t>MARIAN PRIMAVERA</t>
  </si>
  <si>
    <t>OCT 9 2019</t>
  </si>
  <si>
    <t>135</t>
  </si>
  <si>
    <t>100</t>
  </si>
  <si>
    <t>2779</t>
  </si>
  <si>
    <t>555</t>
  </si>
  <si>
    <t>1296</t>
  </si>
  <si>
    <t>342</t>
  </si>
  <si>
    <t>2082</t>
  </si>
  <si>
    <t>1229</t>
  </si>
  <si>
    <t>127</t>
  </si>
  <si>
    <t>488</t>
  </si>
  <si>
    <t>60</t>
  </si>
  <si>
    <t>14A10</t>
  </si>
  <si>
    <t>CHRISTOPER VALENCIA</t>
  </si>
  <si>
    <t>OCT 22 2019</t>
  </si>
  <si>
    <t>3258</t>
  </si>
  <si>
    <t>838</t>
  </si>
  <si>
    <t>1963</t>
  </si>
  <si>
    <t>2476</t>
  </si>
  <si>
    <t>3158</t>
  </si>
  <si>
    <t>57</t>
  </si>
  <si>
    <t>1560</t>
  </si>
  <si>
    <t>16A05</t>
  </si>
  <si>
    <t>VERONICA GREGORIO</t>
  </si>
  <si>
    <t>OCT 8 2019</t>
  </si>
  <si>
    <t>797</t>
  </si>
  <si>
    <t>232</t>
  </si>
  <si>
    <t>16A14</t>
  </si>
  <si>
    <t>CECILE TABUNAN</t>
  </si>
  <si>
    <t>OCT 24 2019</t>
  </si>
  <si>
    <t>1526</t>
  </si>
  <si>
    <t>16A19</t>
  </si>
  <si>
    <t>ROSALVE ROMERO</t>
  </si>
  <si>
    <t>3003</t>
  </si>
  <si>
    <t>1933</t>
  </si>
  <si>
    <t>2884</t>
  </si>
  <si>
    <t>1197</t>
  </si>
  <si>
    <t>352</t>
  </si>
  <si>
    <t>17B05</t>
  </si>
  <si>
    <t>DANNA KRISTINA PE</t>
  </si>
  <si>
    <t>2727</t>
  </si>
  <si>
    <t>18A07</t>
  </si>
  <si>
    <t>ROMMEL PAJELA</t>
  </si>
  <si>
    <t>3068</t>
  </si>
  <si>
    <t>18B04</t>
  </si>
  <si>
    <t>SNOOKY SARDANAS</t>
  </si>
  <si>
    <t>3931</t>
  </si>
  <si>
    <t>18B07</t>
  </si>
  <si>
    <t>GEMMA PAJELA</t>
  </si>
  <si>
    <t>134</t>
  </si>
  <si>
    <t>2191</t>
  </si>
  <si>
    <t>2679</t>
  </si>
  <si>
    <t>1053</t>
  </si>
  <si>
    <t>21A10</t>
  </si>
  <si>
    <t>MARCELA FRANCO</t>
  </si>
  <si>
    <t>97</t>
  </si>
  <si>
    <t>21B14</t>
  </si>
  <si>
    <t>MARY JANE YGRUBAY</t>
  </si>
  <si>
    <t>2410</t>
  </si>
  <si>
    <t>23A04</t>
  </si>
  <si>
    <t>JIRAH CORONADO</t>
  </si>
  <si>
    <t>1552</t>
  </si>
  <si>
    <t>183</t>
  </si>
  <si>
    <t>27B08</t>
  </si>
  <si>
    <t>JEANETH/ARAFIL CABRALES</t>
  </si>
  <si>
    <t>OCT 21 2019</t>
  </si>
  <si>
    <t>58</t>
  </si>
  <si>
    <t>32B14</t>
  </si>
  <si>
    <t>JOSEPHINE HERMOSO</t>
  </si>
  <si>
    <t>33A02</t>
  </si>
  <si>
    <t>KENNETH DANDAN</t>
  </si>
  <si>
    <t>2617</t>
  </si>
  <si>
    <t>34B18</t>
  </si>
  <si>
    <t>FIDEL CASTRO</t>
  </si>
  <si>
    <t>OCT 3 2019</t>
  </si>
  <si>
    <t>34B05</t>
  </si>
  <si>
    <t>34B08</t>
  </si>
  <si>
    <t>34B09</t>
  </si>
  <si>
    <t>WESLEY BRIOLA</t>
  </si>
  <si>
    <t>JONATHAN YOUNG</t>
  </si>
  <si>
    <t>59</t>
  </si>
  <si>
    <t>491</t>
  </si>
  <si>
    <t>36B06</t>
  </si>
  <si>
    <t>ORLAND ALIMBUYUGUEN</t>
  </si>
  <si>
    <t>327</t>
  </si>
  <si>
    <t>OCT 23 2019</t>
  </si>
  <si>
    <t>1848</t>
  </si>
  <si>
    <t>39B12</t>
  </si>
  <si>
    <t>SHIRLY SEMIC</t>
  </si>
  <si>
    <t>27B09</t>
  </si>
  <si>
    <t>1847</t>
  </si>
  <si>
    <t>133</t>
  </si>
  <si>
    <t>55</t>
  </si>
  <si>
    <t>61</t>
  </si>
  <si>
    <t>63</t>
  </si>
  <si>
    <t>66</t>
  </si>
  <si>
    <t>67</t>
  </si>
  <si>
    <t>68</t>
  </si>
  <si>
    <t>71</t>
  </si>
  <si>
    <t>73</t>
  </si>
  <si>
    <t>74</t>
  </si>
  <si>
    <t>76</t>
  </si>
  <si>
    <t xml:space="preserve">ACTUAL AVE @ 96.71
</t>
  </si>
  <si>
    <t>@ 116.05 / cubic</t>
  </si>
  <si>
    <t>NOV 2019</t>
  </si>
  <si>
    <t>1856</t>
  </si>
  <si>
    <t>329</t>
  </si>
  <si>
    <t>492</t>
  </si>
  <si>
    <t>2626</t>
  </si>
  <si>
    <t>33A19</t>
  </si>
  <si>
    <t>HONESTO QUIJANO</t>
  </si>
  <si>
    <t>77</t>
  </si>
  <si>
    <t>NOV 6 2019</t>
  </si>
  <si>
    <t>33B16</t>
  </si>
  <si>
    <t>JOSEFINA MONTIAGUE</t>
  </si>
  <si>
    <t>2267</t>
  </si>
  <si>
    <t>29A06</t>
  </si>
  <si>
    <t>CAMELA VALENCIA</t>
  </si>
  <si>
    <t>NOV 19 2019</t>
  </si>
  <si>
    <t>27A03</t>
  </si>
  <si>
    <t>PRINCESS RABANAL</t>
  </si>
  <si>
    <t>NOV 12 2019</t>
  </si>
  <si>
    <t>27A21</t>
  </si>
  <si>
    <t>JEFFLYN ABREA</t>
  </si>
  <si>
    <t>OCT 28 2019</t>
  </si>
  <si>
    <t>195</t>
  </si>
  <si>
    <t>27B11</t>
  </si>
  <si>
    <t>27B12</t>
  </si>
  <si>
    <t>27B14</t>
  </si>
  <si>
    <t>ELVIRA GALANG</t>
  </si>
  <si>
    <t>NOV 13 2019</t>
  </si>
  <si>
    <t>2219</t>
  </si>
  <si>
    <t>24A09</t>
  </si>
  <si>
    <t>ROMMEL BAILON</t>
  </si>
  <si>
    <t>1250</t>
  </si>
  <si>
    <t>24B12</t>
  </si>
  <si>
    <t>JOHN PAUL SALCEDO</t>
  </si>
  <si>
    <t>NOV 9 2019</t>
  </si>
  <si>
    <t>185</t>
  </si>
  <si>
    <t>23B02</t>
  </si>
  <si>
    <t>JOHN CLAUDE CABREROS</t>
  </si>
  <si>
    <t>1329</t>
  </si>
  <si>
    <t>21A16</t>
  </si>
  <si>
    <t>SAMSON DACULA</t>
  </si>
  <si>
    <t>NOV 20 2019</t>
  </si>
  <si>
    <t>20B03</t>
  </si>
  <si>
    <t>VAUGHN MARTIN ARBON</t>
  </si>
  <si>
    <t>2409</t>
  </si>
  <si>
    <t>1056</t>
  </si>
  <si>
    <t>3073</t>
  </si>
  <si>
    <t>3933</t>
  </si>
  <si>
    <t>137</t>
  </si>
  <si>
    <t>2197</t>
  </si>
  <si>
    <t>2887</t>
  </si>
  <si>
    <t>17A08</t>
  </si>
  <si>
    <t>VICTORIA OCAMPO</t>
  </si>
  <si>
    <t>NOV 8 2019</t>
  </si>
  <si>
    <t>1464</t>
  </si>
  <si>
    <t>430</t>
  </si>
  <si>
    <t>798</t>
  </si>
  <si>
    <t>233</t>
  </si>
  <si>
    <t>3009</t>
  </si>
  <si>
    <t>2012</t>
  </si>
  <si>
    <t>15B02</t>
  </si>
  <si>
    <t>ROMULO DELA ROSA</t>
  </si>
  <si>
    <t>NOV 22 2019</t>
  </si>
  <si>
    <t>89</t>
  </si>
  <si>
    <t>991</t>
  </si>
  <si>
    <t>2014</t>
  </si>
  <si>
    <t>2483</t>
  </si>
  <si>
    <t>3163</t>
  </si>
  <si>
    <t>639</t>
  </si>
  <si>
    <t>132</t>
  </si>
  <si>
    <t>343</t>
  </si>
  <si>
    <t>12A09</t>
  </si>
  <si>
    <t>GERALD FELIPE</t>
  </si>
  <si>
    <t>2085</t>
  </si>
  <si>
    <t>12B04</t>
  </si>
  <si>
    <t>PAQUITO TORRES</t>
  </si>
  <si>
    <t>NOV 11 2019</t>
  </si>
  <si>
    <t>2368</t>
  </si>
  <si>
    <t>1240</t>
  </si>
  <si>
    <t>145</t>
  </si>
  <si>
    <t>689</t>
  </si>
  <si>
    <t>301</t>
  </si>
  <si>
    <t>197</t>
  </si>
  <si>
    <t>11B08</t>
  </si>
  <si>
    <t>MARY ANN AUINGAN</t>
  </si>
  <si>
    <t>2903</t>
  </si>
  <si>
    <t>2001</t>
  </si>
  <si>
    <t>10B17</t>
  </si>
  <si>
    <t>ANITA MERIDA</t>
  </si>
  <si>
    <t>9MB05</t>
  </si>
  <si>
    <t>JANICE MAGPANTAY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</si>
  <si>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</si>
  <si>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</si>
  <si>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</si>
  <si>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</si>
  <si>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</si>
  <si>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</si>
  <si>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</si>
  <si>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</si>
  <si>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</si>
  <si>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</si>
  <si>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</si>
  <si>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91</t>
  </si>
  <si>
    <t>93</t>
  </si>
  <si>
    <t>94</t>
  </si>
  <si>
    <t>95</t>
  </si>
  <si>
    <t>96</t>
  </si>
  <si>
    <t xml:space="preserve">ACTUAL @ 8.69
</t>
  </si>
  <si>
    <t>@ 17.38/ kw</t>
  </si>
  <si>
    <t xml:space="preserve">ACTUAL AVE @ 96.48
</t>
  </si>
  <si>
    <t>@ 115.78 / cubic</t>
  </si>
  <si>
    <t>2369</t>
  </si>
  <si>
    <t>2218</t>
  </si>
  <si>
    <t>2407</t>
  </si>
  <si>
    <t>889</t>
  </si>
  <si>
    <t>9MA04</t>
  </si>
  <si>
    <t>JENNYVIE TEJARES</t>
  </si>
  <si>
    <t>DEC 9 2019</t>
  </si>
  <si>
    <t>9MB18</t>
  </si>
  <si>
    <t>CHRISTIAN BAET</t>
  </si>
  <si>
    <t>9MB19</t>
  </si>
  <si>
    <t>DEC 18 2019</t>
  </si>
  <si>
    <t>11A01</t>
  </si>
  <si>
    <t>JUANITO SABADO</t>
  </si>
  <si>
    <t>11A07</t>
  </si>
  <si>
    <t>KIMBERLY RABAGO</t>
  </si>
  <si>
    <t>DEC 2 2019</t>
  </si>
  <si>
    <t>NOV 26 2019</t>
  </si>
  <si>
    <t>12B05</t>
  </si>
  <si>
    <t>MANUEL MONSALUD</t>
  </si>
  <si>
    <t>NOV 27 2019</t>
  </si>
  <si>
    <t>14B01</t>
  </si>
  <si>
    <t>RANDY MARANAN</t>
  </si>
  <si>
    <t>15B10</t>
  </si>
  <si>
    <t>CHRISTIAN QUIÑO</t>
  </si>
  <si>
    <t>DEC 14 2019</t>
  </si>
  <si>
    <t>16B14</t>
  </si>
  <si>
    <t>ROMEO GALLENITO</t>
  </si>
  <si>
    <t>DEC 10 2019</t>
  </si>
  <si>
    <t>17A04</t>
  </si>
  <si>
    <t>NIKKI ESGUERRA</t>
  </si>
  <si>
    <t>DEC 6 2019</t>
  </si>
  <si>
    <t>21A11</t>
  </si>
  <si>
    <t>ROSELLIE REYES</t>
  </si>
  <si>
    <t>DEC 21 2019</t>
  </si>
  <si>
    <t>23B03</t>
  </si>
  <si>
    <t>ANNE KRISTINE LAO</t>
  </si>
  <si>
    <t>25A15</t>
  </si>
  <si>
    <t>ROMELITA SUAREZ</t>
  </si>
  <si>
    <t>25A21</t>
  </si>
  <si>
    <t>MIKYOUNG LEE</t>
  </si>
  <si>
    <t>26B10</t>
  </si>
  <si>
    <t>ROCHELLE RAMOS</t>
  </si>
  <si>
    <t>28A03</t>
  </si>
  <si>
    <t>LYNETH AMATE</t>
  </si>
  <si>
    <t>DEC 3 2019</t>
  </si>
  <si>
    <t>30B09</t>
  </si>
  <si>
    <t>RUFINO PACAON JR.</t>
  </si>
  <si>
    <t>38B21</t>
  </si>
  <si>
    <t>RONNEL LAGANG</t>
  </si>
  <si>
    <t>39A14</t>
  </si>
  <si>
    <t>ROBERTO DE LA CRUZ</t>
  </si>
  <si>
    <t>41B06</t>
  </si>
  <si>
    <t>RIO ROSE SANTOS</t>
  </si>
  <si>
    <t>43B03</t>
  </si>
  <si>
    <t>MAYLENE TANAY</t>
  </si>
  <si>
    <t>DEC 4 2019</t>
  </si>
  <si>
    <t>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</si>
  <si>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</si>
  <si>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</si>
  <si>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</si>
  <si>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</si>
  <si>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</si>
  <si>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</si>
  <si>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</si>
  <si>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</si>
  <si>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</si>
  <si>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</si>
  <si>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</si>
  <si>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</si>
  <si>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</si>
  <si>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</si>
  <si>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</si>
  <si>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</si>
  <si>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DEC 2019</t>
  </si>
  <si>
    <t>1463</t>
  </si>
  <si>
    <t>1459</t>
  </si>
  <si>
    <t>1939</t>
  </si>
  <si>
    <t>690</t>
  </si>
  <si>
    <t>487</t>
  </si>
  <si>
    <t>336</t>
  </si>
  <si>
    <t>493</t>
  </si>
  <si>
    <t>2274</t>
  </si>
  <si>
    <t>2640</t>
  </si>
  <si>
    <t>208</t>
  </si>
  <si>
    <t>2235</t>
  </si>
  <si>
    <t>443</t>
  </si>
  <si>
    <t>293</t>
  </si>
  <si>
    <t>386</t>
  </si>
  <si>
    <t>497</t>
  </si>
  <si>
    <t>494</t>
  </si>
  <si>
    <t>187</t>
  </si>
  <si>
    <t>1260</t>
  </si>
  <si>
    <t>502</t>
  </si>
  <si>
    <t>2417</t>
  </si>
  <si>
    <t>523</t>
  </si>
  <si>
    <t>2690</t>
  </si>
  <si>
    <t>124</t>
  </si>
  <si>
    <t>1111</t>
  </si>
  <si>
    <t>2413</t>
  </si>
  <si>
    <t>518</t>
  </si>
  <si>
    <t>2201</t>
  </si>
  <si>
    <t>170</t>
  </si>
  <si>
    <t>3935</t>
  </si>
  <si>
    <t>3075</t>
  </si>
  <si>
    <t>510</t>
  </si>
  <si>
    <t>1735</t>
  </si>
  <si>
    <t>2910</t>
  </si>
  <si>
    <t>199</t>
  </si>
  <si>
    <t>191</t>
  </si>
  <si>
    <t>2086</t>
  </si>
  <si>
    <t>3011</t>
  </si>
  <si>
    <t>1530</t>
  </si>
  <si>
    <t>805</t>
  </si>
  <si>
    <t>202</t>
  </si>
  <si>
    <t>1561</t>
  </si>
  <si>
    <t>2496</t>
  </si>
  <si>
    <t>3173</t>
  </si>
  <si>
    <t>1749</t>
  </si>
  <si>
    <t>2045</t>
  </si>
  <si>
    <t>1145</t>
  </si>
  <si>
    <t>3259</t>
  </si>
  <si>
    <t>883</t>
  </si>
  <si>
    <t>168</t>
  </si>
  <si>
    <t>1249</t>
  </si>
  <si>
    <t>2370</t>
  </si>
  <si>
    <t>2102</t>
  </si>
  <si>
    <t>344</t>
  </si>
  <si>
    <t>1305</t>
  </si>
  <si>
    <t>155</t>
  </si>
  <si>
    <t>331</t>
  </si>
  <si>
    <t>641</t>
  </si>
  <si>
    <t>3083</t>
  </si>
  <si>
    <t>308</t>
  </si>
  <si>
    <t>303</t>
  </si>
  <si>
    <t>2003</t>
  </si>
  <si>
    <t xml:space="preserve">ACTUAL @ 9.03
</t>
  </si>
  <si>
    <t>@ 18.06/ kw</t>
  </si>
  <si>
    <t>@ 115.93 / cubic</t>
  </si>
  <si>
    <t xml:space="preserve">ACTUAL AVE @ 96.61
</t>
  </si>
  <si>
    <t>CASH</t>
  </si>
  <si>
    <t>JAN 2020</t>
  </si>
  <si>
    <t>14B02</t>
  </si>
  <si>
    <t>IRISH ALCOREZA</t>
  </si>
  <si>
    <t>DEC 27 2019</t>
  </si>
  <si>
    <t>24A15</t>
  </si>
  <si>
    <t>RONALD RAMA</t>
  </si>
  <si>
    <t>118</t>
  </si>
  <si>
    <t>44A12</t>
  </si>
  <si>
    <t>JUNEL SORIANO</t>
  </si>
  <si>
    <t>24A20</t>
  </si>
  <si>
    <t>ANTONETTE CORDERO/BUTCH FRANCISCO</t>
  </si>
  <si>
    <t>28B20</t>
  </si>
  <si>
    <t>ROMANA SILVA</t>
  </si>
  <si>
    <t>29B21</t>
  </si>
  <si>
    <t>JEANETTE TEOVISIO</t>
  </si>
  <si>
    <t>28B14</t>
  </si>
  <si>
    <t>CATHERINE DACANAY</t>
  </si>
  <si>
    <t>JAN 3 2020</t>
  </si>
  <si>
    <t>29A21</t>
  </si>
  <si>
    <t>DJOANA EVE RIVERA</t>
  </si>
  <si>
    <t>JAN 6 2020</t>
  </si>
  <si>
    <t>12B03</t>
  </si>
  <si>
    <t>RANDY URSAL</t>
  </si>
  <si>
    <t>JAN 8 2020</t>
  </si>
  <si>
    <t>DIONISIO TAN</t>
  </si>
  <si>
    <t>43A19</t>
  </si>
  <si>
    <t>43A18</t>
  </si>
  <si>
    <t>28B21</t>
  </si>
  <si>
    <t>PRINCESS APODERADO</t>
  </si>
  <si>
    <t>JAN 14 2020</t>
  </si>
  <si>
    <t>18A04</t>
  </si>
  <si>
    <t>KIM CHARMAINE ESPINAS</t>
  </si>
  <si>
    <t>23B14</t>
  </si>
  <si>
    <t>RENATO ABALOS</t>
  </si>
  <si>
    <t>28B10</t>
  </si>
  <si>
    <t>28B09</t>
  </si>
  <si>
    <t>LAMECH PERALTA</t>
  </si>
  <si>
    <t>30A08</t>
  </si>
  <si>
    <t>RHAYAN OCHOA</t>
  </si>
  <si>
    <t>JAN 15 2020</t>
  </si>
  <si>
    <t>31A15</t>
  </si>
  <si>
    <t>GRACE RUBIO</t>
  </si>
  <si>
    <t>12A07</t>
  </si>
  <si>
    <t>ROBERTO JUNIO</t>
  </si>
  <si>
    <t>17B21</t>
  </si>
  <si>
    <t>ANNALYN ASAHINA</t>
  </si>
  <si>
    <t>JAN 16 2020</t>
  </si>
  <si>
    <t>39A07</t>
  </si>
  <si>
    <t>MANUEL/LINDA YOLO</t>
  </si>
  <si>
    <t>JAN 17 2020</t>
  </si>
  <si>
    <t>17B15</t>
  </si>
  <si>
    <t>GERARDO VILLAFUERTE</t>
  </si>
  <si>
    <t>JAN 20 2020</t>
  </si>
  <si>
    <t>35A19</t>
  </si>
  <si>
    <t>KATRINA TARINE</t>
  </si>
  <si>
    <t>119</t>
  </si>
  <si>
    <t>120</t>
  </si>
  <si>
    <t>121</t>
  </si>
  <si>
    <t>122</t>
  </si>
  <si>
    <t>123</t>
  </si>
  <si>
    <t>125</t>
  </si>
  <si>
    <t>126</t>
  </si>
  <si>
    <t>128</t>
  </si>
  <si>
    <t>129</t>
  </si>
  <si>
    <t>130</t>
  </si>
  <si>
    <t>131</t>
  </si>
  <si>
    <t>136</t>
  </si>
  <si>
    <t>138</t>
  </si>
  <si>
    <t>139</t>
  </si>
  <si>
    <t>140</t>
  </si>
  <si>
    <t>1681</t>
  </si>
  <si>
    <t>1163</t>
  </si>
  <si>
    <t>141</t>
  </si>
  <si>
    <t>20A18</t>
  </si>
  <si>
    <t>JOHN NIKOLAI CARRANZA</t>
  </si>
  <si>
    <t>JAN 23 2020</t>
  </si>
  <si>
    <t>142</t>
  </si>
  <si>
    <t>143</t>
  </si>
  <si>
    <t>144</t>
  </si>
  <si>
    <t>PHA02</t>
  </si>
  <si>
    <t>PHA03</t>
  </si>
  <si>
    <t>PHA04</t>
  </si>
  <si>
    <t>37A09</t>
  </si>
  <si>
    <t>MARYJO CINCO</t>
  </si>
  <si>
    <t>JAN 24 2020</t>
  </si>
  <si>
    <t>JUSTINE AR-GRACE HABOC</t>
  </si>
  <si>
    <t xml:space="preserve"> 0</t>
  </si>
  <si>
    <t>311</t>
  </si>
  <si>
    <t>211</t>
  </si>
  <si>
    <t>3263</t>
  </si>
  <si>
    <t>652</t>
  </si>
  <si>
    <t>166</t>
  </si>
  <si>
    <t>345</t>
  </si>
  <si>
    <t>2176</t>
  </si>
  <si>
    <t>201</t>
  </si>
  <si>
    <t>1066</t>
  </si>
  <si>
    <t>222</t>
  </si>
  <si>
    <t>3261</t>
  </si>
  <si>
    <t>1251</t>
  </si>
  <si>
    <t>2070</t>
  </si>
  <si>
    <t>2506</t>
  </si>
  <si>
    <t>3181</t>
  </si>
  <si>
    <t>218</t>
  </si>
  <si>
    <t>3015</t>
  </si>
  <si>
    <t>2169</t>
  </si>
  <si>
    <t>223</t>
  </si>
  <si>
    <t>2959</t>
  </si>
  <si>
    <t>200</t>
  </si>
  <si>
    <t>596</t>
  </si>
  <si>
    <t>2728</t>
  </si>
  <si>
    <t>3076</t>
  </si>
  <si>
    <t>3938</t>
  </si>
  <si>
    <t>196</t>
  </si>
  <si>
    <t>520</t>
  </si>
  <si>
    <t>2202</t>
  </si>
  <si>
    <t>2693</t>
  </si>
  <si>
    <t>257</t>
  </si>
  <si>
    <t>2416</t>
  </si>
  <si>
    <t>1384</t>
  </si>
  <si>
    <t>524</t>
  </si>
  <si>
    <t>1331</t>
  </si>
  <si>
    <t>513</t>
  </si>
  <si>
    <t>1352</t>
  </si>
  <si>
    <t>506</t>
  </si>
  <si>
    <t>390</t>
  </si>
  <si>
    <t>835</t>
  </si>
  <si>
    <t>559</t>
  </si>
  <si>
    <t>2254</t>
  </si>
  <si>
    <t>687</t>
  </si>
  <si>
    <t>153</t>
  </si>
  <si>
    <t>2792</t>
  </si>
  <si>
    <t>2280</t>
  </si>
  <si>
    <t>498</t>
  </si>
  <si>
    <t>600</t>
  </si>
  <si>
    <t>2039</t>
  </si>
  <si>
    <t>1469</t>
  </si>
  <si>
    <t xml:space="preserve">ACTUAL AVE @ 96.81
</t>
  </si>
  <si>
    <t>@ 116.17 / cubic</t>
  </si>
  <si>
    <t xml:space="preserve">ACTUAL @ 8.70
</t>
  </si>
  <si>
    <t>@ 17.40/ kw</t>
  </si>
  <si>
    <t>GILBERTO QUIÑONES</t>
  </si>
  <si>
    <t>9MB17</t>
  </si>
  <si>
    <t>DONALYN ESPLANA</t>
  </si>
  <si>
    <t>FEB 3 2020</t>
  </si>
  <si>
    <t>@ 15.83/ kw</t>
  </si>
  <si>
    <t xml:space="preserve">ACTUAL @ 7.91
</t>
  </si>
  <si>
    <t>444</t>
  </si>
  <si>
    <t>2005</t>
  </si>
  <si>
    <t>382</t>
  </si>
  <si>
    <t>309</t>
  </si>
  <si>
    <t>212</t>
  </si>
  <si>
    <t>3412</t>
  </si>
  <si>
    <t>338</t>
  </si>
  <si>
    <t>1339</t>
  </si>
  <si>
    <t>346</t>
  </si>
  <si>
    <t>2244</t>
  </si>
  <si>
    <t>2371</t>
  </si>
  <si>
    <t>227</t>
  </si>
  <si>
    <t>1237</t>
  </si>
  <si>
    <t>277</t>
  </si>
  <si>
    <t>14A09</t>
  </si>
  <si>
    <t>ROWENA MAGBANUA</t>
  </si>
  <si>
    <t>FEB 4 2020</t>
  </si>
  <si>
    <t>3265</t>
  </si>
  <si>
    <t>1365</t>
  </si>
  <si>
    <t>2094</t>
  </si>
  <si>
    <t>14B11</t>
  </si>
  <si>
    <t>FERDINAND IRINGAN</t>
  </si>
  <si>
    <t>FEB 12 2020</t>
  </si>
  <si>
    <t>2514</t>
  </si>
  <si>
    <t>3188</t>
  </si>
  <si>
    <t>1567</t>
  </si>
  <si>
    <t>15B07</t>
  </si>
  <si>
    <t>CLARENCE ANTHONY GAMMAD</t>
  </si>
  <si>
    <t>JAN 27 2020</t>
  </si>
  <si>
    <t>259</t>
  </si>
  <si>
    <t>235</t>
  </si>
  <si>
    <t>1532</t>
  </si>
  <si>
    <t>3037</t>
  </si>
  <si>
    <t>2252</t>
  </si>
  <si>
    <t>230</t>
  </si>
  <si>
    <t>251</t>
  </si>
  <si>
    <t>3038</t>
  </si>
  <si>
    <t>2243</t>
  </si>
  <si>
    <t>677</t>
  </si>
  <si>
    <t>2729</t>
  </si>
  <si>
    <t>3078</t>
  </si>
  <si>
    <t>3941</t>
  </si>
  <si>
    <t>206</t>
  </si>
  <si>
    <t>2206</t>
  </si>
  <si>
    <t>19B11</t>
  </si>
  <si>
    <t>MA. NADIA LIWAG</t>
  </si>
  <si>
    <t>FEB 14 2020</t>
  </si>
  <si>
    <t>2695</t>
  </si>
  <si>
    <t>367</t>
  </si>
  <si>
    <t>1589</t>
  </si>
  <si>
    <t>21A17</t>
  </si>
  <si>
    <t>PHILIP TEODORE RUSSELL VEDUA</t>
  </si>
  <si>
    <t>FEB 17 2020</t>
  </si>
  <si>
    <t>526</t>
  </si>
  <si>
    <t>2419</t>
  </si>
  <si>
    <t>22A15</t>
  </si>
  <si>
    <t>AMELIA OROSCO</t>
  </si>
  <si>
    <t>FEB 11 2020</t>
  </si>
  <si>
    <t>1580</t>
  </si>
  <si>
    <t>1369</t>
  </si>
  <si>
    <t>213</t>
  </si>
  <si>
    <t>525</t>
  </si>
  <si>
    <t>25B07</t>
  </si>
  <si>
    <t>CRISTIAN LAZANA</t>
  </si>
  <si>
    <t>399</t>
  </si>
  <si>
    <t>1058</t>
  </si>
  <si>
    <t>772</t>
  </si>
  <si>
    <t>2290</t>
  </si>
  <si>
    <t>190</t>
  </si>
  <si>
    <t>225</t>
  </si>
  <si>
    <t>30B12</t>
  </si>
  <si>
    <t>RACHEL TOMAS</t>
  </si>
  <si>
    <t>2870</t>
  </si>
  <si>
    <t>505</t>
  </si>
  <si>
    <t>997</t>
  </si>
  <si>
    <t>36B11</t>
  </si>
  <si>
    <t>CYNTHIA AGOJO</t>
  </si>
  <si>
    <t>JAN 29 2020</t>
  </si>
  <si>
    <t>2101</t>
  </si>
  <si>
    <t>1523</t>
  </si>
  <si>
    <t>41B16</t>
  </si>
  <si>
    <t>SATURNINA AGOJO</t>
  </si>
  <si>
    <t>44B15</t>
  </si>
  <si>
    <t>AMALIA GUICO</t>
  </si>
  <si>
    <t>44B16</t>
  </si>
  <si>
    <t>OLIVER AGOJO</t>
  </si>
  <si>
    <t>146</t>
  </si>
  <si>
    <t>147</t>
  </si>
  <si>
    <t>148</t>
  </si>
  <si>
    <t>149</t>
  </si>
  <si>
    <t>150</t>
  </si>
  <si>
    <t>151</t>
  </si>
  <si>
    <t>152</t>
  </si>
  <si>
    <t>154</t>
  </si>
  <si>
    <t>156</t>
  </si>
  <si>
    <t>157</t>
  </si>
  <si>
    <t>158</t>
  </si>
  <si>
    <t>FEB 2020</t>
  </si>
  <si>
    <t xml:space="preserve">ACTUAL AVE @ 97.76
</t>
  </si>
  <si>
    <t>@ 117.31 / cubic</t>
  </si>
  <si>
    <t>MAR 2020</t>
  </si>
  <si>
    <t>10A05</t>
  </si>
  <si>
    <t>EUNICE TAMAYO</t>
  </si>
  <si>
    <t>MAR 3 2020</t>
  </si>
  <si>
    <t>17B18</t>
  </si>
  <si>
    <t>CHANJIN PARK</t>
  </si>
  <si>
    <t>FEB 26 2020</t>
  </si>
  <si>
    <t>19A12</t>
  </si>
  <si>
    <t>IRMA DE LEON</t>
  </si>
  <si>
    <t>MAR 4 2020</t>
  </si>
  <si>
    <t>19B09</t>
  </si>
  <si>
    <t>ROMEO LIMLINGAN</t>
  </si>
  <si>
    <t>20B08</t>
  </si>
  <si>
    <t>20B09</t>
  </si>
  <si>
    <t>PAUL GEORGE SALINAS</t>
  </si>
  <si>
    <t>FEB 27 2020</t>
  </si>
  <si>
    <t>21B16</t>
  </si>
  <si>
    <t>21B17</t>
  </si>
  <si>
    <t>PEDRO FAUSTINO</t>
  </si>
  <si>
    <t>27A05</t>
  </si>
  <si>
    <t>PRINCESS BARBA</t>
  </si>
  <si>
    <t>MAR 16 2020</t>
  </si>
  <si>
    <t>31B02</t>
  </si>
  <si>
    <t>PRINCETON CHARLES TIU</t>
  </si>
  <si>
    <t>34B17</t>
  </si>
  <si>
    <t>MIRIAM OLIVARES</t>
  </si>
  <si>
    <t>MAR 12 2020</t>
  </si>
  <si>
    <t>36A04</t>
  </si>
  <si>
    <t>JANET MACAPAGAL</t>
  </si>
  <si>
    <t>43B02</t>
  </si>
  <si>
    <t>LIGHT CUTERO</t>
  </si>
  <si>
    <t>FEB 29 2020</t>
  </si>
  <si>
    <t>159</t>
  </si>
  <si>
    <t>19B06</t>
  </si>
  <si>
    <t>RFO UNIT BY ODDC</t>
  </si>
  <si>
    <t>160</t>
  </si>
  <si>
    <t>161</t>
  </si>
  <si>
    <t>162</t>
  </si>
  <si>
    <t>163</t>
  </si>
  <si>
    <t>164</t>
  </si>
  <si>
    <t>165</t>
  </si>
  <si>
    <t>167</t>
  </si>
  <si>
    <t>169</t>
  </si>
  <si>
    <t>172</t>
  </si>
  <si>
    <t>445</t>
  </si>
  <si>
    <t>2006</t>
  </si>
  <si>
    <t>604</t>
  </si>
  <si>
    <t>416</t>
  </si>
  <si>
    <t>262</t>
  </si>
  <si>
    <t>3683</t>
  </si>
  <si>
    <t>339</t>
  </si>
  <si>
    <t>1358</t>
  </si>
  <si>
    <t>351</t>
  </si>
  <si>
    <t>2349</t>
  </si>
  <si>
    <t>2372</t>
  </si>
  <si>
    <t>250</t>
  </si>
  <si>
    <t>1480</t>
  </si>
  <si>
    <t>316</t>
  </si>
  <si>
    <t>3276</t>
  </si>
  <si>
    <t>258</t>
  </si>
  <si>
    <t>1582</t>
  </si>
  <si>
    <t>2122</t>
  </si>
  <si>
    <t>2519</t>
  </si>
  <si>
    <t>3193</t>
  </si>
  <si>
    <t>1573</t>
  </si>
  <si>
    <t>295</t>
  </si>
  <si>
    <t>289</t>
  </si>
  <si>
    <t>810</t>
  </si>
  <si>
    <t>239</t>
  </si>
  <si>
    <t>1533</t>
  </si>
  <si>
    <t>2355</t>
  </si>
  <si>
    <t>3096</t>
  </si>
  <si>
    <t>581</t>
  </si>
  <si>
    <t>2581</t>
  </si>
  <si>
    <t>760</t>
  </si>
  <si>
    <t>2730</t>
  </si>
  <si>
    <t>3950</t>
  </si>
  <si>
    <t>231</t>
  </si>
  <si>
    <t>2207</t>
  </si>
  <si>
    <t>2698</t>
  </si>
  <si>
    <t>486</t>
  </si>
  <si>
    <t>2429</t>
  </si>
  <si>
    <t>1868</t>
  </si>
  <si>
    <t>175</t>
  </si>
  <si>
    <t>388</t>
  </si>
  <si>
    <t>528</t>
  </si>
  <si>
    <t>2425</t>
  </si>
  <si>
    <t>1600</t>
  </si>
  <si>
    <t>1655</t>
  </si>
  <si>
    <t>387</t>
  </si>
  <si>
    <t>867</t>
  </si>
  <si>
    <t>1345</t>
  </si>
  <si>
    <t>1105</t>
  </si>
  <si>
    <t>2320</t>
  </si>
  <si>
    <t>420</t>
  </si>
  <si>
    <t>1169</t>
  </si>
  <si>
    <t>236</t>
  </si>
  <si>
    <t>210</t>
  </si>
  <si>
    <t>3022</t>
  </si>
  <si>
    <t>2287</t>
  </si>
  <si>
    <t>509</t>
  </si>
  <si>
    <t>1444</t>
  </si>
  <si>
    <t>489</t>
  </si>
  <si>
    <t>2182</t>
  </si>
  <si>
    <t>1761</t>
  </si>
  <si>
    <t>APR 2020</t>
  </si>
  <si>
    <t>@ 10.98/ kw</t>
  </si>
  <si>
    <t>899</t>
  </si>
  <si>
    <t>577</t>
  </si>
  <si>
    <t>302</t>
  </si>
  <si>
    <t>3914</t>
  </si>
  <si>
    <t>354</t>
  </si>
  <si>
    <t>2521</t>
  </si>
  <si>
    <t>275</t>
  </si>
  <si>
    <t>1839</t>
  </si>
  <si>
    <t>3279</t>
  </si>
  <si>
    <t>820</t>
  </si>
  <si>
    <t>1898</t>
  </si>
  <si>
    <t>2152</t>
  </si>
  <si>
    <t>2529</t>
  </si>
  <si>
    <t>3198</t>
  </si>
  <si>
    <t>540</t>
  </si>
  <si>
    <t>310</t>
  </si>
  <si>
    <t>243</t>
  </si>
  <si>
    <t>2477</t>
  </si>
  <si>
    <t>827</t>
  </si>
  <si>
    <t>3099</t>
  </si>
  <si>
    <t>930</t>
  </si>
  <si>
    <t>2992</t>
  </si>
  <si>
    <t>855</t>
  </si>
  <si>
    <t>2701</t>
  </si>
  <si>
    <t>608</t>
  </si>
  <si>
    <t>2228</t>
  </si>
  <si>
    <t>571</t>
  </si>
  <si>
    <t>717</t>
  </si>
  <si>
    <t>534</t>
  </si>
  <si>
    <t>1539</t>
  </si>
  <si>
    <t>1912</t>
  </si>
  <si>
    <t>644</t>
  </si>
  <si>
    <t>1337</t>
  </si>
  <si>
    <t>1722</t>
  </si>
  <si>
    <t>1565</t>
  </si>
  <si>
    <t>381</t>
  </si>
  <si>
    <t>2340</t>
  </si>
  <si>
    <t>194</t>
  </si>
  <si>
    <t>888</t>
  </si>
  <si>
    <t>1642</t>
  </si>
  <si>
    <t>288</t>
  </si>
  <si>
    <t>708</t>
  </si>
  <si>
    <t>3228</t>
  </si>
  <si>
    <t>2060</t>
  </si>
  <si>
    <t>313</t>
  </si>
  <si>
    <t>MAY 2020</t>
  </si>
  <si>
    <t>@ 11.75/ kw</t>
  </si>
  <si>
    <t>@ 9.79/ kw</t>
  </si>
  <si>
    <t>1202</t>
  </si>
  <si>
    <t>825</t>
  </si>
  <si>
    <t>330</t>
  </si>
  <si>
    <t>4293</t>
  </si>
  <si>
    <t>357</t>
  </si>
  <si>
    <t>2743</t>
  </si>
  <si>
    <t>545</t>
  </si>
  <si>
    <t>2214</t>
  </si>
  <si>
    <t>3282</t>
  </si>
  <si>
    <t>1354</t>
  </si>
  <si>
    <t>2196</t>
  </si>
  <si>
    <t>2181</t>
  </si>
  <si>
    <t>3203</t>
  </si>
  <si>
    <t>749</t>
  </si>
  <si>
    <t>328</t>
  </si>
  <si>
    <t>246</t>
  </si>
  <si>
    <t>2595</t>
  </si>
  <si>
    <t>1118</t>
  </si>
  <si>
    <t>3101</t>
  </si>
  <si>
    <t>1363</t>
  </si>
  <si>
    <t>3406</t>
  </si>
  <si>
    <t>933</t>
  </si>
  <si>
    <t>2704</t>
  </si>
  <si>
    <t>748</t>
  </si>
  <si>
    <t>2596</t>
  </si>
  <si>
    <t>1026</t>
  </si>
  <si>
    <t>1047</t>
  </si>
  <si>
    <t>263</t>
  </si>
  <si>
    <t>1683</t>
  </si>
  <si>
    <t>861</t>
  </si>
  <si>
    <t>1836</t>
  </si>
  <si>
    <t>2073</t>
  </si>
  <si>
    <t>2016</t>
  </si>
  <si>
    <t>400</t>
  </si>
  <si>
    <t>2358</t>
  </si>
  <si>
    <t>1368</t>
  </si>
  <si>
    <t>2096</t>
  </si>
  <si>
    <t>322</t>
  </si>
  <si>
    <t>961</t>
  </si>
  <si>
    <t>3433</t>
  </si>
  <si>
    <t>753</t>
  </si>
  <si>
    <t>253</t>
  </si>
  <si>
    <t>460</t>
  </si>
  <si>
    <t>JUNE 2020</t>
  </si>
  <si>
    <t>30B14</t>
  </si>
  <si>
    <t>ROSITA PADDIT</t>
  </si>
  <si>
    <t>JUN 16 2020</t>
  </si>
  <si>
    <t>26B17</t>
  </si>
  <si>
    <t>JOHN ACHAPERO</t>
  </si>
  <si>
    <t>446</t>
  </si>
  <si>
    <t>17A18</t>
  </si>
  <si>
    <t>GARY EMMANUEL TRIA</t>
  </si>
  <si>
    <t>JUN 17 2020</t>
  </si>
  <si>
    <t>24B17</t>
  </si>
  <si>
    <t>JOSE NIÑO SEDAN</t>
  </si>
  <si>
    <t>JUN 20 2020</t>
  </si>
  <si>
    <t>37B01</t>
  </si>
  <si>
    <t>JENINA LIZA DANAO</t>
  </si>
  <si>
    <t>JUN 22 2020</t>
  </si>
  <si>
    <t>176</t>
  </si>
  <si>
    <t>177</t>
  </si>
  <si>
    <t>1445</t>
  </si>
  <si>
    <t>1076</t>
  </si>
  <si>
    <t>356</t>
  </si>
  <si>
    <t>4722</t>
  </si>
  <si>
    <t>1359</t>
  </si>
  <si>
    <t>2941</t>
  </si>
  <si>
    <t>718</t>
  </si>
  <si>
    <t>411</t>
  </si>
  <si>
    <t>2556</t>
  </si>
  <si>
    <t>3285</t>
  </si>
  <si>
    <t>2441</t>
  </si>
  <si>
    <t>2205</t>
  </si>
  <si>
    <t>2533</t>
  </si>
  <si>
    <t>3208</t>
  </si>
  <si>
    <t>954</t>
  </si>
  <si>
    <t>350</t>
  </si>
  <si>
    <t>249</t>
  </si>
  <si>
    <t>2707</t>
  </si>
  <si>
    <t>1411</t>
  </si>
  <si>
    <t>268</t>
  </si>
  <si>
    <t>3104</t>
  </si>
  <si>
    <t>1703</t>
  </si>
  <si>
    <t>3770</t>
  </si>
  <si>
    <t>1009</t>
  </si>
  <si>
    <t>271</t>
  </si>
  <si>
    <t>964</t>
  </si>
  <si>
    <t>2953</t>
  </si>
  <si>
    <t>1455</t>
  </si>
  <si>
    <t>1295</t>
  </si>
  <si>
    <t>544</t>
  </si>
  <si>
    <t>2468</t>
  </si>
  <si>
    <t>1036</t>
  </si>
  <si>
    <t>2337</t>
  </si>
  <si>
    <t>452</t>
  </si>
  <si>
    <t>2284</t>
  </si>
  <si>
    <t>2479</t>
  </si>
  <si>
    <t>414</t>
  </si>
  <si>
    <t>2377</t>
  </si>
  <si>
    <t>1845</t>
  </si>
  <si>
    <t>2480</t>
  </si>
  <si>
    <t>1172</t>
  </si>
  <si>
    <t>3626</t>
  </si>
  <si>
    <t>985</t>
  </si>
  <si>
    <t>335</t>
  </si>
  <si>
    <t>2815</t>
  </si>
  <si>
    <t>2299</t>
  </si>
  <si>
    <t>2546</t>
  </si>
  <si>
    <t xml:space="preserve">ACTUAL AVE @ 96.22
</t>
  </si>
  <si>
    <t>@ 115.46 / cubic</t>
  </si>
  <si>
    <t xml:space="preserve">ACTUAL @ 8.02
</t>
  </si>
  <si>
    <t>@ 9.62/ kw</t>
  </si>
  <si>
    <t xml:space="preserve"> </t>
  </si>
  <si>
    <t>]</t>
  </si>
  <si>
    <t>1926</t>
  </si>
  <si>
    <t>JULY 2020</t>
  </si>
  <si>
    <t>34A05</t>
  </si>
  <si>
    <t>JOSEL GIO PEREZ</t>
  </si>
  <si>
    <t>JUL 7 2020</t>
  </si>
  <si>
    <t>43B16</t>
  </si>
  <si>
    <t>43B17</t>
  </si>
  <si>
    <t>RAUL SOCRATES BANZUELA</t>
  </si>
  <si>
    <t>22A20</t>
  </si>
  <si>
    <t>22A21</t>
  </si>
  <si>
    <t>ANGELO PEREZ</t>
  </si>
  <si>
    <t>JUL 8 2020</t>
  </si>
  <si>
    <t>36B12</t>
  </si>
  <si>
    <t>ALLEN GAY CASTILLO</t>
  </si>
  <si>
    <t>37B14</t>
  </si>
  <si>
    <t>JONI LYN CASTILLO</t>
  </si>
  <si>
    <t>24B08</t>
  </si>
  <si>
    <t>RENCY PEÑAFLOR</t>
  </si>
  <si>
    <t>JUL 11 2020</t>
  </si>
  <si>
    <t>36B05</t>
  </si>
  <si>
    <t>JESSIE CRUZ</t>
  </si>
  <si>
    <t>18A03</t>
  </si>
  <si>
    <t>JONAH MOLINO</t>
  </si>
  <si>
    <t>10B08</t>
  </si>
  <si>
    <t>CRISTOPHER EDNILAN</t>
  </si>
  <si>
    <t>10B09</t>
  </si>
  <si>
    <t>35A20</t>
  </si>
  <si>
    <t>JASON ARZADON</t>
  </si>
  <si>
    <t>JUL 13 2020</t>
  </si>
  <si>
    <t>178</t>
  </si>
  <si>
    <t>179</t>
  </si>
  <si>
    <t>180</t>
  </si>
  <si>
    <t>182</t>
  </si>
  <si>
    <t>184</t>
  </si>
  <si>
    <t>186</t>
  </si>
  <si>
    <t>188</t>
  </si>
  <si>
    <t>189</t>
  </si>
  <si>
    <t>20B11</t>
  </si>
  <si>
    <t>HIRANG, TEODORO JOSE</t>
  </si>
  <si>
    <t>20B12</t>
  </si>
  <si>
    <t>HIRANG, MIKHAIL LAWRENCE</t>
  </si>
  <si>
    <t>JUL 18 2020</t>
  </si>
  <si>
    <t>44B14</t>
  </si>
  <si>
    <t>LERRIELYN MALLARI</t>
  </si>
  <si>
    <t>JUL 20 2020</t>
  </si>
  <si>
    <t>21B08</t>
  </si>
  <si>
    <t>CHRISTINE TAMARGO</t>
  </si>
  <si>
    <t>192</t>
  </si>
  <si>
    <t>193</t>
  </si>
  <si>
    <t>1903</t>
  </si>
  <si>
    <t>2478</t>
  </si>
  <si>
    <t xml:space="preserve">ACTUAL @ 7.50
</t>
  </si>
  <si>
    <t>@ 8.99/ kw</t>
  </si>
  <si>
    <t>NO METER/DAMAGED</t>
  </si>
  <si>
    <t>1694</t>
  </si>
  <si>
    <t>1341</t>
  </si>
  <si>
    <t>373</t>
  </si>
  <si>
    <t>4790</t>
  </si>
  <si>
    <t>340</t>
  </si>
  <si>
    <t>1375</t>
  </si>
  <si>
    <t>363</t>
  </si>
  <si>
    <t>3133</t>
  </si>
  <si>
    <t>917</t>
  </si>
  <si>
    <t>2375</t>
  </si>
  <si>
    <t>476</t>
  </si>
  <si>
    <t>2863</t>
  </si>
  <si>
    <t>392</t>
  </si>
  <si>
    <t>3289</t>
  </si>
  <si>
    <t>2672</t>
  </si>
  <si>
    <t>2538</t>
  </si>
  <si>
    <t>3212</t>
  </si>
  <si>
    <t>1174</t>
  </si>
  <si>
    <t>421</t>
  </si>
  <si>
    <t>812</t>
  </si>
  <si>
    <t>2802</t>
  </si>
  <si>
    <t>1704</t>
  </si>
  <si>
    <t>369</t>
  </si>
  <si>
    <t>3114</t>
  </si>
  <si>
    <t>4128</t>
  </si>
  <si>
    <t>1089</t>
  </si>
  <si>
    <t>3958</t>
  </si>
  <si>
    <t>2208</t>
  </si>
  <si>
    <t>2710</t>
  </si>
  <si>
    <t>1183</t>
  </si>
  <si>
    <t>2431</t>
  </si>
  <si>
    <t>3322</t>
  </si>
  <si>
    <t>1886</t>
  </si>
  <si>
    <t>1543</t>
  </si>
  <si>
    <t>547</t>
  </si>
  <si>
    <t>1602</t>
  </si>
  <si>
    <t>2239</t>
  </si>
  <si>
    <t>2831</t>
  </si>
  <si>
    <t>1201</t>
  </si>
  <si>
    <t>2714</t>
  </si>
  <si>
    <t>477</t>
  </si>
  <si>
    <t>2933</t>
  </si>
  <si>
    <t>428</t>
  </si>
  <si>
    <t>2394</t>
  </si>
  <si>
    <t>500</t>
  </si>
  <si>
    <t>2315</t>
  </si>
  <si>
    <t>2801</t>
  </si>
  <si>
    <t>389</t>
  </si>
  <si>
    <t>1416</t>
  </si>
  <si>
    <t>1271</t>
  </si>
  <si>
    <t>3806</t>
  </si>
  <si>
    <t>1220</t>
  </si>
  <si>
    <t>434</t>
  </si>
  <si>
    <t>3317</t>
  </si>
  <si>
    <t>490</t>
  </si>
  <si>
    <t>2475</t>
  </si>
  <si>
    <t>2773</t>
  </si>
  <si>
    <t>733</t>
  </si>
  <si>
    <t>MA. SALIA/HERMOGENES DULDULAO</t>
  </si>
  <si>
    <t xml:space="preserve">ACTUAL AVE @ 96.72
</t>
  </si>
  <si>
    <t>AUG 2020</t>
  </si>
  <si>
    <t>21B09</t>
  </si>
  <si>
    <t>ROSEMARIE SANTOS</t>
  </si>
  <si>
    <t>21B10</t>
  </si>
  <si>
    <t>JOHNNY SANTOS</t>
  </si>
  <si>
    <t>JUL 22 2020</t>
  </si>
  <si>
    <t>34A14</t>
  </si>
  <si>
    <t>KRISTINE GRACE BENNY GUILLERMO</t>
  </si>
  <si>
    <t>JUL 27 2020</t>
  </si>
  <si>
    <t>11A10</t>
  </si>
  <si>
    <t>CHARNEM CAÑETE</t>
  </si>
  <si>
    <t>JUL 28 2020</t>
  </si>
  <si>
    <t>29B06</t>
  </si>
  <si>
    <t>ANGELBERT DELA CRUZ</t>
  </si>
  <si>
    <t>37A11</t>
  </si>
  <si>
    <t>CATHERINE ROSE DOLLETE</t>
  </si>
  <si>
    <t>18B01</t>
  </si>
  <si>
    <t>SUKHWINDER GILL</t>
  </si>
  <si>
    <t>35A08</t>
  </si>
  <si>
    <t>VENUS FRANCISCO</t>
  </si>
  <si>
    <t>PHA17</t>
  </si>
  <si>
    <t>WILFRED ARZAGA</t>
  </si>
  <si>
    <t>JUL 29 2020</t>
  </si>
  <si>
    <t>41B04</t>
  </si>
  <si>
    <t>MYLINE DACUDAG</t>
  </si>
  <si>
    <t>AUG 4 2020</t>
  </si>
  <si>
    <t>20A17</t>
  </si>
  <si>
    <t>ANA CLAUDINE ABESAMIS</t>
  </si>
  <si>
    <t>AUG 22 2020</t>
  </si>
  <si>
    <t>10B15</t>
  </si>
  <si>
    <t>JERVIN TAN</t>
  </si>
  <si>
    <t>AUG 12 2020</t>
  </si>
  <si>
    <t>31B18</t>
  </si>
  <si>
    <t>MARK DAVID LAPUZ</t>
  </si>
  <si>
    <t>AUG 13 2020</t>
  </si>
  <si>
    <t>31B06</t>
  </si>
  <si>
    <t>FERDINAND LUCERO</t>
  </si>
  <si>
    <t>AUG 24 2020</t>
  </si>
  <si>
    <t>198</t>
  </si>
  <si>
    <t>203</t>
  </si>
  <si>
    <t>204</t>
  </si>
  <si>
    <t>205</t>
  </si>
  <si>
    <t>207</t>
  </si>
  <si>
    <t>209</t>
  </si>
  <si>
    <t>8TH FLOOR</t>
  </si>
  <si>
    <t>ODDC WAREHOUSE</t>
  </si>
  <si>
    <t>2007</t>
  </si>
  <si>
    <t>237</t>
  </si>
  <si>
    <t>1888</t>
  </si>
  <si>
    <t>1620</t>
  </si>
  <si>
    <t>374</t>
  </si>
  <si>
    <t>5070</t>
  </si>
  <si>
    <t>1389</t>
  </si>
  <si>
    <t>366</t>
  </si>
  <si>
    <t>3283</t>
  </si>
  <si>
    <t>1107</t>
  </si>
  <si>
    <t>2376</t>
  </si>
  <si>
    <t>3107</t>
  </si>
  <si>
    <t>419</t>
  </si>
  <si>
    <t>3294</t>
  </si>
  <si>
    <t>2826</t>
  </si>
  <si>
    <t>2347</t>
  </si>
  <si>
    <t>2543</t>
  </si>
  <si>
    <t>3218</t>
  </si>
  <si>
    <t>464</t>
  </si>
  <si>
    <t>1962</t>
  </si>
  <si>
    <t>3123</t>
  </si>
  <si>
    <t>2272</t>
  </si>
  <si>
    <t>4422</t>
  </si>
  <si>
    <t>1171</t>
  </si>
  <si>
    <t>2731</t>
  </si>
  <si>
    <t>3970</t>
  </si>
  <si>
    <t>546</t>
  </si>
  <si>
    <t>2213</t>
  </si>
  <si>
    <t>2435</t>
  </si>
  <si>
    <t>3618</t>
  </si>
  <si>
    <t>2242</t>
  </si>
  <si>
    <t>1799</t>
  </si>
  <si>
    <t>410</t>
  </si>
  <si>
    <t>549</t>
  </si>
  <si>
    <t>1604</t>
  </si>
  <si>
    <t>2586</t>
  </si>
  <si>
    <t>3100</t>
  </si>
  <si>
    <t>1327</t>
  </si>
  <si>
    <t>2819</t>
  </si>
  <si>
    <t>618</t>
  </si>
  <si>
    <t>406</t>
  </si>
  <si>
    <t>2632</t>
  </si>
  <si>
    <t>3340</t>
  </si>
  <si>
    <t>441</t>
  </si>
  <si>
    <t>265</t>
  </si>
  <si>
    <t>584</t>
  </si>
  <si>
    <t>2688</t>
  </si>
  <si>
    <t>3045</t>
  </si>
  <si>
    <t>412</t>
  </si>
  <si>
    <t>1630</t>
  </si>
  <si>
    <t>1290</t>
  </si>
  <si>
    <t>3982</t>
  </si>
  <si>
    <t>1437</t>
  </si>
  <si>
    <t>3782</t>
  </si>
  <si>
    <t>531</t>
  </si>
  <si>
    <t>2532</t>
  </si>
  <si>
    <t>2935</t>
  </si>
  <si>
    <t>842</t>
  </si>
  <si>
    <t>10975</t>
  </si>
  <si>
    <t xml:space="preserve">ACTUAL AVE @ 97.55
</t>
  </si>
  <si>
    <t>@ 9.06/ kw</t>
  </si>
  <si>
    <t xml:space="preserve">ACTUAL @ 7.55
</t>
  </si>
  <si>
    <t>SEPT 2020</t>
  </si>
  <si>
    <t>AUG 26 2020</t>
  </si>
  <si>
    <t>27B19</t>
  </si>
  <si>
    <t>MAY ANNE PARAIRO</t>
  </si>
  <si>
    <t>AUG 27 2020</t>
  </si>
  <si>
    <t>37A08</t>
  </si>
  <si>
    <t>MARIFE BENOZA</t>
  </si>
  <si>
    <t>SEPT 1 2020</t>
  </si>
  <si>
    <t>15B09</t>
  </si>
  <si>
    <t>JAY SAMUEL REYES</t>
  </si>
  <si>
    <t>22B05</t>
  </si>
  <si>
    <t>ROCELYN SEVILLO</t>
  </si>
  <si>
    <t>SEPT 4 2020</t>
  </si>
  <si>
    <t>30A18</t>
  </si>
  <si>
    <t>ISRAEL JOSE TANTIANGCO</t>
  </si>
  <si>
    <t>9MA07</t>
  </si>
  <si>
    <t>ANGEL &amp; MARIETTA CUENO</t>
  </si>
  <si>
    <t>SEPT 5 2020</t>
  </si>
  <si>
    <t>24A03</t>
  </si>
  <si>
    <t>CHRIS DINO BELACHO</t>
  </si>
  <si>
    <t>31B01</t>
  </si>
  <si>
    <t>KEVIN CLARK LIM</t>
  </si>
  <si>
    <t>SEPT 8 2020</t>
  </si>
  <si>
    <t>26A04</t>
  </si>
  <si>
    <t>ERICKA PATRICIA ROMERO</t>
  </si>
  <si>
    <t>SEPT 16 2020</t>
  </si>
  <si>
    <t>16A17</t>
  </si>
  <si>
    <t>ANTONINO GAGARIN</t>
  </si>
  <si>
    <t>41B07</t>
  </si>
  <si>
    <t>JASON CHUA</t>
  </si>
  <si>
    <t>SEPT 17 2020</t>
  </si>
  <si>
    <t>38B11</t>
  </si>
  <si>
    <t>30B11</t>
  </si>
  <si>
    <t>KENNETH VERDAN</t>
  </si>
  <si>
    <t>26A01</t>
  </si>
  <si>
    <t>GRACE RONCAL</t>
  </si>
  <si>
    <t>14B06</t>
  </si>
  <si>
    <t>CELIA IRAL</t>
  </si>
  <si>
    <t>SEPT 18 2020</t>
  </si>
  <si>
    <t>37B02</t>
  </si>
  <si>
    <t>DIVINAGRACIA COLAR</t>
  </si>
  <si>
    <t>SEPT 21 2020</t>
  </si>
  <si>
    <t>21A02</t>
  </si>
  <si>
    <t>REGGIE NEIL ESPIRITU</t>
  </si>
  <si>
    <t>SEPT 22 2020</t>
  </si>
  <si>
    <t>34B03</t>
  </si>
  <si>
    <t>GLAIZA BELLE PATTUGALAN</t>
  </si>
  <si>
    <t>214</t>
  </si>
  <si>
    <t>215</t>
  </si>
  <si>
    <t>216</t>
  </si>
  <si>
    <t>217</t>
  </si>
  <si>
    <t>219</t>
  </si>
  <si>
    <t>220</t>
  </si>
  <si>
    <t>221</t>
  </si>
  <si>
    <t>224</t>
  </si>
  <si>
    <t>226</t>
  </si>
  <si>
    <t>228</t>
  </si>
  <si>
    <t>THELMA BRIONES</t>
  </si>
  <si>
    <t>2137</t>
  </si>
  <si>
    <t>1893</t>
  </si>
  <si>
    <t>5448</t>
  </si>
  <si>
    <t>1432</t>
  </si>
  <si>
    <t>3466</t>
  </si>
  <si>
    <t>1307</t>
  </si>
  <si>
    <t>572</t>
  </si>
  <si>
    <t>3442</t>
  </si>
  <si>
    <t>3428</t>
  </si>
  <si>
    <t>2974</t>
  </si>
  <si>
    <t>2367</t>
  </si>
  <si>
    <t>2549</t>
  </si>
  <si>
    <t>3224</t>
  </si>
  <si>
    <t>1558</t>
  </si>
  <si>
    <t>633</t>
  </si>
  <si>
    <t>2258</t>
  </si>
  <si>
    <t>570</t>
  </si>
  <si>
    <t>2965</t>
  </si>
  <si>
    <t>4781</t>
  </si>
  <si>
    <t>1248</t>
  </si>
  <si>
    <t>2732</t>
  </si>
  <si>
    <t>561</t>
  </si>
  <si>
    <t>4154</t>
  </si>
  <si>
    <t>765</t>
  </si>
  <si>
    <t>2222</t>
  </si>
  <si>
    <t>1554</t>
  </si>
  <si>
    <t>2438</t>
  </si>
  <si>
    <t>3951</t>
  </si>
  <si>
    <t>2638</t>
  </si>
  <si>
    <t>2074</t>
  </si>
  <si>
    <t>459</t>
  </si>
  <si>
    <t>550</t>
  </si>
  <si>
    <t>3450</t>
  </si>
  <si>
    <t>1479</t>
  </si>
  <si>
    <t>1001</t>
  </si>
  <si>
    <t>2816</t>
  </si>
  <si>
    <t>3805</t>
  </si>
  <si>
    <t>2450</t>
  </si>
  <si>
    <t>692</t>
  </si>
  <si>
    <t>3351</t>
  </si>
  <si>
    <t>433</t>
  </si>
  <si>
    <t>1885</t>
  </si>
  <si>
    <t>1380</t>
  </si>
  <si>
    <t>4221</t>
  </si>
  <si>
    <t>2291</t>
  </si>
  <si>
    <t>1690</t>
  </si>
  <si>
    <t>4290</t>
  </si>
  <si>
    <t>774</t>
  </si>
  <si>
    <t>2775</t>
  </si>
  <si>
    <t>987</t>
  </si>
  <si>
    <t>24408</t>
  </si>
  <si>
    <t xml:space="preserve">ACTUAL @ 7.19
</t>
  </si>
  <si>
    <t>@ 8.63/ kw</t>
  </si>
  <si>
    <t xml:space="preserve">ACTUAL AVE @ 98.07
</t>
  </si>
  <si>
    <t>26B06</t>
  </si>
  <si>
    <t>REBERTINO MONTANO</t>
  </si>
  <si>
    <t>SEPT 25 2020</t>
  </si>
  <si>
    <t>42B20</t>
  </si>
  <si>
    <t>KAREN CAÑAFRANCA</t>
  </si>
  <si>
    <t>SEPT 26 2020</t>
  </si>
  <si>
    <t>24A17</t>
  </si>
  <si>
    <t>JEFFERSON IBERA</t>
  </si>
  <si>
    <t>OCT 5 2020</t>
  </si>
  <si>
    <t>33B20</t>
  </si>
  <si>
    <t>RONA GIE AMARANTO</t>
  </si>
  <si>
    <t>44A14</t>
  </si>
  <si>
    <t>JAY AR LAWRENCE LUCERO</t>
  </si>
  <si>
    <t>44A15</t>
  </si>
  <si>
    <t>44A16</t>
  </si>
  <si>
    <t>39A04</t>
  </si>
  <si>
    <t>LOUIE MARTIN OYAO</t>
  </si>
  <si>
    <t>OCT 6 2020</t>
  </si>
  <si>
    <t>30B05</t>
  </si>
  <si>
    <t>OCT 7 2020</t>
  </si>
  <si>
    <t>38A05</t>
  </si>
  <si>
    <t>CHARRY FATIMA GARCIA</t>
  </si>
  <si>
    <t>12A14</t>
  </si>
  <si>
    <t>ANJENET AUSTRIA/AGNES BALLON</t>
  </si>
  <si>
    <t>OCT 15 2020</t>
  </si>
  <si>
    <t>32B08</t>
  </si>
  <si>
    <t>DANILO  SIMON JR.</t>
  </si>
  <si>
    <t>OCT 21 2020</t>
  </si>
  <si>
    <t>PHB10</t>
  </si>
  <si>
    <t>REGINA OBISPO</t>
  </si>
  <si>
    <t>OCT 23 2020</t>
  </si>
  <si>
    <t>18B19</t>
  </si>
  <si>
    <t>ACEMITH LIM</t>
  </si>
  <si>
    <t>234</t>
  </si>
  <si>
    <t>238</t>
  </si>
  <si>
    <t>240</t>
  </si>
  <si>
    <t>241</t>
  </si>
  <si>
    <t>242</t>
  </si>
  <si>
    <t>OCT 2020</t>
  </si>
  <si>
    <t>17B12</t>
  </si>
  <si>
    <t>CHRISTELLE ANGELIQUE BELMONTE</t>
  </si>
  <si>
    <t>SEPT 23 2020</t>
  </si>
  <si>
    <t>245</t>
  </si>
  <si>
    <t>407</t>
  </si>
  <si>
    <t>2384</t>
  </si>
  <si>
    <t>2095</t>
  </si>
  <si>
    <t>5750</t>
  </si>
  <si>
    <t>1486</t>
  </si>
  <si>
    <t>3628</t>
  </si>
  <si>
    <t>1512</t>
  </si>
  <si>
    <t>2379</t>
  </si>
  <si>
    <t>3712</t>
  </si>
  <si>
    <t>507</t>
  </si>
  <si>
    <t>3659</t>
  </si>
  <si>
    <t>2498</t>
  </si>
  <si>
    <t>3129</t>
  </si>
  <si>
    <t>2555</t>
  </si>
  <si>
    <t>3229</t>
  </si>
  <si>
    <t>1750</t>
  </si>
  <si>
    <t>2562</t>
  </si>
  <si>
    <t>658</t>
  </si>
  <si>
    <t>3141</t>
  </si>
  <si>
    <t>5130</t>
  </si>
  <si>
    <t>1336</t>
  </si>
  <si>
    <t>2733</t>
  </si>
  <si>
    <t>1004</t>
  </si>
  <si>
    <t>4351</t>
  </si>
  <si>
    <t>935</t>
  </si>
  <si>
    <t>2237</t>
  </si>
  <si>
    <t>2716</t>
  </si>
  <si>
    <t>1744</t>
  </si>
  <si>
    <t>4241</t>
  </si>
  <si>
    <t>3007</t>
  </si>
  <si>
    <t>2365</t>
  </si>
  <si>
    <t>552</t>
  </si>
  <si>
    <t>1608</t>
  </si>
  <si>
    <t>3772</t>
  </si>
  <si>
    <t>1326</t>
  </si>
  <si>
    <t>422</t>
  </si>
  <si>
    <t>2994</t>
  </si>
  <si>
    <t>4231</t>
  </si>
  <si>
    <t>530</t>
  </si>
  <si>
    <t>2466</t>
  </si>
  <si>
    <t>304</t>
  </si>
  <si>
    <t>785</t>
  </si>
  <si>
    <t>3514</t>
  </si>
  <si>
    <t>3584</t>
  </si>
  <si>
    <t>453</t>
  </si>
  <si>
    <t>2091</t>
  </si>
  <si>
    <t>1586</t>
  </si>
  <si>
    <t>4427</t>
  </si>
  <si>
    <t>1897</t>
  </si>
  <si>
    <t>694</t>
  </si>
  <si>
    <t>4771</t>
  </si>
  <si>
    <t>982</t>
  </si>
  <si>
    <t>2970</t>
  </si>
  <si>
    <t>3295</t>
  </si>
  <si>
    <t>1093</t>
  </si>
  <si>
    <t xml:space="preserve">ACTUAL @ 7.32
</t>
  </si>
  <si>
    <t xml:space="preserve">ACTUAL AVE @ 98.56
</t>
  </si>
  <si>
    <t>36A19</t>
  </si>
  <si>
    <t>JULIA TATEL</t>
  </si>
  <si>
    <t>NOV 9 2020</t>
  </si>
  <si>
    <t>18A17</t>
  </si>
  <si>
    <t>DIVINA GRACIA FLORIDO HILARIO</t>
  </si>
  <si>
    <t>NOV 13 2020</t>
  </si>
  <si>
    <t>9MA05</t>
  </si>
  <si>
    <t>SIOK HENG CHUA WEE</t>
  </si>
  <si>
    <t>15A19</t>
  </si>
  <si>
    <t>ONGCUANGCO, THOMAS ANDREW</t>
  </si>
  <si>
    <t>RALF LABITAG</t>
  </si>
  <si>
    <t>31A20</t>
  </si>
  <si>
    <t>30B02</t>
  </si>
  <si>
    <t>CEASAR FRANCIS DELACRUZ</t>
  </si>
  <si>
    <t>34A10</t>
  </si>
  <si>
    <t>RONALDO MADERAZO</t>
  </si>
  <si>
    <t>21A01</t>
  </si>
  <si>
    <t>LUCIANO , SHIRLEY SANTOS</t>
  </si>
  <si>
    <t>32A09</t>
  </si>
  <si>
    <t>DELACRUZ, RUBEN JR</t>
  </si>
  <si>
    <t>15A12</t>
  </si>
  <si>
    <t>LUMBAD, RUBY ROSE BARRERA</t>
  </si>
  <si>
    <t>22B09</t>
  </si>
  <si>
    <t>CALACA, DATU MESUG JR.</t>
  </si>
  <si>
    <t>30B10</t>
  </si>
  <si>
    <t>CEDRICK LEE</t>
  </si>
  <si>
    <t>30A19</t>
  </si>
  <si>
    <t>JOCELYN QUINIANO</t>
  </si>
  <si>
    <t>244</t>
  </si>
  <si>
    <t>247</t>
  </si>
  <si>
    <t>252</t>
  </si>
  <si>
    <t>254</t>
  </si>
  <si>
    <t>255</t>
  </si>
  <si>
    <t>NOV 2020</t>
  </si>
  <si>
    <t xml:space="preserve">ACTUAL AVE @ 98.03
</t>
  </si>
  <si>
    <t xml:space="preserve">2 </t>
  </si>
  <si>
    <t>377</t>
  </si>
  <si>
    <t>475</t>
  </si>
  <si>
    <t>2588</t>
  </si>
  <si>
    <t>2268</t>
  </si>
  <si>
    <t>401</t>
  </si>
  <si>
    <t>5917</t>
  </si>
  <si>
    <t>664</t>
  </si>
  <si>
    <t>376</t>
  </si>
  <si>
    <t>3754</t>
  </si>
  <si>
    <t>1693</t>
  </si>
  <si>
    <t>2380</t>
  </si>
  <si>
    <t>759</t>
  </si>
  <si>
    <t>3912</t>
  </si>
  <si>
    <t>569</t>
  </si>
  <si>
    <t>3856</t>
  </si>
  <si>
    <t>2563</t>
  </si>
  <si>
    <t>3656</t>
  </si>
  <si>
    <t>2560</t>
  </si>
  <si>
    <t>3234</t>
  </si>
  <si>
    <t>1869</t>
  </si>
  <si>
    <t>850</t>
  </si>
  <si>
    <t>2930</t>
  </si>
  <si>
    <t>2807</t>
  </si>
  <si>
    <t>738</t>
  </si>
  <si>
    <t>3149</t>
  </si>
  <si>
    <t>3041</t>
  </si>
  <si>
    <t>5405</t>
  </si>
  <si>
    <t>1417</t>
  </si>
  <si>
    <t>2736</t>
  </si>
  <si>
    <t>1413</t>
  </si>
  <si>
    <t>1035</t>
  </si>
  <si>
    <t>3080</t>
  </si>
  <si>
    <t>4491</t>
  </si>
  <si>
    <t>1091</t>
  </si>
  <si>
    <t>539</t>
  </si>
  <si>
    <t>2255</t>
  </si>
  <si>
    <t>2719</t>
  </si>
  <si>
    <t>1672</t>
  </si>
  <si>
    <t>372</t>
  </si>
  <si>
    <t>4518</t>
  </si>
  <si>
    <t>3319</t>
  </si>
  <si>
    <t>2579</t>
  </si>
  <si>
    <t>2428</t>
  </si>
  <si>
    <t>4100</t>
  </si>
  <si>
    <t>261</t>
  </si>
  <si>
    <t>1778</t>
  </si>
  <si>
    <t>314</t>
  </si>
  <si>
    <t>3609</t>
  </si>
  <si>
    <t>594</t>
  </si>
  <si>
    <t>1628</t>
  </si>
  <si>
    <t>4658</t>
  </si>
  <si>
    <t>538</t>
  </si>
  <si>
    <t>2481</t>
  </si>
  <si>
    <t>320</t>
  </si>
  <si>
    <t>876</t>
  </si>
  <si>
    <t>3879</t>
  </si>
  <si>
    <t>3814</t>
  </si>
  <si>
    <t>537</t>
  </si>
  <si>
    <t>461</t>
  </si>
  <si>
    <t>1780</t>
  </si>
  <si>
    <t>4616</t>
  </si>
  <si>
    <t>2098</t>
  </si>
  <si>
    <t>762</t>
  </si>
  <si>
    <t>5167</t>
  </si>
  <si>
    <t>1180</t>
  </si>
  <si>
    <t>3153</t>
  </si>
  <si>
    <t>3452</t>
  </si>
  <si>
    <t>1186</t>
  </si>
  <si>
    <t>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</si>
</sst>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0_ ;\-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quotePrefix="1" applyBorder="1"/>
    <xf numFmtId="0" fontId="0" fillId="0" borderId="1" xfId="0" applyBorder="1"/>
    <xf numFmtId="0" fontId="0" fillId="0" borderId="0" xfId="0" applyFill="1"/>
    <xf numFmtId="0" fontId="0" fillId="2" borderId="1" xfId="0" applyFill="1" applyBorder="1"/>
    <xf numFmtId="49" fontId="0" fillId="0" borderId="0" xfId="0" applyNumberFormat="1"/>
    <xf numFmtId="0" fontId="0" fillId="0" borderId="1" xfId="0" applyFill="1" applyBorder="1"/>
    <xf numFmtId="0" fontId="0" fillId="4" borderId="1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43" fontId="0" fillId="0" borderId="1" xfId="0" applyNumberFormat="1" applyBorder="1"/>
    <xf numFmtId="43" fontId="0" fillId="0" borderId="0" xfId="0" applyNumberFormat="1"/>
    <xf numFmtId="43" fontId="1" fillId="0" borderId="0" xfId="0" applyNumberFormat="1" applyFont="1"/>
    <xf numFmtId="0" fontId="4" fillId="0" borderId="0" xfId="0" applyFont="1"/>
    <xf numFmtId="43" fontId="4" fillId="0" borderId="0" xfId="0" applyNumberFormat="1" applyFont="1"/>
    <xf numFmtId="43" fontId="0" fillId="0" borderId="1" xfId="0" applyNumberFormat="1" applyFill="1" applyBorder="1"/>
    <xf numFmtId="49" fontId="0" fillId="0" borderId="0" xfId="0" applyNumberFormat="1" applyFill="1"/>
    <xf numFmtId="0" fontId="0" fillId="6" borderId="1" xfId="0" applyFill="1" applyBorder="1"/>
    <xf numFmtId="0" fontId="0" fillId="0" borderId="0" xfId="0" applyBorder="1"/>
    <xf numFmtId="0" fontId="0" fillId="6" borderId="2" xfId="0" applyFill="1" applyBorder="1"/>
    <xf numFmtId="0" fontId="0" fillId="0" borderId="1" xfId="0" quotePrefix="1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6" borderId="3" xfId="0" applyFill="1" applyBorder="1"/>
    <xf numFmtId="0" fontId="0" fillId="0" borderId="3" xfId="0" applyFill="1" applyBorder="1"/>
    <xf numFmtId="0" fontId="0" fillId="0" borderId="2" xfId="0" applyBorder="1"/>
    <xf numFmtId="0" fontId="0" fillId="4" borderId="1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1" fillId="0" borderId="0" xfId="0" applyFont="1" applyFill="1" applyAlignment="1">
      <alignment vertical="center" wrapText="1"/>
    </xf>
    <xf numFmtId="0" fontId="0" fillId="0" borderId="1" xfId="0" quotePrefix="1" applyFont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wrapText="1"/>
    </xf>
    <xf numFmtId="0" fontId="0" fillId="0" borderId="3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1" fontId="0" fillId="0" borderId="0" xfId="0" applyNumberFormat="1" applyAlignment="1">
      <alignment vertical="center"/>
    </xf>
    <xf numFmtId="41" fontId="0" fillId="0" borderId="1" xfId="0" applyNumberFormat="1" applyBorder="1" applyAlignment="1">
      <alignment wrapText="1"/>
    </xf>
    <xf numFmtId="41" fontId="0" fillId="0" borderId="1" xfId="0" applyNumberFormat="1" applyFill="1" applyBorder="1" applyAlignment="1">
      <alignment wrapText="1"/>
    </xf>
    <xf numFmtId="0" fontId="5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right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5" fillId="0" borderId="1" xfId="0" applyFont="1" applyFill="1" applyBorder="1"/>
    <xf numFmtId="0" fontId="0" fillId="0" borderId="1" xfId="0" applyFont="1" applyFill="1" applyBorder="1"/>
    <xf numFmtId="0" fontId="0" fillId="0" borderId="3" xfId="0" applyBorder="1"/>
    <xf numFmtId="0" fontId="0" fillId="2" borderId="3" xfId="0" applyFill="1" applyBorder="1"/>
    <xf numFmtId="0" fontId="0" fillId="0" borderId="3" xfId="0" applyFill="1" applyBorder="1" applyAlignment="1">
      <alignment horizontal="left"/>
    </xf>
    <xf numFmtId="49" fontId="0" fillId="0" borderId="1" xfId="0" applyNumberFormat="1" applyFont="1" applyBorder="1" applyAlignment="1">
      <alignment horizontal="right"/>
    </xf>
    <xf numFmtId="0" fontId="0" fillId="0" borderId="0" xfId="0" applyFont="1" applyFill="1" applyAlignment="1">
      <alignment horizontal="right" wrapText="1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/>
    <xf numFmtId="0" fontId="0" fillId="0" borderId="2" xfId="0" applyFill="1" applyBorder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5" borderId="0" xfId="0" applyNumberFormat="1" applyFill="1"/>
    <xf numFmtId="0" fontId="0" fillId="2" borderId="2" xfId="0" applyFill="1" applyBorder="1"/>
    <xf numFmtId="0" fontId="0" fillId="0" borderId="2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Alignment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5" xfId="0" applyFill="1" applyBorder="1"/>
    <xf numFmtId="0" fontId="7" fillId="0" borderId="1" xfId="0" applyFont="1" applyFill="1" applyBorder="1" applyAlignment="1">
      <alignment wrapText="1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 applyAlignment="1"/>
    <xf numFmtId="0" fontId="0" fillId="0" borderId="10" xfId="0" applyBorder="1" applyAlignment="1"/>
    <xf numFmtId="0" fontId="0" fillId="5" borderId="1" xfId="0" applyFill="1" applyBorder="1"/>
    <xf numFmtId="0" fontId="0" fillId="5" borderId="1" xfId="0" applyFont="1" applyFill="1" applyBorder="1" applyAlignment="1">
      <alignment horizontal="right" wrapText="1"/>
    </xf>
    <xf numFmtId="49" fontId="0" fillId="5" borderId="1" xfId="0" applyNumberFormat="1" applyFill="1" applyBorder="1" applyAlignment="1">
      <alignment horizontal="right"/>
    </xf>
    <xf numFmtId="49" fontId="0" fillId="7" borderId="1" xfId="0" applyNumberForma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5" borderId="0" xfId="0" applyFill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quotePrefix="1"/>
    <xf numFmtId="0" fontId="0" fillId="0" borderId="0" xfId="0" quotePrefix="1" applyFont="1" applyFill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" fontId="0" fillId="0" borderId="3" xfId="0" quotePrefix="1" applyNumberFormat="1" applyBorder="1" applyAlignment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6" fillId="0" borderId="1" xfId="1" applyNumberFormat="1" applyFont="1" applyBorder="1" applyAlignment="1">
      <alignment horizontal="right"/>
    </xf>
    <xf numFmtId="43" fontId="0" fillId="0" borderId="1" xfId="0" applyNumberFormat="1" applyFont="1" applyBorder="1"/>
    <xf numFmtId="0" fontId="0" fillId="0" borderId="3" xfId="0" applyFont="1" applyFill="1" applyBorder="1" applyAlignment="1"/>
    <xf numFmtId="0" fontId="0" fillId="0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" fontId="1" fillId="3" borderId="1" xfId="0" quotePrefix="1" applyNumberFormat="1" applyFont="1" applyFill="1" applyBorder="1" applyAlignment="1">
      <alignment horizontal="center"/>
    </xf>
    <xf numFmtId="17" fontId="1" fillId="3" borderId="1" xfId="0" quotePrefix="1" applyNumberFormat="1" applyFont="1" applyFill="1" applyBorder="1" applyAlignment="1">
      <alignment horizontal="center" vertical="center" wrapText="1"/>
    </xf>
    <xf numFmtId="17" fontId="1" fillId="3" borderId="2" xfId="0" quotePrefix="1" applyNumberFormat="1" applyFont="1" applyFill="1" applyBorder="1" applyAlignment="1">
      <alignment horizontal="center" vertical="center" wrapText="1"/>
    </xf>
    <xf numFmtId="17" fontId="1" fillId="3" borderId="3" xfId="0" quotePrefix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41" fontId="1" fillId="3" borderId="2" xfId="0" quotePrefix="1" applyNumberFormat="1" applyFont="1" applyFill="1" applyBorder="1" applyAlignment="1">
      <alignment horizontal="center" vertical="top" wrapText="1"/>
    </xf>
    <xf numFmtId="41" fontId="1" fillId="3" borderId="3" xfId="0" quotePrefix="1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43" fontId="4" fillId="0" borderId="0" xfId="0" applyNumberFormat="1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49" fontId="8" fillId="8" borderId="1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07"/>
  <sheetViews>
    <sheetView workbookViewId="0">
      <selection activeCell="K39" sqref="K39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9.140625" customWidth="1"/>
    <col min="10" max="10" width="16.5703125" customWidth="1"/>
    <col min="11" max="11" width="19" customWidth="1"/>
    <col min="13" max="13" width="11.5703125" bestFit="1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8</v>
      </c>
      <c r="H5" s="227"/>
      <c r="I5" s="228" t="s">
        <v>9</v>
      </c>
      <c r="J5" s="229" t="s">
        <v>117</v>
      </c>
      <c r="K5" s="214" t="s">
        <v>116</v>
      </c>
    </row>
    <row r="6" spans="1:37" s="6" customFormat="1" ht="25.5" x14ac:dyDescent="0.25">
      <c r="A6" s="222"/>
      <c r="B6" s="223"/>
      <c r="C6" s="225"/>
      <c r="D6" s="4" t="s">
        <v>10</v>
      </c>
      <c r="E6" s="5" t="s">
        <v>4</v>
      </c>
      <c r="F6" s="226"/>
      <c r="G6" s="4" t="s">
        <v>11</v>
      </c>
      <c r="H6" s="4" t="s">
        <v>12</v>
      </c>
      <c r="I6" s="228"/>
      <c r="J6" s="230"/>
      <c r="K6" s="215"/>
    </row>
    <row r="7" spans="1:37" x14ac:dyDescent="0.25">
      <c r="A7" s="7" t="s">
        <v>13</v>
      </c>
      <c r="B7" s="8" t="s">
        <v>120</v>
      </c>
      <c r="C7" s="8" t="s">
        <v>121</v>
      </c>
      <c r="D7" s="12"/>
      <c r="E7" s="10"/>
      <c r="F7" t="s">
        <v>76</v>
      </c>
      <c r="G7" s="46" t="s">
        <v>16</v>
      </c>
      <c r="H7" s="46" t="s">
        <v>16</v>
      </c>
      <c r="I7" s="46" t="str">
        <f>H7</f>
        <v>0</v>
      </c>
      <c r="J7" s="16">
        <f>I7*120</f>
        <v>0</v>
      </c>
      <c r="K7" s="16">
        <f>I7*99.27</f>
        <v>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x14ac:dyDescent="0.25">
      <c r="A8" s="7" t="s">
        <v>17</v>
      </c>
      <c r="B8" s="8" t="s">
        <v>14</v>
      </c>
      <c r="C8" s="24" t="s">
        <v>122</v>
      </c>
      <c r="D8" s="23"/>
      <c r="E8" s="12"/>
      <c r="F8" s="8" t="s">
        <v>15</v>
      </c>
      <c r="G8" s="46" t="s">
        <v>16</v>
      </c>
      <c r="H8" s="46" t="s">
        <v>77</v>
      </c>
      <c r="I8" s="46">
        <f>H8-G8</f>
        <v>22</v>
      </c>
      <c r="J8" s="16">
        <f>I8*18.3</f>
        <v>402.6</v>
      </c>
      <c r="K8" s="16">
        <f>I8*9.15</f>
        <v>201.3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7" x14ac:dyDescent="0.25">
      <c r="A9" s="7" t="s">
        <v>20</v>
      </c>
      <c r="B9" s="8" t="s">
        <v>18</v>
      </c>
      <c r="C9" s="12" t="s">
        <v>123</v>
      </c>
      <c r="D9" s="12"/>
      <c r="E9" s="10"/>
      <c r="F9" s="8" t="s">
        <v>19</v>
      </c>
      <c r="G9" s="46" t="s">
        <v>16</v>
      </c>
      <c r="H9" s="46" t="s">
        <v>20</v>
      </c>
      <c r="I9" s="46">
        <f t="shared" ref="I9:I35" si="0">H9-G9</f>
        <v>3</v>
      </c>
      <c r="J9" s="16">
        <f t="shared" ref="J9:J35" si="1">I9*18.3</f>
        <v>54.900000000000006</v>
      </c>
      <c r="K9" s="16">
        <f t="shared" ref="K9:K35" si="2">I9*9.15</f>
        <v>27.450000000000003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7" x14ac:dyDescent="0.25">
      <c r="A10" s="7" t="s">
        <v>23</v>
      </c>
      <c r="B10" s="8" t="s">
        <v>21</v>
      </c>
      <c r="C10" s="12" t="s">
        <v>124</v>
      </c>
      <c r="D10" s="8"/>
      <c r="E10" s="2"/>
      <c r="F10" s="8" t="s">
        <v>22</v>
      </c>
      <c r="G10" s="46" t="s">
        <v>16</v>
      </c>
      <c r="H10" s="46" t="s">
        <v>65</v>
      </c>
      <c r="I10" s="46">
        <f t="shared" si="0"/>
        <v>18</v>
      </c>
      <c r="J10" s="16">
        <f t="shared" si="1"/>
        <v>329.40000000000003</v>
      </c>
      <c r="K10" s="16">
        <f t="shared" si="2"/>
        <v>164.70000000000002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7" x14ac:dyDescent="0.25">
      <c r="A11" s="7" t="s">
        <v>26</v>
      </c>
      <c r="B11" s="8" t="s">
        <v>24</v>
      </c>
      <c r="C11" s="12" t="s">
        <v>125</v>
      </c>
      <c r="D11" s="8"/>
      <c r="E11" s="10"/>
      <c r="F11" s="8" t="s">
        <v>25</v>
      </c>
      <c r="G11" s="46" t="s">
        <v>94</v>
      </c>
      <c r="H11" s="46" t="s">
        <v>95</v>
      </c>
      <c r="I11" s="46">
        <f t="shared" si="0"/>
        <v>12</v>
      </c>
      <c r="J11" s="16">
        <f t="shared" si="1"/>
        <v>219.60000000000002</v>
      </c>
      <c r="K11" s="16">
        <f t="shared" si="2"/>
        <v>109.80000000000001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7" x14ac:dyDescent="0.25">
      <c r="A12" s="7" t="s">
        <v>29</v>
      </c>
      <c r="B12" s="8" t="s">
        <v>27</v>
      </c>
      <c r="C12" s="12" t="s">
        <v>126</v>
      </c>
      <c r="D12" s="23"/>
      <c r="E12" s="12"/>
      <c r="F12" s="8" t="s">
        <v>28</v>
      </c>
      <c r="G12" s="46" t="s">
        <v>13</v>
      </c>
      <c r="H12" s="46" t="s">
        <v>91</v>
      </c>
      <c r="I12" s="46">
        <f t="shared" si="0"/>
        <v>38</v>
      </c>
      <c r="J12" s="16">
        <f t="shared" si="1"/>
        <v>695.4</v>
      </c>
      <c r="K12" s="16">
        <f t="shared" si="2"/>
        <v>347.7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7" x14ac:dyDescent="0.25">
      <c r="A13" s="7" t="s">
        <v>31</v>
      </c>
      <c r="B13" s="8" t="s">
        <v>30</v>
      </c>
      <c r="C13" s="12" t="s">
        <v>127</v>
      </c>
      <c r="D13" s="8"/>
      <c r="E13" s="10"/>
      <c r="F13" s="8" t="s">
        <v>22</v>
      </c>
      <c r="G13" s="46" t="s">
        <v>16</v>
      </c>
      <c r="H13" s="46" t="s">
        <v>31</v>
      </c>
      <c r="I13" s="46">
        <f t="shared" si="0"/>
        <v>7</v>
      </c>
      <c r="J13" s="16">
        <f t="shared" si="1"/>
        <v>128.1</v>
      </c>
      <c r="K13" s="16">
        <f t="shared" si="2"/>
        <v>64.05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7" x14ac:dyDescent="0.25">
      <c r="A14" s="7" t="s">
        <v>34</v>
      </c>
      <c r="B14" s="8" t="s">
        <v>32</v>
      </c>
      <c r="C14" s="12" t="s">
        <v>128</v>
      </c>
      <c r="D14" s="8"/>
      <c r="E14" s="10"/>
      <c r="F14" s="8" t="s">
        <v>33</v>
      </c>
      <c r="G14" s="46"/>
      <c r="H14" s="46" t="s">
        <v>16</v>
      </c>
      <c r="I14" s="46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7" x14ac:dyDescent="0.25">
      <c r="A15" s="7" t="s">
        <v>37</v>
      </c>
      <c r="B15" s="8" t="s">
        <v>35</v>
      </c>
      <c r="C15" s="8" t="s">
        <v>129</v>
      </c>
      <c r="D15" s="8"/>
      <c r="E15" s="10"/>
      <c r="F15" s="8" t="s">
        <v>36</v>
      </c>
      <c r="G15" s="46" t="s">
        <v>96</v>
      </c>
      <c r="H15" s="46" t="s">
        <v>97</v>
      </c>
      <c r="I15" s="46">
        <f t="shared" si="0"/>
        <v>13</v>
      </c>
      <c r="J15" s="16">
        <f t="shared" si="1"/>
        <v>237.9</v>
      </c>
      <c r="K15" s="16">
        <f t="shared" si="2"/>
        <v>118.95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7" x14ac:dyDescent="0.25">
      <c r="A16" s="7" t="s">
        <v>40</v>
      </c>
      <c r="B16" s="8" t="s">
        <v>38</v>
      </c>
      <c r="C16" s="12" t="s">
        <v>130</v>
      </c>
      <c r="D16" s="8"/>
      <c r="E16" s="10"/>
      <c r="F16" s="8" t="s">
        <v>39</v>
      </c>
      <c r="G16" s="46"/>
      <c r="H16" s="46" t="s">
        <v>17</v>
      </c>
      <c r="I16" s="46">
        <f t="shared" si="0"/>
        <v>2</v>
      </c>
      <c r="J16" s="16">
        <f t="shared" si="1"/>
        <v>36.6</v>
      </c>
      <c r="K16" s="16">
        <f t="shared" si="2"/>
        <v>18.3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25">
      <c r="A17" s="7" t="s">
        <v>43</v>
      </c>
      <c r="B17" s="8" t="s">
        <v>41</v>
      </c>
      <c r="C17" s="8" t="s">
        <v>131</v>
      </c>
      <c r="D17" s="8"/>
      <c r="E17" s="10"/>
      <c r="F17" s="8" t="s">
        <v>42</v>
      </c>
      <c r="G17" s="46" t="s">
        <v>98</v>
      </c>
      <c r="H17" s="46" t="s">
        <v>99</v>
      </c>
      <c r="I17" s="46">
        <f t="shared" si="0"/>
        <v>10</v>
      </c>
      <c r="J17" s="16">
        <f t="shared" si="1"/>
        <v>183</v>
      </c>
      <c r="K17" s="16">
        <f t="shared" si="2"/>
        <v>91.5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25">
      <c r="A18" s="7" t="s">
        <v>46</v>
      </c>
      <c r="B18" s="8" t="s">
        <v>44</v>
      </c>
      <c r="C18" s="8" t="s">
        <v>132</v>
      </c>
      <c r="D18" s="8"/>
      <c r="E18" s="10"/>
      <c r="F18" s="8" t="s">
        <v>45</v>
      </c>
      <c r="G18" s="46" t="s">
        <v>16</v>
      </c>
      <c r="H18" s="46" t="s">
        <v>37</v>
      </c>
      <c r="I18" s="46">
        <f t="shared" si="0"/>
        <v>9</v>
      </c>
      <c r="J18" s="16">
        <f t="shared" si="1"/>
        <v>164.70000000000002</v>
      </c>
      <c r="K18" s="16">
        <f t="shared" si="2"/>
        <v>82.350000000000009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25">
      <c r="A19" s="7" t="s">
        <v>49</v>
      </c>
      <c r="B19" s="8" t="s">
        <v>47</v>
      </c>
      <c r="C19" s="8" t="s">
        <v>133</v>
      </c>
      <c r="D19" s="8"/>
      <c r="E19" s="10"/>
      <c r="F19" s="8" t="s">
        <v>48</v>
      </c>
      <c r="G19" s="46" t="s">
        <v>100</v>
      </c>
      <c r="H19" s="46" t="s">
        <v>101</v>
      </c>
      <c r="I19" s="46">
        <f t="shared" si="0"/>
        <v>8</v>
      </c>
      <c r="J19" s="16">
        <f t="shared" si="1"/>
        <v>146.4</v>
      </c>
      <c r="K19" s="16">
        <f t="shared" si="2"/>
        <v>73.2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7" t="s">
        <v>52</v>
      </c>
      <c r="B20" s="8" t="s">
        <v>50</v>
      </c>
      <c r="C20" s="8" t="s">
        <v>134</v>
      </c>
      <c r="D20" s="23"/>
      <c r="E20" s="8"/>
      <c r="F20" s="8" t="s">
        <v>51</v>
      </c>
      <c r="G20" s="46" t="s">
        <v>49</v>
      </c>
      <c r="H20" s="46" t="s">
        <v>91</v>
      </c>
      <c r="I20" s="46">
        <f t="shared" si="0"/>
        <v>26</v>
      </c>
      <c r="J20" s="16">
        <f t="shared" si="1"/>
        <v>475.8</v>
      </c>
      <c r="K20" s="16">
        <f t="shared" si="2"/>
        <v>237.9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25">
      <c r="A21" s="7" t="s">
        <v>54</v>
      </c>
      <c r="B21" s="8" t="s">
        <v>53</v>
      </c>
      <c r="C21" s="12" t="s">
        <v>135</v>
      </c>
      <c r="D21" s="12"/>
      <c r="E21" s="10"/>
      <c r="F21" s="8" t="s">
        <v>39</v>
      </c>
      <c r="G21" s="46" t="s">
        <v>16</v>
      </c>
      <c r="H21" s="46" t="s">
        <v>17</v>
      </c>
      <c r="I21" s="46">
        <f t="shared" si="0"/>
        <v>2</v>
      </c>
      <c r="J21" s="16">
        <f t="shared" si="1"/>
        <v>36.6</v>
      </c>
      <c r="K21" s="16">
        <f t="shared" si="2"/>
        <v>18.3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9" customFormat="1" x14ac:dyDescent="0.25">
      <c r="A22" s="7" t="s">
        <v>58</v>
      </c>
      <c r="B22" s="12" t="s">
        <v>55</v>
      </c>
      <c r="C22" s="8" t="s">
        <v>136</v>
      </c>
      <c r="D22" s="23"/>
      <c r="E22" s="12"/>
      <c r="F22" s="12" t="s">
        <v>56</v>
      </c>
      <c r="G22" s="48" t="s">
        <v>88</v>
      </c>
      <c r="H22" s="48" t="s">
        <v>102</v>
      </c>
      <c r="I22" s="48">
        <f t="shared" si="0"/>
        <v>334</v>
      </c>
      <c r="J22" s="21">
        <f t="shared" si="1"/>
        <v>6112.2</v>
      </c>
      <c r="K22" s="21">
        <f t="shared" si="2"/>
        <v>3056.1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spans="1:36" x14ac:dyDescent="0.25">
      <c r="A23" s="7" t="s">
        <v>61</v>
      </c>
      <c r="B23" s="8" t="s">
        <v>59</v>
      </c>
      <c r="C23" s="12" t="s">
        <v>137</v>
      </c>
      <c r="D23" s="25"/>
      <c r="E23" s="8"/>
      <c r="F23" s="8" t="s">
        <v>60</v>
      </c>
      <c r="G23" s="46" t="s">
        <v>103</v>
      </c>
      <c r="H23" s="46" t="s">
        <v>104</v>
      </c>
      <c r="I23" s="46">
        <f t="shared" si="0"/>
        <v>93</v>
      </c>
      <c r="J23" s="16">
        <f t="shared" si="1"/>
        <v>1701.9</v>
      </c>
      <c r="K23" s="16">
        <f t="shared" si="2"/>
        <v>850.95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25">
      <c r="A24" s="7" t="s">
        <v>65</v>
      </c>
      <c r="B24" s="8" t="s">
        <v>62</v>
      </c>
      <c r="C24" s="27" t="s">
        <v>122</v>
      </c>
      <c r="D24" s="25"/>
      <c r="E24" s="216"/>
      <c r="F24" s="218" t="s">
        <v>63</v>
      </c>
      <c r="G24" s="46" t="s">
        <v>105</v>
      </c>
      <c r="H24" s="46" t="s">
        <v>106</v>
      </c>
      <c r="I24" s="46">
        <f t="shared" si="0"/>
        <v>119</v>
      </c>
      <c r="J24" s="16">
        <f t="shared" si="1"/>
        <v>2177.7000000000003</v>
      </c>
      <c r="K24" s="16">
        <f t="shared" si="2"/>
        <v>1088.8500000000001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25">
      <c r="A25" s="7" t="s">
        <v>68</v>
      </c>
      <c r="B25" s="8" t="s">
        <v>64</v>
      </c>
      <c r="C25" s="28"/>
      <c r="D25" s="29"/>
      <c r="E25" s="217"/>
      <c r="F25" s="219"/>
      <c r="G25" s="46" t="s">
        <v>107</v>
      </c>
      <c r="H25" s="46" t="s">
        <v>108</v>
      </c>
      <c r="I25" s="46">
        <f t="shared" si="0"/>
        <v>66</v>
      </c>
      <c r="J25" s="16">
        <f t="shared" si="1"/>
        <v>1207.8</v>
      </c>
      <c r="K25" s="16">
        <f t="shared" si="2"/>
        <v>603.9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25">
      <c r="A26" s="7" t="s">
        <v>71</v>
      </c>
      <c r="B26" s="8" t="s">
        <v>66</v>
      </c>
      <c r="C26" s="8" t="s">
        <v>138</v>
      </c>
      <c r="D26" s="30"/>
      <c r="E26" s="10"/>
      <c r="F26" s="8" t="s">
        <v>67</v>
      </c>
      <c r="G26" s="46"/>
      <c r="H26" s="46" t="s">
        <v>16</v>
      </c>
      <c r="I26" s="46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25">
      <c r="A27" s="7" t="s">
        <v>74</v>
      </c>
      <c r="B27" s="8" t="s">
        <v>69</v>
      </c>
      <c r="C27" s="8" t="s">
        <v>139</v>
      </c>
      <c r="D27" s="23"/>
      <c r="E27" s="8"/>
      <c r="F27" s="8" t="s">
        <v>70</v>
      </c>
      <c r="G27" s="46" t="s">
        <v>92</v>
      </c>
      <c r="H27" s="46" t="s">
        <v>109</v>
      </c>
      <c r="I27" s="46">
        <f t="shared" si="0"/>
        <v>16</v>
      </c>
      <c r="J27" s="16">
        <f t="shared" si="1"/>
        <v>292.8</v>
      </c>
      <c r="K27" s="16">
        <f t="shared" si="2"/>
        <v>146.4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s="9" customFormat="1" x14ac:dyDescent="0.25">
      <c r="A28" s="7" t="s">
        <v>77</v>
      </c>
      <c r="B28" s="12" t="s">
        <v>72</v>
      </c>
      <c r="C28" s="12" t="s">
        <v>140</v>
      </c>
      <c r="D28" s="12"/>
      <c r="E28" s="10"/>
      <c r="F28" s="12" t="s">
        <v>73</v>
      </c>
      <c r="G28" s="48" t="s">
        <v>110</v>
      </c>
      <c r="H28" s="48" t="s">
        <v>110</v>
      </c>
      <c r="I28" s="48">
        <f t="shared" si="0"/>
        <v>0</v>
      </c>
      <c r="J28" s="21">
        <f t="shared" si="1"/>
        <v>0</v>
      </c>
      <c r="K28" s="21">
        <f t="shared" si="2"/>
        <v>0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6" x14ac:dyDescent="0.25">
      <c r="A29" s="7" t="s">
        <v>81</v>
      </c>
      <c r="B29" s="8" t="s">
        <v>75</v>
      </c>
      <c r="C29" s="12" t="s">
        <v>141</v>
      </c>
      <c r="D29" s="31"/>
      <c r="E29" s="10"/>
      <c r="F29" s="8" t="s">
        <v>76</v>
      </c>
      <c r="G29" s="46"/>
      <c r="H29" s="46" t="s">
        <v>16</v>
      </c>
      <c r="I29" s="46">
        <f t="shared" si="0"/>
        <v>0</v>
      </c>
      <c r="J29" s="16">
        <f t="shared" si="1"/>
        <v>0</v>
      </c>
      <c r="K29" s="16">
        <f t="shared" si="2"/>
        <v>0</v>
      </c>
    </row>
    <row r="30" spans="1:36" x14ac:dyDescent="0.25">
      <c r="A30" s="7" t="s">
        <v>83</v>
      </c>
      <c r="B30" s="8" t="s">
        <v>78</v>
      </c>
      <c r="C30" s="218" t="s">
        <v>142</v>
      </c>
      <c r="D30" s="25"/>
      <c r="E30" s="216"/>
      <c r="F30" s="220" t="s">
        <v>79</v>
      </c>
      <c r="G30" s="46" t="s">
        <v>16</v>
      </c>
      <c r="H30" s="46" t="s">
        <v>111</v>
      </c>
      <c r="I30" s="46">
        <f t="shared" si="0"/>
        <v>371</v>
      </c>
      <c r="J30" s="16">
        <f t="shared" si="1"/>
        <v>6789.3</v>
      </c>
      <c r="K30" s="16">
        <f t="shared" si="2"/>
        <v>3394.65</v>
      </c>
      <c r="L30" s="210" t="s">
        <v>148</v>
      </c>
      <c r="M30" s="211"/>
    </row>
    <row r="31" spans="1:36" x14ac:dyDescent="0.25">
      <c r="A31" s="7" t="s">
        <v>85</v>
      </c>
      <c r="B31" s="8" t="s">
        <v>80</v>
      </c>
      <c r="C31" s="219"/>
      <c r="D31" s="29"/>
      <c r="E31" s="217"/>
      <c r="F31" s="221"/>
      <c r="G31" s="46" t="s">
        <v>16</v>
      </c>
      <c r="H31" s="46" t="s">
        <v>112</v>
      </c>
      <c r="I31" s="46">
        <f t="shared" si="0"/>
        <v>92</v>
      </c>
      <c r="J31" s="16">
        <f t="shared" si="1"/>
        <v>1683.6000000000001</v>
      </c>
      <c r="K31" s="16">
        <f t="shared" si="2"/>
        <v>841.80000000000007</v>
      </c>
      <c r="L31" s="210"/>
      <c r="M31" s="211"/>
    </row>
    <row r="32" spans="1:36" x14ac:dyDescent="0.25">
      <c r="A32" s="7" t="s">
        <v>88</v>
      </c>
      <c r="B32" s="13" t="s">
        <v>82</v>
      </c>
      <c r="C32" s="32" t="s">
        <v>143</v>
      </c>
      <c r="D32" s="14"/>
      <c r="E32" s="14"/>
      <c r="F32" s="15"/>
      <c r="G32" s="47" t="s">
        <v>65</v>
      </c>
      <c r="H32" s="47" t="s">
        <v>65</v>
      </c>
      <c r="I32" s="46">
        <f t="shared" si="0"/>
        <v>0</v>
      </c>
      <c r="J32" s="16">
        <f t="shared" si="1"/>
        <v>0</v>
      </c>
      <c r="K32" s="16">
        <f t="shared" si="2"/>
        <v>0</v>
      </c>
    </row>
    <row r="33" spans="1:13" s="9" customFormat="1" x14ac:dyDescent="0.25">
      <c r="A33" s="7" t="s">
        <v>90</v>
      </c>
      <c r="B33" s="12" t="s">
        <v>84</v>
      </c>
      <c r="C33" s="12" t="s">
        <v>144</v>
      </c>
      <c r="D33" s="12"/>
      <c r="E33" s="10"/>
      <c r="F33" s="12" t="s">
        <v>73</v>
      </c>
      <c r="G33" s="48" t="s">
        <v>113</v>
      </c>
      <c r="H33" s="48" t="s">
        <v>113</v>
      </c>
      <c r="I33" s="48">
        <f t="shared" si="0"/>
        <v>0</v>
      </c>
      <c r="J33" s="21">
        <f t="shared" si="1"/>
        <v>0</v>
      </c>
      <c r="K33" s="21">
        <f t="shared" si="2"/>
        <v>0</v>
      </c>
    </row>
    <row r="34" spans="1:13" x14ac:dyDescent="0.25">
      <c r="A34" s="7" t="s">
        <v>57</v>
      </c>
      <c r="B34" s="8" t="s">
        <v>86</v>
      </c>
      <c r="C34" s="12" t="s">
        <v>145</v>
      </c>
      <c r="D34" s="8"/>
      <c r="E34" s="10"/>
      <c r="F34" s="8" t="s">
        <v>87</v>
      </c>
      <c r="G34" s="46" t="s">
        <v>16</v>
      </c>
      <c r="H34" s="46" t="s">
        <v>23</v>
      </c>
      <c r="I34" s="46">
        <f t="shared" si="0"/>
        <v>4</v>
      </c>
      <c r="J34" s="16">
        <f t="shared" si="1"/>
        <v>73.2</v>
      </c>
      <c r="K34" s="16">
        <f t="shared" si="2"/>
        <v>36.6</v>
      </c>
    </row>
    <row r="35" spans="1:13" x14ac:dyDescent="0.25">
      <c r="A35" s="7" t="s">
        <v>146</v>
      </c>
      <c r="B35" s="8" t="s">
        <v>89</v>
      </c>
      <c r="C35" s="12" t="s">
        <v>147</v>
      </c>
      <c r="D35" s="8"/>
      <c r="E35" s="10"/>
      <c r="F35" s="8" t="s">
        <v>87</v>
      </c>
      <c r="G35" s="46" t="s">
        <v>16</v>
      </c>
      <c r="H35" s="46" t="s">
        <v>26</v>
      </c>
      <c r="I35" s="46">
        <f t="shared" si="0"/>
        <v>5</v>
      </c>
      <c r="J35" s="16">
        <f t="shared" si="1"/>
        <v>91.5</v>
      </c>
      <c r="K35" s="16">
        <f t="shared" si="2"/>
        <v>45.75</v>
      </c>
    </row>
    <row r="36" spans="1:13" x14ac:dyDescent="0.25">
      <c r="A36" s="17"/>
    </row>
    <row r="37" spans="1:13" ht="15.75" x14ac:dyDescent="0.25">
      <c r="A37" s="212" t="s">
        <v>115</v>
      </c>
      <c r="B37" s="213"/>
      <c r="C37" s="213"/>
      <c r="D37" s="213"/>
      <c r="E37" s="213"/>
      <c r="F37" s="213"/>
      <c r="G37" s="213"/>
      <c r="H37" s="213"/>
      <c r="I37" s="213"/>
      <c r="J37" s="20">
        <f>SUM(J8:J36)</f>
        <v>23241</v>
      </c>
      <c r="K37" s="20">
        <f>SUM(K8:K36)</f>
        <v>11620.5</v>
      </c>
      <c r="M37" s="18">
        <f>J37-K37</f>
        <v>11620.5</v>
      </c>
    </row>
    <row r="38" spans="1:13" x14ac:dyDescent="0.25">
      <c r="J38" s="17"/>
    </row>
    <row r="39" spans="1:13" x14ac:dyDescent="0.25">
      <c r="J39" s="17"/>
    </row>
    <row r="40" spans="1:13" x14ac:dyDescent="0.25">
      <c r="J40" s="17"/>
    </row>
    <row r="41" spans="1:13" x14ac:dyDescent="0.25">
      <c r="J41" s="17"/>
    </row>
    <row r="42" spans="1:13" x14ac:dyDescent="0.25">
      <c r="J42" s="17"/>
    </row>
    <row r="43" spans="1:13" x14ac:dyDescent="0.25">
      <c r="J43" s="17"/>
    </row>
    <row r="44" spans="1:13" x14ac:dyDescent="0.25">
      <c r="J44" s="17"/>
    </row>
    <row r="45" spans="1:13" x14ac:dyDescent="0.25">
      <c r="J45" s="17"/>
    </row>
    <row r="46" spans="1:13" x14ac:dyDescent="0.25">
      <c r="J46" s="17"/>
    </row>
    <row r="47" spans="1:13" x14ac:dyDescent="0.25">
      <c r="J47" s="17"/>
    </row>
    <row r="48" spans="1:13" x14ac:dyDescent="0.25">
      <c r="J48" s="17"/>
    </row>
    <row r="49" spans="10:10" x14ac:dyDescent="0.25">
      <c r="J49" s="17"/>
    </row>
    <row r="50" spans="10:10" x14ac:dyDescent="0.25">
      <c r="J50" s="17"/>
    </row>
    <row r="51" spans="10:10" x14ac:dyDescent="0.25">
      <c r="J51" s="17"/>
    </row>
    <row r="52" spans="10:10" x14ac:dyDescent="0.25">
      <c r="J52" s="17"/>
    </row>
    <row r="53" spans="10:10" x14ac:dyDescent="0.25">
      <c r="J53" s="17"/>
    </row>
    <row r="54" spans="10:10" x14ac:dyDescent="0.25">
      <c r="J54" s="17"/>
    </row>
    <row r="55" spans="10:10" x14ac:dyDescent="0.25">
      <c r="J55" s="17"/>
    </row>
    <row r="56" spans="10:10" x14ac:dyDescent="0.25">
      <c r="J56" s="17"/>
    </row>
    <row r="57" spans="10:10" x14ac:dyDescent="0.25">
      <c r="J57" s="17"/>
    </row>
    <row r="58" spans="10:10" x14ac:dyDescent="0.25">
      <c r="J58" s="17"/>
    </row>
    <row r="59" spans="10:10" x14ac:dyDescent="0.25">
      <c r="J59" s="17"/>
    </row>
    <row r="60" spans="10:10" x14ac:dyDescent="0.25">
      <c r="J60" s="17"/>
    </row>
    <row r="61" spans="10:10" x14ac:dyDescent="0.25">
      <c r="J61" s="17"/>
    </row>
    <row r="62" spans="10:10" x14ac:dyDescent="0.25">
      <c r="J62" s="17"/>
    </row>
    <row r="63" spans="10:10" x14ac:dyDescent="0.25">
      <c r="J63" s="17"/>
    </row>
    <row r="64" spans="10:10" x14ac:dyDescent="0.25">
      <c r="J64" s="17"/>
    </row>
    <row r="65" spans="10:10" x14ac:dyDescent="0.25">
      <c r="J65" s="17"/>
    </row>
    <row r="66" spans="10:10" x14ac:dyDescent="0.25">
      <c r="J66" s="17"/>
    </row>
    <row r="67" spans="10:10" x14ac:dyDescent="0.25">
      <c r="J67" s="17"/>
    </row>
    <row r="68" spans="10:10" x14ac:dyDescent="0.25">
      <c r="J68" s="17"/>
    </row>
    <row r="69" spans="10:10" x14ac:dyDescent="0.25">
      <c r="J69" s="17"/>
    </row>
    <row r="70" spans="10:10" x14ac:dyDescent="0.25">
      <c r="J70" s="17"/>
    </row>
    <row r="71" spans="10:10" x14ac:dyDescent="0.25">
      <c r="J71" s="17"/>
    </row>
    <row r="72" spans="10:10" x14ac:dyDescent="0.25">
      <c r="J72" s="17"/>
    </row>
    <row r="73" spans="10:10" x14ac:dyDescent="0.25">
      <c r="J73" s="17"/>
    </row>
    <row r="74" spans="10:10" x14ac:dyDescent="0.25">
      <c r="J74" s="17"/>
    </row>
    <row r="75" spans="10:10" x14ac:dyDescent="0.25">
      <c r="J75" s="17"/>
    </row>
    <row r="76" spans="10:10" x14ac:dyDescent="0.25">
      <c r="J76" s="17"/>
    </row>
    <row r="77" spans="10:10" x14ac:dyDescent="0.25">
      <c r="J77" s="17"/>
    </row>
    <row r="78" spans="10:10" x14ac:dyDescent="0.25">
      <c r="J78" s="17"/>
    </row>
    <row r="79" spans="10:10" x14ac:dyDescent="0.25">
      <c r="J79" s="17"/>
    </row>
    <row r="80" spans="10:10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</sheetData>
  <mergeCells count="16">
    <mergeCell ref="L30:M31"/>
    <mergeCell ref="A37:I37"/>
    <mergeCell ref="K5:K6"/>
    <mergeCell ref="E24:E25"/>
    <mergeCell ref="F24:F25"/>
    <mergeCell ref="E30:E31"/>
    <mergeCell ref="F30:F31"/>
    <mergeCell ref="A5:A6"/>
    <mergeCell ref="B5:B6"/>
    <mergeCell ref="C5:C6"/>
    <mergeCell ref="D5:E5"/>
    <mergeCell ref="F5:F6"/>
    <mergeCell ref="G5:H5"/>
    <mergeCell ref="I5:I6"/>
    <mergeCell ref="J5:J6"/>
    <mergeCell ref="C30:C3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152"/>
  <sheetViews>
    <sheetView workbookViewId="0">
      <selection activeCell="A25" sqref="A25:XFD25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10" max="10" width="16.5703125" customWidth="1"/>
    <col min="11" max="11" width="19" customWidth="1"/>
    <col min="13" max="13" width="10.42578125" customWidth="1"/>
    <col min="14" max="14" width="12.140625" bestFit="1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402</v>
      </c>
      <c r="H5" s="227"/>
      <c r="I5" s="228" t="s">
        <v>9</v>
      </c>
      <c r="J5" s="229" t="s">
        <v>511</v>
      </c>
      <c r="K5" s="234" t="s">
        <v>510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61" customFormat="1" x14ac:dyDescent="0.25">
      <c r="A7" s="57" t="s">
        <v>13</v>
      </c>
      <c r="B7" s="58" t="s">
        <v>208</v>
      </c>
      <c r="C7" s="59" t="s">
        <v>209</v>
      </c>
      <c r="D7" s="60"/>
      <c r="E7" s="10"/>
      <c r="F7" s="62" t="s">
        <v>210</v>
      </c>
      <c r="G7" s="53">
        <v>0</v>
      </c>
      <c r="H7" s="53">
        <v>0</v>
      </c>
      <c r="I7" s="71">
        <f>H7-G7</f>
        <v>0</v>
      </c>
      <c r="J7" s="16">
        <f t="shared" ref="J7:J71" si="0">I7*115.78</f>
        <v>0</v>
      </c>
      <c r="K7" s="16">
        <f>I7*96.48</f>
        <v>0</v>
      </c>
    </row>
    <row r="8" spans="1:37" s="61" customFormat="1" x14ac:dyDescent="0.25">
      <c r="A8" s="57" t="s">
        <v>17</v>
      </c>
      <c r="B8" s="58" t="s">
        <v>490</v>
      </c>
      <c r="C8" s="59" t="s">
        <v>491</v>
      </c>
      <c r="D8" s="60"/>
      <c r="E8" s="10"/>
      <c r="F8" s="62" t="s">
        <v>463</v>
      </c>
      <c r="G8" s="53">
        <v>0</v>
      </c>
      <c r="H8" s="53">
        <v>0</v>
      </c>
      <c r="I8" s="71">
        <f>H8-G8</f>
        <v>0</v>
      </c>
      <c r="J8" s="16">
        <f t="shared" si="0"/>
        <v>0</v>
      </c>
      <c r="K8" s="16">
        <f t="shared" ref="K8:K71" si="1">I8*96.48</f>
        <v>0</v>
      </c>
    </row>
    <row r="9" spans="1:37" x14ac:dyDescent="0.25">
      <c r="A9" s="57" t="s">
        <v>20</v>
      </c>
      <c r="B9" s="8" t="s">
        <v>150</v>
      </c>
      <c r="C9" s="8" t="s">
        <v>151</v>
      </c>
      <c r="D9" s="12"/>
      <c r="E9" s="10"/>
      <c r="F9" t="s">
        <v>152</v>
      </c>
      <c r="G9" s="46" t="s">
        <v>29</v>
      </c>
      <c r="H9" s="46" t="s">
        <v>29</v>
      </c>
      <c r="I9" s="71">
        <f t="shared" ref="I9:I89" si="2">H9-G9</f>
        <v>0</v>
      </c>
      <c r="J9" s="16">
        <f t="shared" si="0"/>
        <v>0</v>
      </c>
      <c r="K9" s="16">
        <f t="shared" si="1"/>
        <v>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57" t="s">
        <v>23</v>
      </c>
      <c r="B10" s="8" t="s">
        <v>212</v>
      </c>
      <c r="C10" s="8" t="s">
        <v>213</v>
      </c>
      <c r="D10" s="12"/>
      <c r="E10" s="10"/>
      <c r="F10" s="8" t="s">
        <v>214</v>
      </c>
      <c r="G10" s="46" t="s">
        <v>13</v>
      </c>
      <c r="H10" s="46" t="s">
        <v>17</v>
      </c>
      <c r="I10" s="71">
        <f t="shared" si="2"/>
        <v>1</v>
      </c>
      <c r="J10" s="16">
        <f t="shared" si="0"/>
        <v>115.78</v>
      </c>
      <c r="K10" s="16">
        <f t="shared" si="1"/>
        <v>96.48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57" t="s">
        <v>26</v>
      </c>
      <c r="B11" s="8" t="s">
        <v>120</v>
      </c>
      <c r="C11" s="8" t="s">
        <v>121</v>
      </c>
      <c r="D11" s="12"/>
      <c r="E11" s="10"/>
      <c r="F11" s="8" t="s">
        <v>76</v>
      </c>
      <c r="G11" s="46" t="s">
        <v>13</v>
      </c>
      <c r="H11" s="46" t="s">
        <v>20</v>
      </c>
      <c r="I11" s="71">
        <f t="shared" si="2"/>
        <v>2</v>
      </c>
      <c r="J11" s="16">
        <f t="shared" si="0"/>
        <v>231.56</v>
      </c>
      <c r="K11" s="16">
        <f t="shared" si="1"/>
        <v>192.96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57" t="s">
        <v>29</v>
      </c>
      <c r="B12" s="8" t="s">
        <v>296</v>
      </c>
      <c r="C12" s="12" t="s">
        <v>297</v>
      </c>
      <c r="D12" s="12"/>
      <c r="E12" s="10"/>
      <c r="F12" s="8" t="s">
        <v>298</v>
      </c>
      <c r="G12" s="46" t="s">
        <v>13</v>
      </c>
      <c r="H12" s="46" t="s">
        <v>17</v>
      </c>
      <c r="I12" s="71">
        <f t="shared" si="2"/>
        <v>1</v>
      </c>
      <c r="J12" s="16">
        <f t="shared" si="0"/>
        <v>115.78</v>
      </c>
      <c r="K12" s="16">
        <f t="shared" si="1"/>
        <v>96.48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488</v>
      </c>
      <c r="C13" s="12" t="s">
        <v>489</v>
      </c>
      <c r="D13" s="12"/>
      <c r="E13" s="10"/>
      <c r="F13" s="8" t="s">
        <v>454</v>
      </c>
      <c r="G13" s="46" t="s">
        <v>16</v>
      </c>
      <c r="H13" s="46" t="s">
        <v>16</v>
      </c>
      <c r="I13" s="71">
        <f t="shared" si="2"/>
        <v>0</v>
      </c>
      <c r="J13" s="16">
        <f t="shared" si="0"/>
        <v>0</v>
      </c>
      <c r="K13" s="16">
        <f t="shared" si="1"/>
        <v>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14</v>
      </c>
      <c r="C14" s="24" t="s">
        <v>122</v>
      </c>
      <c r="D14" s="23"/>
      <c r="E14" s="12"/>
      <c r="F14" s="8" t="s">
        <v>15</v>
      </c>
      <c r="G14" s="46" t="s">
        <v>13</v>
      </c>
      <c r="H14" s="46" t="s">
        <v>13</v>
      </c>
      <c r="I14" s="71">
        <f t="shared" si="2"/>
        <v>0</v>
      </c>
      <c r="J14" s="16">
        <f t="shared" si="0"/>
        <v>0</v>
      </c>
      <c r="K14" s="16">
        <f t="shared" si="1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18</v>
      </c>
      <c r="C15" s="12" t="s">
        <v>123</v>
      </c>
      <c r="D15" s="23"/>
      <c r="E15" s="12"/>
      <c r="F15" s="8" t="s">
        <v>19</v>
      </c>
      <c r="G15" s="46" t="s">
        <v>40</v>
      </c>
      <c r="H15" s="46" t="s">
        <v>40</v>
      </c>
      <c r="I15" s="71">
        <f t="shared" si="2"/>
        <v>0</v>
      </c>
      <c r="J15" s="16">
        <f t="shared" si="0"/>
        <v>0</v>
      </c>
      <c r="K15" s="16">
        <f t="shared" si="1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21</v>
      </c>
      <c r="C16" s="12" t="s">
        <v>124</v>
      </c>
      <c r="D16" s="23"/>
      <c r="E16" s="12"/>
      <c r="F16" s="8" t="s">
        <v>22</v>
      </c>
      <c r="G16" s="46" t="s">
        <v>26</v>
      </c>
      <c r="H16" s="46" t="s">
        <v>37</v>
      </c>
      <c r="I16" s="71">
        <f t="shared" si="2"/>
        <v>4</v>
      </c>
      <c r="J16" s="16">
        <f t="shared" si="0"/>
        <v>463.12</v>
      </c>
      <c r="K16" s="16">
        <f t="shared" si="1"/>
        <v>385.92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484</v>
      </c>
      <c r="C17" s="12" t="s">
        <v>485</v>
      </c>
      <c r="D17" s="12"/>
      <c r="E17" s="10"/>
      <c r="F17" s="8" t="s">
        <v>416</v>
      </c>
      <c r="G17" s="46" t="s">
        <v>16</v>
      </c>
      <c r="H17" s="46" t="s">
        <v>16</v>
      </c>
      <c r="I17" s="71">
        <f t="shared" si="2"/>
        <v>0</v>
      </c>
      <c r="J17" s="16">
        <f t="shared" si="0"/>
        <v>0</v>
      </c>
      <c r="K17" s="16">
        <f t="shared" si="1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24</v>
      </c>
      <c r="C18" s="12" t="s">
        <v>125</v>
      </c>
      <c r="D18" s="23"/>
      <c r="E18" s="12"/>
      <c r="F18" s="8" t="s">
        <v>25</v>
      </c>
      <c r="G18" s="46" t="s">
        <v>40</v>
      </c>
      <c r="H18" s="46" t="s">
        <v>49</v>
      </c>
      <c r="I18" s="71">
        <f t="shared" si="2"/>
        <v>3</v>
      </c>
      <c r="J18" s="16">
        <f t="shared" si="0"/>
        <v>347.34000000000003</v>
      </c>
      <c r="K18" s="16">
        <f t="shared" si="1"/>
        <v>289.44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27</v>
      </c>
      <c r="C19" s="12" t="s">
        <v>126</v>
      </c>
      <c r="D19" s="23"/>
      <c r="E19" s="12"/>
      <c r="F19" s="8" t="s">
        <v>28</v>
      </c>
      <c r="G19" s="46" t="s">
        <v>23</v>
      </c>
      <c r="H19" s="46" t="s">
        <v>23</v>
      </c>
      <c r="I19" s="71">
        <f t="shared" si="2"/>
        <v>0</v>
      </c>
      <c r="J19" s="16">
        <f t="shared" si="0"/>
        <v>0</v>
      </c>
      <c r="K19" s="16">
        <f t="shared" si="1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30</v>
      </c>
      <c r="C20" s="12" t="s">
        <v>127</v>
      </c>
      <c r="D20" s="8"/>
      <c r="E20" s="10"/>
      <c r="F20" s="8" t="s">
        <v>22</v>
      </c>
      <c r="G20" s="46" t="s">
        <v>20</v>
      </c>
      <c r="H20" s="46" t="s">
        <v>20</v>
      </c>
      <c r="I20" s="71">
        <f t="shared" si="2"/>
        <v>0</v>
      </c>
      <c r="J20" s="16">
        <f t="shared" si="0"/>
        <v>0</v>
      </c>
      <c r="K20" s="16">
        <f t="shared" si="1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32</v>
      </c>
      <c r="C21" s="12" t="s">
        <v>128</v>
      </c>
      <c r="D21" s="8"/>
      <c r="E21" s="10"/>
      <c r="F21" s="8" t="s">
        <v>33</v>
      </c>
      <c r="G21" s="46" t="s">
        <v>52</v>
      </c>
      <c r="H21" s="46" t="s">
        <v>52</v>
      </c>
      <c r="I21" s="71">
        <f t="shared" si="2"/>
        <v>0</v>
      </c>
      <c r="J21" s="16">
        <f t="shared" si="0"/>
        <v>0</v>
      </c>
      <c r="K21" s="16">
        <f t="shared" si="1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35</v>
      </c>
      <c r="C22" s="8" t="s">
        <v>129</v>
      </c>
      <c r="D22" s="23"/>
      <c r="E22" s="12"/>
      <c r="F22" s="8" t="s">
        <v>36</v>
      </c>
      <c r="G22" s="46" t="s">
        <v>23</v>
      </c>
      <c r="H22" s="46" t="s">
        <v>29</v>
      </c>
      <c r="I22" s="71">
        <f t="shared" si="2"/>
        <v>2</v>
      </c>
      <c r="J22" s="16">
        <f t="shared" si="0"/>
        <v>231.56</v>
      </c>
      <c r="K22" s="16">
        <f t="shared" si="1"/>
        <v>192.96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215</v>
      </c>
      <c r="C23" s="8" t="s">
        <v>213</v>
      </c>
      <c r="D23" s="8"/>
      <c r="E23" s="10"/>
      <c r="F23" s="8" t="s">
        <v>214</v>
      </c>
      <c r="G23" s="46" t="s">
        <v>16</v>
      </c>
      <c r="H23" s="46" t="s">
        <v>16</v>
      </c>
      <c r="I23" s="71">
        <f t="shared" si="2"/>
        <v>0</v>
      </c>
      <c r="J23" s="16">
        <f t="shared" si="0"/>
        <v>0</v>
      </c>
      <c r="K23" s="16">
        <f t="shared" si="1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38</v>
      </c>
      <c r="C24" s="12" t="s">
        <v>130</v>
      </c>
      <c r="D24" s="23"/>
      <c r="E24" s="12"/>
      <c r="F24" s="8" t="s">
        <v>39</v>
      </c>
      <c r="G24" s="46" t="s">
        <v>13</v>
      </c>
      <c r="H24" s="46" t="s">
        <v>13</v>
      </c>
      <c r="I24" s="71">
        <f t="shared" si="2"/>
        <v>0</v>
      </c>
      <c r="J24" s="16">
        <f t="shared" si="0"/>
        <v>0</v>
      </c>
      <c r="K24" s="16">
        <f t="shared" si="1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216</v>
      </c>
      <c r="C25" s="63" t="s">
        <v>217</v>
      </c>
      <c r="D25" s="8"/>
      <c r="E25" s="10"/>
      <c r="F25" s="8" t="s">
        <v>214</v>
      </c>
      <c r="G25" s="46" t="s">
        <v>16</v>
      </c>
      <c r="H25" s="46" t="s">
        <v>20</v>
      </c>
      <c r="I25" s="71">
        <f t="shared" si="2"/>
        <v>3</v>
      </c>
      <c r="J25" s="16">
        <f t="shared" si="0"/>
        <v>347.34000000000003</v>
      </c>
      <c r="K25" s="16">
        <f t="shared" si="1"/>
        <v>289.44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218</v>
      </c>
      <c r="C26" s="64" t="s">
        <v>219</v>
      </c>
      <c r="D26" s="8"/>
      <c r="E26" s="10"/>
      <c r="F26" s="8" t="s">
        <v>210</v>
      </c>
      <c r="G26" s="46" t="s">
        <v>13</v>
      </c>
      <c r="H26" s="46" t="s">
        <v>13</v>
      </c>
      <c r="I26" s="71">
        <f t="shared" si="2"/>
        <v>0</v>
      </c>
      <c r="J26" s="16">
        <f t="shared" si="0"/>
        <v>0</v>
      </c>
      <c r="K26" s="16">
        <f t="shared" si="1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472</v>
      </c>
      <c r="C27" s="64" t="s">
        <v>473</v>
      </c>
      <c r="D27" s="8"/>
      <c r="E27" s="10"/>
      <c r="F27" s="8" t="s">
        <v>416</v>
      </c>
      <c r="G27" s="46" t="s">
        <v>16</v>
      </c>
      <c r="H27" s="46" t="s">
        <v>16</v>
      </c>
      <c r="I27" s="71">
        <f t="shared" si="2"/>
        <v>0</v>
      </c>
      <c r="J27" s="16">
        <f t="shared" si="0"/>
        <v>0</v>
      </c>
      <c r="K27" s="16">
        <f t="shared" si="1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220</v>
      </c>
      <c r="C28" s="64" t="s">
        <v>221</v>
      </c>
      <c r="D28" s="8"/>
      <c r="E28" s="10"/>
      <c r="F28" s="8" t="s">
        <v>222</v>
      </c>
      <c r="G28" s="46" t="s">
        <v>16</v>
      </c>
      <c r="H28" s="46" t="s">
        <v>17</v>
      </c>
      <c r="I28" s="71">
        <f t="shared" si="2"/>
        <v>2</v>
      </c>
      <c r="J28" s="16">
        <f t="shared" si="0"/>
        <v>231.56</v>
      </c>
      <c r="K28" s="16">
        <f t="shared" si="1"/>
        <v>192.96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475</v>
      </c>
      <c r="C29" s="64" t="s">
        <v>476</v>
      </c>
      <c r="D29" s="8"/>
      <c r="E29" s="10"/>
      <c r="F29" s="8" t="s">
        <v>477</v>
      </c>
      <c r="G29" s="46" t="s">
        <v>16</v>
      </c>
      <c r="H29" s="46" t="s">
        <v>16</v>
      </c>
      <c r="I29" s="71">
        <f t="shared" si="2"/>
        <v>0</v>
      </c>
      <c r="J29" s="16">
        <f t="shared" si="0"/>
        <v>0</v>
      </c>
      <c r="K29" s="16">
        <f t="shared" si="1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41</v>
      </c>
      <c r="C30" s="8" t="s">
        <v>131</v>
      </c>
      <c r="D30" s="8"/>
      <c r="E30" s="10"/>
      <c r="F30" s="8" t="s">
        <v>42</v>
      </c>
      <c r="G30" s="46" t="s">
        <v>13</v>
      </c>
      <c r="H30" s="46" t="s">
        <v>17</v>
      </c>
      <c r="I30" s="71">
        <f t="shared" si="2"/>
        <v>1</v>
      </c>
      <c r="J30" s="16">
        <f t="shared" si="0"/>
        <v>115.78</v>
      </c>
      <c r="K30" s="16">
        <f t="shared" si="1"/>
        <v>96.48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44</v>
      </c>
      <c r="C31" s="8" t="s">
        <v>132</v>
      </c>
      <c r="D31" s="23"/>
      <c r="E31" s="8"/>
      <c r="F31" s="8" t="s">
        <v>45</v>
      </c>
      <c r="G31" s="46" t="s">
        <v>29</v>
      </c>
      <c r="H31" s="46" t="s">
        <v>29</v>
      </c>
      <c r="I31" s="71">
        <f t="shared" si="2"/>
        <v>0</v>
      </c>
      <c r="J31" s="16">
        <f t="shared" si="0"/>
        <v>0</v>
      </c>
      <c r="K31" s="16">
        <f t="shared" si="1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47</v>
      </c>
      <c r="C32" s="8" t="s">
        <v>133</v>
      </c>
      <c r="D32" s="23"/>
      <c r="E32" s="8"/>
      <c r="F32" s="8" t="s">
        <v>48</v>
      </c>
      <c r="G32" s="46" t="s">
        <v>49</v>
      </c>
      <c r="H32" s="46" t="s">
        <v>65</v>
      </c>
      <c r="I32" s="71">
        <f t="shared" si="2"/>
        <v>5</v>
      </c>
      <c r="J32" s="16">
        <f t="shared" si="0"/>
        <v>578.9</v>
      </c>
      <c r="K32" s="16">
        <f t="shared" si="1"/>
        <v>482.40000000000003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223</v>
      </c>
      <c r="C33" s="8" t="s">
        <v>224</v>
      </c>
      <c r="D33" s="8"/>
      <c r="E33" s="10"/>
      <c r="F33" s="8" t="s">
        <v>225</v>
      </c>
      <c r="G33" s="46" t="s">
        <v>17</v>
      </c>
      <c r="H33" s="46" t="s">
        <v>23</v>
      </c>
      <c r="I33" s="71">
        <f t="shared" si="2"/>
        <v>2</v>
      </c>
      <c r="J33" s="16">
        <f t="shared" si="0"/>
        <v>231.56</v>
      </c>
      <c r="K33" s="16">
        <f t="shared" si="1"/>
        <v>192.96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50</v>
      </c>
      <c r="C34" s="8" t="s">
        <v>134</v>
      </c>
      <c r="D34" s="23"/>
      <c r="E34" s="8"/>
      <c r="F34" s="8" t="s">
        <v>51</v>
      </c>
      <c r="G34" s="46" t="s">
        <v>34</v>
      </c>
      <c r="H34" s="46" t="s">
        <v>34</v>
      </c>
      <c r="I34" s="71">
        <f t="shared" si="2"/>
        <v>0</v>
      </c>
      <c r="J34" s="16">
        <f t="shared" si="0"/>
        <v>0</v>
      </c>
      <c r="K34" s="16">
        <f t="shared" si="1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310</v>
      </c>
      <c r="C35" s="8" t="s">
        <v>311</v>
      </c>
      <c r="D35" s="8"/>
      <c r="E35" s="10"/>
      <c r="F35" s="8" t="s">
        <v>312</v>
      </c>
      <c r="G35" s="46" t="s">
        <v>16</v>
      </c>
      <c r="H35" s="46" t="s">
        <v>16</v>
      </c>
      <c r="I35" s="71">
        <f t="shared" si="2"/>
        <v>0</v>
      </c>
      <c r="J35" s="16">
        <f t="shared" si="0"/>
        <v>0</v>
      </c>
      <c r="K35" s="16">
        <f t="shared" si="1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53</v>
      </c>
      <c r="C36" s="12" t="s">
        <v>135</v>
      </c>
      <c r="D36" s="23"/>
      <c r="E36" s="8"/>
      <c r="F36" s="8" t="s">
        <v>39</v>
      </c>
      <c r="G36" s="46" t="s">
        <v>20</v>
      </c>
      <c r="H36" s="46" t="s">
        <v>20</v>
      </c>
      <c r="I36" s="71">
        <f t="shared" si="2"/>
        <v>0</v>
      </c>
      <c r="J36" s="16">
        <f t="shared" si="0"/>
        <v>0</v>
      </c>
      <c r="K36" s="16">
        <f t="shared" si="1"/>
        <v>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55</v>
      </c>
      <c r="C37" s="8" t="s">
        <v>136</v>
      </c>
      <c r="D37" s="23"/>
      <c r="E37" s="12"/>
      <c r="F37" s="8" t="s">
        <v>56</v>
      </c>
      <c r="G37" s="46" t="s">
        <v>248</v>
      </c>
      <c r="H37" s="46" t="s">
        <v>318</v>
      </c>
      <c r="I37" s="71">
        <f t="shared" si="2"/>
        <v>6</v>
      </c>
      <c r="J37" s="16">
        <f t="shared" si="0"/>
        <v>694.68000000000006</v>
      </c>
      <c r="K37" s="16">
        <f t="shared" si="1"/>
        <v>578.88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59</v>
      </c>
      <c r="C38" s="12" t="s">
        <v>137</v>
      </c>
      <c r="D38" s="25"/>
      <c r="E38" s="8"/>
      <c r="F38" s="8" t="s">
        <v>60</v>
      </c>
      <c r="G38" s="46" t="s">
        <v>26</v>
      </c>
      <c r="H38" s="46" t="s">
        <v>29</v>
      </c>
      <c r="I38" s="71">
        <f t="shared" si="2"/>
        <v>1</v>
      </c>
      <c r="J38" s="16">
        <f t="shared" si="0"/>
        <v>115.78</v>
      </c>
      <c r="K38" s="16">
        <f t="shared" si="1"/>
        <v>96.48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62</v>
      </c>
      <c r="C39" s="27" t="s">
        <v>122</v>
      </c>
      <c r="D39" s="25"/>
      <c r="E39" s="216"/>
      <c r="F39" s="220" t="s">
        <v>63</v>
      </c>
      <c r="G39" s="46" t="s">
        <v>37</v>
      </c>
      <c r="H39" s="46" t="s">
        <v>37</v>
      </c>
      <c r="I39" s="71">
        <f t="shared" si="2"/>
        <v>0</v>
      </c>
      <c r="J39" s="16">
        <f t="shared" si="0"/>
        <v>0</v>
      </c>
      <c r="K39" s="16">
        <f t="shared" si="1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64</v>
      </c>
      <c r="C40" s="28"/>
      <c r="D40" s="29"/>
      <c r="E40" s="217"/>
      <c r="F40" s="221"/>
      <c r="G40" s="46" t="s">
        <v>197</v>
      </c>
      <c r="H40" s="46" t="s">
        <v>197</v>
      </c>
      <c r="I40" s="71">
        <f t="shared" si="2"/>
        <v>0</v>
      </c>
      <c r="J40" s="16">
        <f t="shared" si="0"/>
        <v>0</v>
      </c>
      <c r="K40" s="16">
        <f t="shared" si="1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164</v>
      </c>
      <c r="C41" s="28" t="s">
        <v>165</v>
      </c>
      <c r="D41" s="30"/>
      <c r="E41" s="10"/>
      <c r="F41" s="78" t="s">
        <v>166</v>
      </c>
      <c r="G41" s="46" t="s">
        <v>20</v>
      </c>
      <c r="H41" s="46" t="s">
        <v>20</v>
      </c>
      <c r="I41" s="71">
        <f t="shared" si="2"/>
        <v>0</v>
      </c>
      <c r="J41" s="16">
        <f t="shared" si="0"/>
        <v>0</v>
      </c>
      <c r="K41" s="16">
        <f t="shared" si="1"/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226</v>
      </c>
      <c r="C42" s="28" t="s">
        <v>213</v>
      </c>
      <c r="D42" s="30"/>
      <c r="E42" s="10"/>
      <c r="F42" s="78" t="s">
        <v>214</v>
      </c>
      <c r="G42" s="46" t="s">
        <v>16</v>
      </c>
      <c r="H42" s="46" t="s">
        <v>20</v>
      </c>
      <c r="I42" s="71">
        <f t="shared" si="2"/>
        <v>3</v>
      </c>
      <c r="J42" s="16">
        <f t="shared" si="0"/>
        <v>347.34000000000003</v>
      </c>
      <c r="K42" s="16">
        <f t="shared" si="1"/>
        <v>289.44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461</v>
      </c>
      <c r="C43" s="28" t="s">
        <v>462</v>
      </c>
      <c r="D43" s="30"/>
      <c r="E43" s="10"/>
      <c r="F43" s="78" t="s">
        <v>463</v>
      </c>
      <c r="G43" s="46"/>
      <c r="H43" s="46"/>
      <c r="I43" s="71"/>
      <c r="J43" s="16">
        <f t="shared" si="0"/>
        <v>0</v>
      </c>
      <c r="K43" s="16">
        <f t="shared" si="1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66</v>
      </c>
      <c r="C44" s="8" t="s">
        <v>138</v>
      </c>
      <c r="D44" s="23"/>
      <c r="E44" s="8"/>
      <c r="F44" s="8" t="s">
        <v>67</v>
      </c>
      <c r="G44" s="46" t="s">
        <v>20</v>
      </c>
      <c r="H44" s="46" t="s">
        <v>26</v>
      </c>
      <c r="I44" s="71">
        <f t="shared" si="2"/>
        <v>2</v>
      </c>
      <c r="J44" s="16">
        <f t="shared" si="0"/>
        <v>231.56</v>
      </c>
      <c r="K44" s="16">
        <f t="shared" si="1"/>
        <v>192.96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8" t="s">
        <v>320</v>
      </c>
      <c r="C45" s="8" t="s">
        <v>321</v>
      </c>
      <c r="D45" s="30"/>
      <c r="E45" s="10"/>
      <c r="F45" s="8" t="s">
        <v>322</v>
      </c>
      <c r="G45" s="46" t="s">
        <v>16</v>
      </c>
      <c r="H45" s="46" t="s">
        <v>16</v>
      </c>
      <c r="I45" s="71">
        <f t="shared" si="2"/>
        <v>0</v>
      </c>
      <c r="J45" s="16">
        <f t="shared" si="0"/>
        <v>0</v>
      </c>
      <c r="K45" s="16">
        <f t="shared" si="1"/>
        <v>0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69</v>
      </c>
      <c r="C46" s="8" t="s">
        <v>139</v>
      </c>
      <c r="D46" s="23"/>
      <c r="E46" s="8"/>
      <c r="F46" s="8" t="s">
        <v>70</v>
      </c>
      <c r="G46" s="46" t="s">
        <v>52</v>
      </c>
      <c r="H46" s="46" t="s">
        <v>52</v>
      </c>
      <c r="I46" s="71">
        <f t="shared" si="2"/>
        <v>0</v>
      </c>
      <c r="J46" s="16">
        <f t="shared" si="0"/>
        <v>0</v>
      </c>
      <c r="K46" s="16">
        <f t="shared" si="1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8" t="s">
        <v>169</v>
      </c>
      <c r="C47" s="8" t="s">
        <v>170</v>
      </c>
      <c r="D47" s="8"/>
      <c r="E47" s="10"/>
      <c r="F47" s="8" t="s">
        <v>166</v>
      </c>
      <c r="G47" s="46" t="s">
        <v>26</v>
      </c>
      <c r="H47" s="46" t="s">
        <v>61</v>
      </c>
      <c r="I47" s="71">
        <f t="shared" si="2"/>
        <v>12</v>
      </c>
      <c r="J47" s="16">
        <f t="shared" si="0"/>
        <v>1389.3600000000001</v>
      </c>
      <c r="K47" s="16">
        <f t="shared" si="1"/>
        <v>1157.76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8" t="s">
        <v>325</v>
      </c>
      <c r="C48" s="8" t="s">
        <v>326</v>
      </c>
      <c r="D48" s="8"/>
      <c r="E48" s="10"/>
      <c r="F48" s="8" t="s">
        <v>327</v>
      </c>
      <c r="G48" s="46" t="s">
        <v>16</v>
      </c>
      <c r="H48" s="46" t="s">
        <v>16</v>
      </c>
      <c r="I48" s="71">
        <f t="shared" si="2"/>
        <v>0</v>
      </c>
      <c r="J48" s="16">
        <f t="shared" si="0"/>
        <v>0</v>
      </c>
      <c r="K48" s="16">
        <f t="shared" si="1"/>
        <v>0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8" t="s">
        <v>329</v>
      </c>
      <c r="C49" s="8" t="s">
        <v>330</v>
      </c>
      <c r="D49" s="8"/>
      <c r="E49" s="10"/>
      <c r="F49" s="8" t="s">
        <v>327</v>
      </c>
      <c r="G49" s="46" t="s">
        <v>16</v>
      </c>
      <c r="H49" s="46" t="s">
        <v>16</v>
      </c>
      <c r="I49" s="71">
        <f t="shared" si="2"/>
        <v>0</v>
      </c>
      <c r="J49" s="16">
        <f t="shared" si="0"/>
        <v>0</v>
      </c>
      <c r="K49" s="16">
        <f t="shared" si="1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8" t="s">
        <v>227</v>
      </c>
      <c r="C50" s="8" t="s">
        <v>213</v>
      </c>
      <c r="D50" s="8"/>
      <c r="E50" s="10"/>
      <c r="F50" s="8" t="s">
        <v>214</v>
      </c>
      <c r="G50" s="46" t="s">
        <v>13</v>
      </c>
      <c r="H50" s="46" t="s">
        <v>17</v>
      </c>
      <c r="I50" s="71">
        <f t="shared" si="2"/>
        <v>1</v>
      </c>
      <c r="J50" s="16">
        <f t="shared" si="0"/>
        <v>115.78</v>
      </c>
      <c r="K50" s="16">
        <f t="shared" si="1"/>
        <v>96.48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8" t="s">
        <v>172</v>
      </c>
      <c r="C51" s="8" t="s">
        <v>173</v>
      </c>
      <c r="D51" s="23"/>
      <c r="E51" s="12"/>
      <c r="F51" s="8" t="s">
        <v>174</v>
      </c>
      <c r="G51" s="46" t="s">
        <v>20</v>
      </c>
      <c r="H51" s="46" t="s">
        <v>26</v>
      </c>
      <c r="I51" s="71">
        <f t="shared" si="2"/>
        <v>2</v>
      </c>
      <c r="J51" s="16">
        <f t="shared" si="0"/>
        <v>231.56</v>
      </c>
      <c r="K51" s="16">
        <f t="shared" si="1"/>
        <v>192.96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8" t="s">
        <v>228</v>
      </c>
      <c r="C52" s="8" t="s">
        <v>213</v>
      </c>
      <c r="D52" s="8"/>
      <c r="E52" s="10"/>
      <c r="F52" s="8" t="s">
        <v>214</v>
      </c>
      <c r="G52" s="46" t="s">
        <v>16</v>
      </c>
      <c r="H52" s="46" t="s">
        <v>13</v>
      </c>
      <c r="I52" s="71">
        <f t="shared" si="2"/>
        <v>1</v>
      </c>
      <c r="J52" s="16">
        <f t="shared" si="0"/>
        <v>115.78</v>
      </c>
      <c r="K52" s="16">
        <f t="shared" si="1"/>
        <v>96.48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8" t="s">
        <v>72</v>
      </c>
      <c r="C53" s="12" t="s">
        <v>140</v>
      </c>
      <c r="D53" s="8"/>
      <c r="E53" s="10"/>
      <c r="F53" s="8" t="s">
        <v>73</v>
      </c>
      <c r="G53" s="46" t="s">
        <v>23</v>
      </c>
      <c r="H53" s="46" t="s">
        <v>31</v>
      </c>
      <c r="I53" s="71">
        <f t="shared" si="2"/>
        <v>3</v>
      </c>
      <c r="J53" s="16">
        <f t="shared" si="0"/>
        <v>347.34000000000003</v>
      </c>
      <c r="K53" s="16">
        <f t="shared" si="1"/>
        <v>289.44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8" t="s">
        <v>452</v>
      </c>
      <c r="C54" s="12" t="s">
        <v>453</v>
      </c>
      <c r="D54" s="31"/>
      <c r="E54" s="10"/>
      <c r="F54" s="8" t="s">
        <v>454</v>
      </c>
      <c r="G54" s="46" t="s">
        <v>16</v>
      </c>
      <c r="H54" s="46" t="s">
        <v>13</v>
      </c>
      <c r="I54" s="71">
        <f t="shared" si="2"/>
        <v>1</v>
      </c>
      <c r="J54" s="16">
        <f t="shared" si="0"/>
        <v>115.78</v>
      </c>
      <c r="K54" s="16">
        <f t="shared" si="1"/>
        <v>96.48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8" t="s">
        <v>75</v>
      </c>
      <c r="C55" s="12" t="s">
        <v>141</v>
      </c>
      <c r="D55" s="31"/>
      <c r="E55" s="10"/>
      <c r="F55" s="8" t="s">
        <v>76</v>
      </c>
      <c r="G55" s="46" t="s">
        <v>13</v>
      </c>
      <c r="H55" s="46" t="s">
        <v>23</v>
      </c>
      <c r="I55" s="71">
        <f t="shared" si="2"/>
        <v>3</v>
      </c>
      <c r="J55" s="16">
        <f t="shared" si="0"/>
        <v>347.34000000000003</v>
      </c>
      <c r="K55" s="16">
        <f t="shared" si="1"/>
        <v>289.44</v>
      </c>
    </row>
    <row r="56" spans="1:37" x14ac:dyDescent="0.25">
      <c r="A56" s="57" t="s">
        <v>153</v>
      </c>
      <c r="B56" s="8" t="s">
        <v>78</v>
      </c>
      <c r="C56" s="27" t="s">
        <v>142</v>
      </c>
      <c r="D56" s="25"/>
      <c r="E56" s="216"/>
      <c r="F56" s="220" t="s">
        <v>79</v>
      </c>
      <c r="G56" s="46" t="s">
        <v>16</v>
      </c>
      <c r="H56" s="46" t="s">
        <v>16</v>
      </c>
      <c r="I56" s="71">
        <f t="shared" si="2"/>
        <v>0</v>
      </c>
      <c r="J56" s="16">
        <f t="shared" si="0"/>
        <v>0</v>
      </c>
      <c r="K56" s="16">
        <f t="shared" si="1"/>
        <v>0</v>
      </c>
    </row>
    <row r="57" spans="1:37" x14ac:dyDescent="0.25">
      <c r="A57" s="57" t="s">
        <v>248</v>
      </c>
      <c r="B57" s="8" t="s">
        <v>80</v>
      </c>
      <c r="C57" s="28"/>
      <c r="D57" s="29"/>
      <c r="E57" s="217"/>
      <c r="F57" s="221"/>
      <c r="G57" s="46" t="s">
        <v>248</v>
      </c>
      <c r="H57" s="46" t="s">
        <v>256</v>
      </c>
      <c r="I57" s="71">
        <f t="shared" si="2"/>
        <v>13</v>
      </c>
      <c r="J57" s="16">
        <f t="shared" si="0"/>
        <v>1505.14</v>
      </c>
      <c r="K57" s="16">
        <f t="shared" si="1"/>
        <v>1254.24</v>
      </c>
    </row>
    <row r="58" spans="1:37" x14ac:dyDescent="0.25">
      <c r="A58" s="57" t="s">
        <v>249</v>
      </c>
      <c r="B58" s="8" t="s">
        <v>336</v>
      </c>
      <c r="C58" s="28" t="s">
        <v>337</v>
      </c>
      <c r="D58" s="8"/>
      <c r="E58" s="10"/>
      <c r="F58" s="78" t="s">
        <v>327</v>
      </c>
      <c r="G58" s="46" t="s">
        <v>16</v>
      </c>
      <c r="H58" s="46" t="s">
        <v>16</v>
      </c>
      <c r="I58" s="71">
        <f t="shared" si="2"/>
        <v>0</v>
      </c>
      <c r="J58" s="16">
        <f t="shared" si="0"/>
        <v>0</v>
      </c>
      <c r="K58" s="16">
        <f t="shared" si="1"/>
        <v>0</v>
      </c>
    </row>
    <row r="59" spans="1:37" x14ac:dyDescent="0.25">
      <c r="A59" s="57" t="s">
        <v>250</v>
      </c>
      <c r="B59" s="8" t="s">
        <v>339</v>
      </c>
      <c r="C59" s="28" t="s">
        <v>340</v>
      </c>
      <c r="D59" s="8"/>
      <c r="E59" s="10"/>
      <c r="F59" s="78" t="s">
        <v>322</v>
      </c>
      <c r="G59" s="46" t="s">
        <v>16</v>
      </c>
      <c r="H59" s="46" t="s">
        <v>17</v>
      </c>
      <c r="I59" s="71">
        <f t="shared" si="2"/>
        <v>2</v>
      </c>
      <c r="J59" s="16">
        <f t="shared" si="0"/>
        <v>231.56</v>
      </c>
      <c r="K59" s="16">
        <f t="shared" si="1"/>
        <v>192.96</v>
      </c>
    </row>
    <row r="60" spans="1:37" x14ac:dyDescent="0.25">
      <c r="A60" s="57" t="s">
        <v>251</v>
      </c>
      <c r="B60" s="8" t="s">
        <v>180</v>
      </c>
      <c r="C60" s="28" t="s">
        <v>181</v>
      </c>
      <c r="D60" s="8"/>
      <c r="E60" s="10"/>
      <c r="F60" s="78" t="s">
        <v>166</v>
      </c>
      <c r="G60" s="46" t="s">
        <v>20</v>
      </c>
      <c r="H60" s="46" t="s">
        <v>43</v>
      </c>
      <c r="I60" s="71">
        <f t="shared" si="2"/>
        <v>8</v>
      </c>
      <c r="J60" s="16">
        <f t="shared" si="0"/>
        <v>926.24</v>
      </c>
      <c r="K60" s="16">
        <f t="shared" si="1"/>
        <v>771.84</v>
      </c>
    </row>
    <row r="61" spans="1:37" x14ac:dyDescent="0.25">
      <c r="A61" s="57" t="s">
        <v>390</v>
      </c>
      <c r="B61" s="8" t="s">
        <v>342</v>
      </c>
      <c r="C61" s="28" t="s">
        <v>343</v>
      </c>
      <c r="D61" s="65"/>
      <c r="E61" s="66"/>
      <c r="F61" s="78" t="s">
        <v>312</v>
      </c>
      <c r="G61" s="46" t="s">
        <v>23</v>
      </c>
      <c r="H61" s="46" t="s">
        <v>23</v>
      </c>
      <c r="I61" s="71">
        <f t="shared" si="2"/>
        <v>0</v>
      </c>
      <c r="J61" s="16">
        <f t="shared" si="0"/>
        <v>0</v>
      </c>
      <c r="K61" s="16">
        <f t="shared" si="1"/>
        <v>0</v>
      </c>
    </row>
    <row r="62" spans="1:37" x14ac:dyDescent="0.25">
      <c r="A62" s="57" t="s">
        <v>167</v>
      </c>
      <c r="B62" s="8" t="s">
        <v>345</v>
      </c>
      <c r="C62" s="28" t="s">
        <v>346</v>
      </c>
      <c r="D62" s="65"/>
      <c r="E62" s="66"/>
      <c r="F62" s="78" t="s">
        <v>322</v>
      </c>
      <c r="G62" s="46" t="s">
        <v>16</v>
      </c>
      <c r="H62" s="46" t="s">
        <v>23</v>
      </c>
      <c r="I62" s="71">
        <f t="shared" si="2"/>
        <v>4</v>
      </c>
      <c r="J62" s="16">
        <f t="shared" si="0"/>
        <v>463.12</v>
      </c>
      <c r="K62" s="16">
        <f t="shared" si="1"/>
        <v>385.92</v>
      </c>
    </row>
    <row r="63" spans="1:37" x14ac:dyDescent="0.25">
      <c r="A63" s="57" t="s">
        <v>318</v>
      </c>
      <c r="B63" s="8" t="s">
        <v>229</v>
      </c>
      <c r="C63" s="28" t="s">
        <v>231</v>
      </c>
      <c r="D63" s="65"/>
      <c r="E63" s="66"/>
      <c r="F63" s="78" t="s">
        <v>214</v>
      </c>
      <c r="G63" s="46" t="s">
        <v>16</v>
      </c>
      <c r="H63" s="46" t="s">
        <v>16</v>
      </c>
      <c r="I63" s="71">
        <f t="shared" si="2"/>
        <v>0</v>
      </c>
      <c r="J63" s="16">
        <f t="shared" si="0"/>
        <v>0</v>
      </c>
      <c r="K63" s="16">
        <f t="shared" si="1"/>
        <v>0</v>
      </c>
    </row>
    <row r="64" spans="1:37" x14ac:dyDescent="0.25">
      <c r="A64" s="57" t="s">
        <v>364</v>
      </c>
      <c r="B64" s="8" t="s">
        <v>230</v>
      </c>
      <c r="C64" s="28" t="s">
        <v>231</v>
      </c>
      <c r="D64" s="65"/>
      <c r="E64" s="66"/>
      <c r="F64" s="78" t="s">
        <v>214</v>
      </c>
      <c r="G64" s="46" t="s">
        <v>43</v>
      </c>
      <c r="H64" s="46" t="s">
        <v>43</v>
      </c>
      <c r="I64" s="71">
        <f t="shared" si="2"/>
        <v>0</v>
      </c>
      <c r="J64" s="16">
        <f t="shared" si="0"/>
        <v>0</v>
      </c>
      <c r="K64" s="16">
        <f t="shared" si="1"/>
        <v>0</v>
      </c>
    </row>
    <row r="65" spans="1:12" x14ac:dyDescent="0.25">
      <c r="A65" s="57" t="s">
        <v>378</v>
      </c>
      <c r="B65" s="12" t="s">
        <v>82</v>
      </c>
      <c r="C65" s="41" t="s">
        <v>143</v>
      </c>
      <c r="D65" s="42"/>
      <c r="E65" s="66"/>
      <c r="F65" s="67" t="s">
        <v>232</v>
      </c>
      <c r="G65" s="48" t="s">
        <v>13</v>
      </c>
      <c r="H65" s="48" t="s">
        <v>17</v>
      </c>
      <c r="I65" s="71">
        <f t="shared" si="2"/>
        <v>1</v>
      </c>
      <c r="J65" s="16">
        <f t="shared" si="0"/>
        <v>115.78</v>
      </c>
      <c r="K65" s="16">
        <f t="shared" si="1"/>
        <v>96.48</v>
      </c>
    </row>
    <row r="66" spans="1:12" x14ac:dyDescent="0.25">
      <c r="A66" s="57" t="s">
        <v>309</v>
      </c>
      <c r="B66" s="12" t="s">
        <v>233</v>
      </c>
      <c r="C66" s="41" t="s">
        <v>234</v>
      </c>
      <c r="D66" s="42"/>
      <c r="E66" s="66"/>
      <c r="F66" s="67" t="s">
        <v>210</v>
      </c>
      <c r="G66" s="48" t="s">
        <v>13</v>
      </c>
      <c r="H66" s="48" t="s">
        <v>13</v>
      </c>
      <c r="I66" s="71">
        <f t="shared" si="2"/>
        <v>0</v>
      </c>
      <c r="J66" s="16">
        <f t="shared" si="0"/>
        <v>0</v>
      </c>
      <c r="K66" s="16">
        <f t="shared" si="1"/>
        <v>0</v>
      </c>
    </row>
    <row r="67" spans="1:12" x14ac:dyDescent="0.25">
      <c r="A67" s="57" t="s">
        <v>391</v>
      </c>
      <c r="B67" s="12" t="s">
        <v>183</v>
      </c>
      <c r="C67" s="41" t="s">
        <v>184</v>
      </c>
      <c r="D67" s="8"/>
      <c r="E67" s="10"/>
      <c r="F67" s="43" t="s">
        <v>166</v>
      </c>
      <c r="G67" s="48" t="s">
        <v>13</v>
      </c>
      <c r="H67" s="48" t="s">
        <v>13</v>
      </c>
      <c r="I67" s="71">
        <f t="shared" si="2"/>
        <v>0</v>
      </c>
      <c r="J67" s="16">
        <f t="shared" si="0"/>
        <v>0</v>
      </c>
      <c r="K67" s="16">
        <f t="shared" si="1"/>
        <v>0</v>
      </c>
    </row>
    <row r="68" spans="1:12" x14ac:dyDescent="0.25">
      <c r="A68" s="57" t="s">
        <v>155</v>
      </c>
      <c r="B68" s="12" t="s">
        <v>443</v>
      </c>
      <c r="C68" s="41" t="s">
        <v>444</v>
      </c>
      <c r="D68" s="8"/>
      <c r="E68" s="10"/>
      <c r="F68" s="43" t="s">
        <v>410</v>
      </c>
      <c r="G68" s="48" t="s">
        <v>16</v>
      </c>
      <c r="H68" s="48" t="s">
        <v>16</v>
      </c>
      <c r="I68" s="71">
        <f t="shared" si="2"/>
        <v>0</v>
      </c>
      <c r="J68" s="16">
        <f t="shared" si="0"/>
        <v>0</v>
      </c>
      <c r="K68" s="16">
        <f t="shared" si="1"/>
        <v>0</v>
      </c>
    </row>
    <row r="69" spans="1:12" x14ac:dyDescent="0.25">
      <c r="A69" s="57" t="s">
        <v>392</v>
      </c>
      <c r="B69" s="12" t="s">
        <v>235</v>
      </c>
      <c r="C69" s="41" t="s">
        <v>236</v>
      </c>
      <c r="D69" s="8"/>
      <c r="E69" s="10"/>
      <c r="F69" s="43" t="s">
        <v>222</v>
      </c>
      <c r="G69" s="48" t="s">
        <v>13</v>
      </c>
      <c r="H69" s="48" t="s">
        <v>17</v>
      </c>
      <c r="I69" s="71">
        <f t="shared" si="2"/>
        <v>1</v>
      </c>
      <c r="J69" s="16">
        <f t="shared" si="0"/>
        <v>115.78</v>
      </c>
      <c r="K69" s="16">
        <f t="shared" si="1"/>
        <v>96.48</v>
      </c>
    </row>
    <row r="70" spans="1:12" x14ac:dyDescent="0.25">
      <c r="A70" s="57" t="s">
        <v>256</v>
      </c>
      <c r="B70" s="12" t="s">
        <v>351</v>
      </c>
      <c r="C70" s="41" t="s">
        <v>352</v>
      </c>
      <c r="D70" s="8"/>
      <c r="E70" s="10"/>
      <c r="F70" s="43" t="s">
        <v>327</v>
      </c>
      <c r="G70" s="48" t="s">
        <v>16</v>
      </c>
      <c r="H70" s="48" t="s">
        <v>16</v>
      </c>
      <c r="I70" s="71">
        <f t="shared" si="2"/>
        <v>0</v>
      </c>
      <c r="J70" s="16">
        <f t="shared" si="0"/>
        <v>0</v>
      </c>
      <c r="K70" s="16">
        <f t="shared" si="1"/>
        <v>0</v>
      </c>
    </row>
    <row r="71" spans="1:12" x14ac:dyDescent="0.25">
      <c r="A71" s="57" t="s">
        <v>109</v>
      </c>
      <c r="B71" s="12" t="s">
        <v>440</v>
      </c>
      <c r="C71" s="41" t="s">
        <v>441</v>
      </c>
      <c r="D71" s="8"/>
      <c r="E71" s="10"/>
      <c r="F71" s="43" t="s">
        <v>442</v>
      </c>
      <c r="G71" s="48" t="s">
        <v>16</v>
      </c>
      <c r="H71" s="48" t="s">
        <v>16</v>
      </c>
      <c r="I71" s="71">
        <f t="shared" si="2"/>
        <v>0</v>
      </c>
      <c r="J71" s="16">
        <f t="shared" si="0"/>
        <v>0</v>
      </c>
      <c r="K71" s="16">
        <f t="shared" si="1"/>
        <v>0</v>
      </c>
    </row>
    <row r="72" spans="1:12" x14ac:dyDescent="0.25">
      <c r="A72" s="57" t="s">
        <v>393</v>
      </c>
      <c r="B72" s="12" t="s">
        <v>185</v>
      </c>
      <c r="C72" s="89" t="s">
        <v>187</v>
      </c>
      <c r="D72" s="25"/>
      <c r="E72" s="216"/>
      <c r="F72" s="83" t="s">
        <v>188</v>
      </c>
      <c r="G72" s="48" t="s">
        <v>17</v>
      </c>
      <c r="H72" s="48" t="s">
        <v>20</v>
      </c>
      <c r="I72" s="71">
        <f t="shared" si="2"/>
        <v>1</v>
      </c>
      <c r="J72" s="16">
        <f t="shared" ref="J72:J102" si="3">I72*115.78</f>
        <v>115.78</v>
      </c>
      <c r="K72" s="16">
        <f t="shared" ref="K72:K102" si="4">I72*96.48</f>
        <v>96.48</v>
      </c>
    </row>
    <row r="73" spans="1:12" x14ac:dyDescent="0.25">
      <c r="A73" s="57" t="s">
        <v>394</v>
      </c>
      <c r="B73" s="12" t="s">
        <v>186</v>
      </c>
      <c r="C73" s="90"/>
      <c r="D73" s="29"/>
      <c r="E73" s="217"/>
      <c r="F73" s="85"/>
      <c r="G73" s="48" t="s">
        <v>17</v>
      </c>
      <c r="H73" s="48" t="s">
        <v>17</v>
      </c>
      <c r="I73" s="71">
        <f t="shared" si="2"/>
        <v>0</v>
      </c>
      <c r="J73" s="16">
        <f t="shared" si="3"/>
        <v>0</v>
      </c>
      <c r="K73" s="16">
        <f t="shared" si="4"/>
        <v>0</v>
      </c>
      <c r="L73" s="54"/>
    </row>
    <row r="74" spans="1:12" x14ac:dyDescent="0.25">
      <c r="A74" s="57" t="s">
        <v>395</v>
      </c>
      <c r="B74" s="12" t="s">
        <v>354</v>
      </c>
      <c r="C74" s="41" t="s">
        <v>355</v>
      </c>
      <c r="D74" s="8"/>
      <c r="E74" s="10"/>
      <c r="F74" s="43" t="s">
        <v>327</v>
      </c>
      <c r="G74" s="48" t="s">
        <v>16</v>
      </c>
      <c r="H74" s="48" t="s">
        <v>13</v>
      </c>
      <c r="I74" s="71">
        <f t="shared" si="2"/>
        <v>1</v>
      </c>
      <c r="J74" s="16">
        <f t="shared" si="3"/>
        <v>115.78</v>
      </c>
      <c r="K74" s="16">
        <f t="shared" si="4"/>
        <v>96.48</v>
      </c>
      <c r="L74" s="54"/>
    </row>
    <row r="75" spans="1:12" x14ac:dyDescent="0.25">
      <c r="A75" s="57" t="s">
        <v>268</v>
      </c>
      <c r="B75" s="12" t="s">
        <v>357</v>
      </c>
      <c r="C75" s="41" t="s">
        <v>358</v>
      </c>
      <c r="D75" s="8"/>
      <c r="E75" s="10"/>
      <c r="F75" s="43" t="s">
        <v>312</v>
      </c>
      <c r="G75" s="48" t="s">
        <v>16</v>
      </c>
      <c r="H75" s="48" t="s">
        <v>13</v>
      </c>
      <c r="I75" s="71">
        <f t="shared" si="2"/>
        <v>1</v>
      </c>
      <c r="J75" s="16">
        <f t="shared" si="3"/>
        <v>115.78</v>
      </c>
      <c r="K75" s="16">
        <f t="shared" si="4"/>
        <v>96.48</v>
      </c>
      <c r="L75" s="54"/>
    </row>
    <row r="76" spans="1:12" x14ac:dyDescent="0.25">
      <c r="A76" s="57" t="s">
        <v>168</v>
      </c>
      <c r="B76" s="12" t="s">
        <v>437</v>
      </c>
      <c r="C76" s="41" t="s">
        <v>438</v>
      </c>
      <c r="D76" s="8"/>
      <c r="E76" s="10"/>
      <c r="F76" s="43" t="s">
        <v>422</v>
      </c>
      <c r="G76" s="48" t="s">
        <v>16</v>
      </c>
      <c r="H76" s="48" t="s">
        <v>20</v>
      </c>
      <c r="I76" s="71">
        <f t="shared" ref="I76:I78" si="5">H76-G76</f>
        <v>3</v>
      </c>
      <c r="J76" s="16">
        <f t="shared" si="3"/>
        <v>347.34000000000003</v>
      </c>
      <c r="K76" s="16">
        <f t="shared" si="4"/>
        <v>289.44</v>
      </c>
      <c r="L76" s="54"/>
    </row>
    <row r="77" spans="1:12" x14ac:dyDescent="0.25">
      <c r="A77" s="57" t="s">
        <v>396</v>
      </c>
      <c r="B77" s="12" t="s">
        <v>430</v>
      </c>
      <c r="C77" s="41" t="s">
        <v>431</v>
      </c>
      <c r="D77" s="8"/>
      <c r="E77" s="10"/>
      <c r="F77" s="43" t="s">
        <v>416</v>
      </c>
      <c r="G77" s="48" t="s">
        <v>16</v>
      </c>
      <c r="H77" s="48" t="s">
        <v>16</v>
      </c>
      <c r="I77" s="71">
        <f t="shared" si="5"/>
        <v>0</v>
      </c>
      <c r="J77" s="16">
        <f t="shared" si="3"/>
        <v>0</v>
      </c>
      <c r="K77" s="16">
        <f t="shared" si="4"/>
        <v>0</v>
      </c>
      <c r="L77" s="54"/>
    </row>
    <row r="78" spans="1:12" x14ac:dyDescent="0.25">
      <c r="A78" s="57" t="s">
        <v>295</v>
      </c>
      <c r="B78" s="12" t="s">
        <v>433</v>
      </c>
      <c r="C78" s="41" t="s">
        <v>434</v>
      </c>
      <c r="D78" s="8"/>
      <c r="E78" s="10"/>
      <c r="F78" s="43" t="s">
        <v>435</v>
      </c>
      <c r="G78" s="48" t="s">
        <v>16</v>
      </c>
      <c r="H78" s="48" t="s">
        <v>16</v>
      </c>
      <c r="I78" s="71">
        <f t="shared" si="5"/>
        <v>0</v>
      </c>
      <c r="J78" s="16">
        <f t="shared" si="3"/>
        <v>0</v>
      </c>
      <c r="K78" s="16">
        <f t="shared" si="4"/>
        <v>0</v>
      </c>
      <c r="L78" s="54"/>
    </row>
    <row r="79" spans="1:12" x14ac:dyDescent="0.25">
      <c r="A79" s="57" t="s">
        <v>397</v>
      </c>
      <c r="B79" s="8" t="s">
        <v>84</v>
      </c>
      <c r="C79" s="12" t="s">
        <v>144</v>
      </c>
      <c r="D79" s="8"/>
      <c r="E79" s="10"/>
      <c r="F79" s="8" t="s">
        <v>73</v>
      </c>
      <c r="G79" s="46" t="s">
        <v>26</v>
      </c>
      <c r="H79" s="46" t="s">
        <v>37</v>
      </c>
      <c r="I79" s="71">
        <f t="shared" si="2"/>
        <v>4</v>
      </c>
      <c r="J79" s="16">
        <f t="shared" si="3"/>
        <v>463.12</v>
      </c>
      <c r="K79" s="16">
        <f t="shared" si="4"/>
        <v>385.92</v>
      </c>
    </row>
    <row r="80" spans="1:12" x14ac:dyDescent="0.25">
      <c r="A80" s="57" t="s">
        <v>398</v>
      </c>
      <c r="B80" s="8" t="s">
        <v>237</v>
      </c>
      <c r="C80" s="75" t="s">
        <v>238</v>
      </c>
      <c r="D80" s="8"/>
      <c r="E80" s="10"/>
      <c r="F80" s="8" t="s">
        <v>214</v>
      </c>
      <c r="G80" s="46" t="s">
        <v>16</v>
      </c>
      <c r="H80" s="46" t="s">
        <v>13</v>
      </c>
      <c r="I80" s="71">
        <f t="shared" si="2"/>
        <v>1</v>
      </c>
      <c r="J80" s="16">
        <f t="shared" si="3"/>
        <v>115.78</v>
      </c>
      <c r="K80" s="16">
        <f t="shared" si="4"/>
        <v>96.48</v>
      </c>
    </row>
    <row r="81" spans="1:11" x14ac:dyDescent="0.25">
      <c r="A81" s="57" t="s">
        <v>264</v>
      </c>
      <c r="B81" s="74" t="s">
        <v>417</v>
      </c>
      <c r="C81" s="75" t="s">
        <v>418</v>
      </c>
      <c r="D81" s="31"/>
      <c r="E81" s="82"/>
      <c r="F81" s="31" t="s">
        <v>419</v>
      </c>
      <c r="G81" s="46" t="s">
        <v>16</v>
      </c>
      <c r="H81" s="46" t="s">
        <v>16</v>
      </c>
      <c r="I81" s="71">
        <f t="shared" ref="I81:I82" si="6">H81-G81</f>
        <v>0</v>
      </c>
      <c r="J81" s="16">
        <f t="shared" si="3"/>
        <v>0</v>
      </c>
      <c r="K81" s="16">
        <f t="shared" si="4"/>
        <v>0</v>
      </c>
    </row>
    <row r="82" spans="1:11" x14ac:dyDescent="0.25">
      <c r="A82" s="57" t="s">
        <v>399</v>
      </c>
      <c r="B82" s="74" t="s">
        <v>420</v>
      </c>
      <c r="C82" s="75" t="s">
        <v>421</v>
      </c>
      <c r="D82" s="31"/>
      <c r="E82" s="82"/>
      <c r="F82" s="31" t="s">
        <v>422</v>
      </c>
      <c r="G82" s="46" t="s">
        <v>16</v>
      </c>
      <c r="H82" s="46" t="s">
        <v>16</v>
      </c>
      <c r="I82" s="71">
        <f t="shared" si="6"/>
        <v>0</v>
      </c>
      <c r="J82" s="16">
        <f t="shared" si="3"/>
        <v>0</v>
      </c>
      <c r="K82" s="16">
        <f t="shared" si="4"/>
        <v>0</v>
      </c>
    </row>
    <row r="83" spans="1:11" x14ac:dyDescent="0.25">
      <c r="A83" s="57" t="s">
        <v>409</v>
      </c>
      <c r="B83" s="74" t="s">
        <v>361</v>
      </c>
      <c r="C83" s="76" t="s">
        <v>362</v>
      </c>
      <c r="D83" s="237"/>
      <c r="E83" s="239"/>
      <c r="F83" s="86" t="s">
        <v>363</v>
      </c>
      <c r="G83" s="46" t="s">
        <v>13</v>
      </c>
      <c r="H83" s="46" t="s">
        <v>26</v>
      </c>
      <c r="I83" s="71">
        <f t="shared" si="2"/>
        <v>4</v>
      </c>
      <c r="J83" s="16">
        <f t="shared" si="3"/>
        <v>463.12</v>
      </c>
      <c r="K83" s="16">
        <f t="shared" si="4"/>
        <v>385.92</v>
      </c>
    </row>
    <row r="84" spans="1:11" x14ac:dyDescent="0.25">
      <c r="A84" s="57" t="s">
        <v>492</v>
      </c>
      <c r="B84" s="8" t="s">
        <v>387</v>
      </c>
      <c r="C84" s="77"/>
      <c r="D84" s="238"/>
      <c r="E84" s="240"/>
      <c r="F84" s="88"/>
      <c r="G84" s="46" t="s">
        <v>16</v>
      </c>
      <c r="H84" s="46" t="s">
        <v>16</v>
      </c>
      <c r="I84" s="71">
        <f t="shared" si="2"/>
        <v>0</v>
      </c>
      <c r="J84" s="16">
        <f t="shared" si="3"/>
        <v>0</v>
      </c>
      <c r="K84" s="16">
        <f t="shared" si="4"/>
        <v>0</v>
      </c>
    </row>
    <row r="85" spans="1:11" x14ac:dyDescent="0.25">
      <c r="A85" s="57" t="s">
        <v>493</v>
      </c>
      <c r="B85" s="8" t="s">
        <v>424</v>
      </c>
      <c r="C85" s="83" t="s">
        <v>427</v>
      </c>
      <c r="D85" s="79"/>
      <c r="E85" s="80"/>
      <c r="F85" s="86" t="s">
        <v>428</v>
      </c>
      <c r="G85" s="46" t="s">
        <v>16</v>
      </c>
      <c r="H85" s="46" t="s">
        <v>16</v>
      </c>
      <c r="I85" s="71">
        <f t="shared" ref="I85:I88" si="7">H85-G85</f>
        <v>0</v>
      </c>
      <c r="J85" s="16">
        <f t="shared" si="3"/>
        <v>0</v>
      </c>
      <c r="K85" s="16">
        <f t="shared" si="4"/>
        <v>0</v>
      </c>
    </row>
    <row r="86" spans="1:11" x14ac:dyDescent="0.25">
      <c r="A86" s="57" t="s">
        <v>494</v>
      </c>
      <c r="B86" s="8" t="s">
        <v>425</v>
      </c>
      <c r="C86" s="84"/>
      <c r="D86" s="79"/>
      <c r="E86" s="80"/>
      <c r="F86" s="87"/>
      <c r="G86" s="46" t="s">
        <v>16</v>
      </c>
      <c r="H86" s="46" t="s">
        <v>16</v>
      </c>
      <c r="I86" s="71">
        <f t="shared" si="7"/>
        <v>0</v>
      </c>
      <c r="J86" s="16">
        <f t="shared" si="3"/>
        <v>0</v>
      </c>
      <c r="K86" s="16">
        <f t="shared" si="4"/>
        <v>0</v>
      </c>
    </row>
    <row r="87" spans="1:11" x14ac:dyDescent="0.25">
      <c r="A87" s="57" t="s">
        <v>495</v>
      </c>
      <c r="B87" s="8" t="s">
        <v>426</v>
      </c>
      <c r="C87" s="85"/>
      <c r="D87" s="79"/>
      <c r="E87" s="80"/>
      <c r="F87" s="88"/>
      <c r="G87" s="46" t="s">
        <v>16</v>
      </c>
      <c r="H87" s="46" t="s">
        <v>16</v>
      </c>
      <c r="I87" s="71">
        <f t="shared" si="7"/>
        <v>0</v>
      </c>
      <c r="J87" s="16">
        <f t="shared" si="3"/>
        <v>0</v>
      </c>
      <c r="K87" s="16">
        <f t="shared" si="4"/>
        <v>0</v>
      </c>
    </row>
    <row r="88" spans="1:11" x14ac:dyDescent="0.25">
      <c r="A88" s="57" t="s">
        <v>496</v>
      </c>
      <c r="B88" s="8" t="s">
        <v>414</v>
      </c>
      <c r="C88" s="77" t="s">
        <v>415</v>
      </c>
      <c r="D88" s="79"/>
      <c r="E88" s="80"/>
      <c r="F88" s="78" t="s">
        <v>416</v>
      </c>
      <c r="G88" s="46"/>
      <c r="H88" s="46"/>
      <c r="I88" s="71">
        <f t="shared" si="7"/>
        <v>0</v>
      </c>
      <c r="J88" s="16">
        <f t="shared" si="3"/>
        <v>0</v>
      </c>
      <c r="K88" s="16">
        <f t="shared" si="4"/>
        <v>0</v>
      </c>
    </row>
    <row r="89" spans="1:11" x14ac:dyDescent="0.25">
      <c r="A89" s="57" t="s">
        <v>497</v>
      </c>
      <c r="B89" s="8" t="s">
        <v>86</v>
      </c>
      <c r="C89" s="12" t="s">
        <v>145</v>
      </c>
      <c r="D89" s="8"/>
      <c r="E89" s="10"/>
      <c r="F89" s="8" t="s">
        <v>87</v>
      </c>
      <c r="G89" s="46" t="s">
        <v>13</v>
      </c>
      <c r="H89" s="46" t="s">
        <v>13</v>
      </c>
      <c r="I89" s="71">
        <f t="shared" si="2"/>
        <v>0</v>
      </c>
      <c r="J89" s="16">
        <f t="shared" si="3"/>
        <v>0</v>
      </c>
      <c r="K89" s="16">
        <f t="shared" si="4"/>
        <v>0</v>
      </c>
    </row>
    <row r="90" spans="1:11" x14ac:dyDescent="0.25">
      <c r="A90" s="57" t="s">
        <v>498</v>
      </c>
      <c r="B90" s="8" t="s">
        <v>89</v>
      </c>
      <c r="C90" s="12" t="s">
        <v>147</v>
      </c>
      <c r="D90" s="8"/>
      <c r="E90" s="10"/>
      <c r="F90" s="8" t="s">
        <v>87</v>
      </c>
      <c r="G90" s="46" t="s">
        <v>13</v>
      </c>
      <c r="H90" s="46" t="s">
        <v>40</v>
      </c>
      <c r="I90" s="71">
        <f t="shared" ref="I90:I102" si="8">H90-G90</f>
        <v>9</v>
      </c>
      <c r="J90" s="16">
        <f t="shared" si="3"/>
        <v>1042.02</v>
      </c>
      <c r="K90" s="16">
        <f t="shared" si="4"/>
        <v>868.32</v>
      </c>
    </row>
    <row r="91" spans="1:11" x14ac:dyDescent="0.25">
      <c r="A91" s="57" t="s">
        <v>499</v>
      </c>
      <c r="B91" s="8" t="s">
        <v>239</v>
      </c>
      <c r="C91" s="76" t="s">
        <v>241</v>
      </c>
      <c r="D91" s="237"/>
      <c r="E91" s="239"/>
      <c r="F91" s="91" t="s">
        <v>210</v>
      </c>
      <c r="G91" s="46" t="s">
        <v>16</v>
      </c>
      <c r="H91" s="46" t="s">
        <v>16</v>
      </c>
      <c r="I91" s="71">
        <f t="shared" si="8"/>
        <v>0</v>
      </c>
      <c r="J91" s="16">
        <f t="shared" si="3"/>
        <v>0</v>
      </c>
      <c r="K91" s="16">
        <f t="shared" si="4"/>
        <v>0</v>
      </c>
    </row>
    <row r="92" spans="1:11" x14ac:dyDescent="0.25">
      <c r="A92" s="57" t="s">
        <v>500</v>
      </c>
      <c r="B92" s="8" t="s">
        <v>240</v>
      </c>
      <c r="C92" s="77"/>
      <c r="D92" s="238"/>
      <c r="E92" s="240"/>
      <c r="F92" s="92"/>
      <c r="G92" s="46" t="s">
        <v>16</v>
      </c>
      <c r="H92" s="46" t="s">
        <v>16</v>
      </c>
      <c r="I92" s="71">
        <f t="shared" si="8"/>
        <v>0</v>
      </c>
      <c r="J92" s="16">
        <f t="shared" si="3"/>
        <v>0</v>
      </c>
      <c r="K92" s="16">
        <f t="shared" si="4"/>
        <v>0</v>
      </c>
    </row>
    <row r="93" spans="1:11" x14ac:dyDescent="0.25">
      <c r="A93" s="57" t="s">
        <v>501</v>
      </c>
      <c r="B93" s="8" t="s">
        <v>365</v>
      </c>
      <c r="C93" s="12" t="s">
        <v>366</v>
      </c>
      <c r="D93" s="8"/>
      <c r="E93" s="10"/>
      <c r="F93" s="8" t="s">
        <v>327</v>
      </c>
      <c r="G93" s="46" t="s">
        <v>16</v>
      </c>
      <c r="H93" s="46" t="s">
        <v>13</v>
      </c>
      <c r="I93" s="71">
        <f t="shared" si="8"/>
        <v>1</v>
      </c>
      <c r="J93" s="16">
        <f t="shared" si="3"/>
        <v>115.78</v>
      </c>
      <c r="K93" s="16">
        <f t="shared" si="4"/>
        <v>96.48</v>
      </c>
    </row>
    <row r="94" spans="1:11" x14ac:dyDescent="0.25">
      <c r="A94" s="57" t="s">
        <v>502</v>
      </c>
      <c r="B94" s="8" t="s">
        <v>367</v>
      </c>
      <c r="C94" s="12" t="s">
        <v>368</v>
      </c>
      <c r="D94" s="8"/>
      <c r="E94" s="10"/>
      <c r="F94" s="8" t="s">
        <v>312</v>
      </c>
      <c r="G94" s="46" t="s">
        <v>16</v>
      </c>
      <c r="H94" s="46" t="s">
        <v>13</v>
      </c>
      <c r="I94" s="71">
        <f t="shared" si="8"/>
        <v>1</v>
      </c>
      <c r="J94" s="16">
        <f t="shared" si="3"/>
        <v>115.78</v>
      </c>
      <c r="K94" s="16">
        <f t="shared" si="4"/>
        <v>96.48</v>
      </c>
    </row>
    <row r="95" spans="1:11" x14ac:dyDescent="0.25">
      <c r="A95" s="57" t="s">
        <v>464</v>
      </c>
      <c r="B95" s="8" t="s">
        <v>407</v>
      </c>
      <c r="C95" s="12" t="s">
        <v>408</v>
      </c>
      <c r="D95" s="8"/>
      <c r="E95" s="10"/>
      <c r="F95" s="8" t="s">
        <v>410</v>
      </c>
      <c r="G95" s="46" t="s">
        <v>16</v>
      </c>
      <c r="H95" s="46" t="s">
        <v>13</v>
      </c>
      <c r="I95" s="71">
        <f t="shared" si="8"/>
        <v>1</v>
      </c>
      <c r="J95" s="16">
        <f t="shared" si="3"/>
        <v>115.78</v>
      </c>
      <c r="K95" s="16">
        <f t="shared" si="4"/>
        <v>96.48</v>
      </c>
    </row>
    <row r="96" spans="1:11" x14ac:dyDescent="0.25">
      <c r="A96" s="57" t="s">
        <v>100</v>
      </c>
      <c r="B96" s="8" t="s">
        <v>411</v>
      </c>
      <c r="C96" s="12" t="s">
        <v>412</v>
      </c>
      <c r="D96" s="8"/>
      <c r="E96" s="10"/>
      <c r="F96" s="8" t="s">
        <v>410</v>
      </c>
      <c r="G96" s="46" t="s">
        <v>16</v>
      </c>
      <c r="H96" s="46" t="s">
        <v>16</v>
      </c>
      <c r="I96" s="71">
        <f t="shared" si="8"/>
        <v>0</v>
      </c>
      <c r="J96" s="16">
        <f t="shared" si="3"/>
        <v>0</v>
      </c>
      <c r="K96" s="16">
        <f t="shared" si="4"/>
        <v>0</v>
      </c>
    </row>
    <row r="97" spans="1:14" x14ac:dyDescent="0.25">
      <c r="A97" s="57" t="s">
        <v>503</v>
      </c>
      <c r="B97" s="8" t="s">
        <v>373</v>
      </c>
      <c r="C97" s="12" t="s">
        <v>376</v>
      </c>
      <c r="D97" s="8"/>
      <c r="E97" s="10"/>
      <c r="F97" s="8" t="s">
        <v>322</v>
      </c>
      <c r="G97" s="46" t="s">
        <v>13</v>
      </c>
      <c r="H97" s="46" t="s">
        <v>17</v>
      </c>
      <c r="I97" s="71">
        <f t="shared" si="8"/>
        <v>1</v>
      </c>
      <c r="J97" s="16">
        <f t="shared" si="3"/>
        <v>115.78</v>
      </c>
      <c r="K97" s="16">
        <f t="shared" si="4"/>
        <v>96.48</v>
      </c>
    </row>
    <row r="98" spans="1:14" x14ac:dyDescent="0.25">
      <c r="A98" s="57" t="s">
        <v>112</v>
      </c>
      <c r="B98" s="8" t="s">
        <v>374</v>
      </c>
      <c r="C98" s="76" t="s">
        <v>377</v>
      </c>
      <c r="D98" s="237"/>
      <c r="E98" s="239"/>
      <c r="F98" s="220" t="s">
        <v>322</v>
      </c>
      <c r="G98" s="46" t="s">
        <v>13</v>
      </c>
      <c r="H98" s="46" t="s">
        <v>13</v>
      </c>
      <c r="I98" s="71">
        <f t="shared" si="8"/>
        <v>0</v>
      </c>
      <c r="J98" s="16">
        <f t="shared" si="3"/>
        <v>0</v>
      </c>
      <c r="K98" s="16">
        <f t="shared" si="4"/>
        <v>0</v>
      </c>
    </row>
    <row r="99" spans="1:14" x14ac:dyDescent="0.25">
      <c r="A99" s="57" t="s">
        <v>504</v>
      </c>
      <c r="B99" s="8" t="s">
        <v>375</v>
      </c>
      <c r="C99" s="77"/>
      <c r="D99" s="238"/>
      <c r="E99" s="240"/>
      <c r="F99" s="221"/>
      <c r="G99" s="46" t="s">
        <v>16</v>
      </c>
      <c r="H99" s="46" t="s">
        <v>16</v>
      </c>
      <c r="I99" s="71">
        <f t="shared" si="8"/>
        <v>0</v>
      </c>
      <c r="J99" s="16">
        <f t="shared" si="3"/>
        <v>0</v>
      </c>
      <c r="K99" s="16">
        <f t="shared" si="4"/>
        <v>0</v>
      </c>
    </row>
    <row r="100" spans="1:14" x14ac:dyDescent="0.25">
      <c r="A100" s="57" t="s">
        <v>505</v>
      </c>
      <c r="B100" s="8" t="s">
        <v>370</v>
      </c>
      <c r="C100" s="12" t="s">
        <v>371</v>
      </c>
      <c r="D100" s="8"/>
      <c r="E100" s="10"/>
      <c r="F100" s="8" t="s">
        <v>372</v>
      </c>
      <c r="G100" s="46" t="s">
        <v>16</v>
      </c>
      <c r="H100" s="46" t="s">
        <v>16</v>
      </c>
      <c r="I100" s="71">
        <f t="shared" si="8"/>
        <v>0</v>
      </c>
      <c r="J100" s="16">
        <f t="shared" si="3"/>
        <v>0</v>
      </c>
      <c r="K100" s="16">
        <f t="shared" si="4"/>
        <v>0</v>
      </c>
    </row>
    <row r="101" spans="1:14" x14ac:dyDescent="0.25">
      <c r="A101" s="57" t="s">
        <v>506</v>
      </c>
      <c r="B101" s="8" t="s">
        <v>380</v>
      </c>
      <c r="C101" s="12" t="s">
        <v>381</v>
      </c>
      <c r="D101" s="8"/>
      <c r="E101" s="10"/>
      <c r="F101" s="8" t="s">
        <v>322</v>
      </c>
      <c r="G101" s="46" t="s">
        <v>17</v>
      </c>
      <c r="H101" s="46" t="s">
        <v>17</v>
      </c>
      <c r="I101" s="71">
        <f t="shared" si="8"/>
        <v>0</v>
      </c>
      <c r="J101" s="16">
        <f t="shared" si="3"/>
        <v>0</v>
      </c>
      <c r="K101" s="16">
        <f t="shared" si="4"/>
        <v>0</v>
      </c>
    </row>
    <row r="102" spans="1:14" x14ac:dyDescent="0.25">
      <c r="A102" s="57" t="s">
        <v>507</v>
      </c>
      <c r="B102" s="8" t="s">
        <v>385</v>
      </c>
      <c r="C102" s="12" t="s">
        <v>386</v>
      </c>
      <c r="D102" s="8"/>
      <c r="E102" s="10"/>
      <c r="F102" s="8" t="s">
        <v>383</v>
      </c>
      <c r="G102" s="46" t="s">
        <v>16</v>
      </c>
      <c r="H102" s="46" t="s">
        <v>16</v>
      </c>
      <c r="I102" s="71">
        <f t="shared" si="8"/>
        <v>0</v>
      </c>
      <c r="J102" s="16">
        <f t="shared" si="3"/>
        <v>0</v>
      </c>
      <c r="K102" s="16">
        <f t="shared" si="4"/>
        <v>0</v>
      </c>
    </row>
    <row r="103" spans="1:14" x14ac:dyDescent="0.25">
      <c r="J103" s="17"/>
    </row>
    <row r="104" spans="1:14" s="19" customFormat="1" ht="15.75" x14ac:dyDescent="0.25">
      <c r="A104" s="236" t="s">
        <v>115</v>
      </c>
      <c r="B104" s="236"/>
      <c r="C104" s="236"/>
      <c r="D104" s="236"/>
      <c r="E104" s="236"/>
      <c r="F104" s="236"/>
      <c r="G104" s="236"/>
      <c r="H104" s="236"/>
      <c r="I104" s="236"/>
      <c r="J104" s="20">
        <f>SUM(J7:J102)</f>
        <v>13662.040000000008</v>
      </c>
      <c r="K104" s="20">
        <f>SUM(K7:K102)</f>
        <v>11384.639999999994</v>
      </c>
      <c r="L104" s="20"/>
      <c r="M104" s="20"/>
      <c r="N104" s="20">
        <f>J104+K104</f>
        <v>25046.68</v>
      </c>
    </row>
    <row r="105" spans="1:14" x14ac:dyDescent="0.25">
      <c r="J105" s="17"/>
    </row>
    <row r="106" spans="1:14" x14ac:dyDescent="0.25">
      <c r="J106" s="17"/>
    </row>
    <row r="107" spans="1:14" x14ac:dyDescent="0.25">
      <c r="J107" s="17"/>
    </row>
    <row r="108" spans="1:14" x14ac:dyDescent="0.25">
      <c r="J108" s="17"/>
    </row>
    <row r="109" spans="1:14" x14ac:dyDescent="0.25">
      <c r="J109" s="17"/>
    </row>
    <row r="110" spans="1:14" x14ac:dyDescent="0.25">
      <c r="J110" s="17"/>
    </row>
    <row r="111" spans="1:14" x14ac:dyDescent="0.25">
      <c r="J111" s="17"/>
    </row>
    <row r="112" spans="1:14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</sheetData>
  <mergeCells count="22">
    <mergeCell ref="E56:E57"/>
    <mergeCell ref="F56:F57"/>
    <mergeCell ref="A5:A6"/>
    <mergeCell ref="B5:B6"/>
    <mergeCell ref="C5:C6"/>
    <mergeCell ref="D5:E5"/>
    <mergeCell ref="F5:F6"/>
    <mergeCell ref="I5:I6"/>
    <mergeCell ref="J5:J6"/>
    <mergeCell ref="K5:K6"/>
    <mergeCell ref="E39:E40"/>
    <mergeCell ref="F39:F40"/>
    <mergeCell ref="G5:H5"/>
    <mergeCell ref="A104:I104"/>
    <mergeCell ref="D91:D92"/>
    <mergeCell ref="E91:E92"/>
    <mergeCell ref="E72:E73"/>
    <mergeCell ref="D83:D84"/>
    <mergeCell ref="E83:E84"/>
    <mergeCell ref="D98:D99"/>
    <mergeCell ref="E98:E99"/>
    <mergeCell ref="F98:F9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195"/>
  <sheetViews>
    <sheetView zoomScaleNormal="100" workbookViewId="0">
      <selection activeCell="G45" sqref="G45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585</v>
      </c>
      <c r="H5" s="227"/>
      <c r="I5" s="228" t="s">
        <v>9</v>
      </c>
      <c r="J5" s="229" t="s">
        <v>648</v>
      </c>
      <c r="K5" s="234" t="s">
        <v>647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0</v>
      </c>
      <c r="I7" s="71">
        <f>H7-G7</f>
        <v>0</v>
      </c>
      <c r="J7" s="16">
        <f>I7*18.06</f>
        <v>0</v>
      </c>
      <c r="K7" s="16">
        <f>I7*9.03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2173</v>
      </c>
      <c r="H8" s="53">
        <v>2173</v>
      </c>
      <c r="I8" s="71">
        <f>H8-G8</f>
        <v>0</v>
      </c>
      <c r="J8" s="16">
        <f t="shared" ref="J8:J71" si="0">I8*18.06</f>
        <v>0</v>
      </c>
      <c r="K8" s="16">
        <f t="shared" ref="K8:K71" si="1">I8*9.03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60"/>
      <c r="E9" s="10"/>
      <c r="F9" s="62" t="s">
        <v>463</v>
      </c>
      <c r="G9" s="53">
        <v>41</v>
      </c>
      <c r="H9" s="53">
        <v>41</v>
      </c>
      <c r="I9" s="71">
        <f t="shared" ref="I9:I72" si="2">H9-G9</f>
        <v>0</v>
      </c>
      <c r="J9" s="16">
        <f t="shared" si="0"/>
        <v>0</v>
      </c>
      <c r="K9" s="16">
        <f t="shared" si="1"/>
        <v>0</v>
      </c>
    </row>
    <row r="10" spans="1:37" s="61" customFormat="1" x14ac:dyDescent="0.25">
      <c r="A10" s="57" t="s">
        <v>23</v>
      </c>
      <c r="B10" s="99" t="s">
        <v>519</v>
      </c>
      <c r="C10" s="99" t="s">
        <v>520</v>
      </c>
      <c r="D10" s="60"/>
      <c r="E10" s="10"/>
      <c r="F10" s="99" t="s">
        <v>522</v>
      </c>
      <c r="G10" s="53">
        <v>0</v>
      </c>
      <c r="H10" s="53">
        <v>0</v>
      </c>
      <c r="I10" s="71">
        <f t="shared" si="2"/>
        <v>0</v>
      </c>
      <c r="J10" s="16">
        <f t="shared" si="0"/>
        <v>0</v>
      </c>
      <c r="K10" s="16">
        <f t="shared" si="1"/>
        <v>0</v>
      </c>
    </row>
    <row r="11" spans="1:37" s="61" customFormat="1" x14ac:dyDescent="0.25">
      <c r="A11" s="57" t="s">
        <v>26</v>
      </c>
      <c r="B11" s="99" t="s">
        <v>521</v>
      </c>
      <c r="C11" s="99" t="s">
        <v>520</v>
      </c>
      <c r="D11" s="60"/>
      <c r="E11" s="10"/>
      <c r="F11" s="99" t="s">
        <v>522</v>
      </c>
      <c r="G11" s="53">
        <v>0</v>
      </c>
      <c r="H11" s="53">
        <v>0</v>
      </c>
      <c r="I11" s="71">
        <f t="shared" si="2"/>
        <v>0</v>
      </c>
      <c r="J11" s="16">
        <f t="shared" si="0"/>
        <v>0</v>
      </c>
      <c r="K11" s="16">
        <f t="shared" si="1"/>
        <v>0</v>
      </c>
    </row>
    <row r="12" spans="1:37" x14ac:dyDescent="0.25">
      <c r="A12" s="57" t="s">
        <v>29</v>
      </c>
      <c r="B12" s="8" t="s">
        <v>150</v>
      </c>
      <c r="C12" s="8" t="s">
        <v>151</v>
      </c>
      <c r="D12" s="12"/>
      <c r="E12" s="10"/>
      <c r="F12" t="s">
        <v>152</v>
      </c>
      <c r="G12" s="46" t="s">
        <v>294</v>
      </c>
      <c r="H12" s="46" t="s">
        <v>294</v>
      </c>
      <c r="I12" s="71">
        <f t="shared" si="2"/>
        <v>0</v>
      </c>
      <c r="J12" s="16">
        <f t="shared" si="0"/>
        <v>0</v>
      </c>
      <c r="K12" s="16">
        <f t="shared" si="1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212</v>
      </c>
      <c r="C13" s="8" t="s">
        <v>213</v>
      </c>
      <c r="D13" s="12"/>
      <c r="E13" s="10"/>
      <c r="F13" s="8" t="s">
        <v>214</v>
      </c>
      <c r="G13" s="46" t="s">
        <v>487</v>
      </c>
      <c r="H13" s="46" t="s">
        <v>646</v>
      </c>
      <c r="I13" s="71">
        <f t="shared" si="2"/>
        <v>2</v>
      </c>
      <c r="J13" s="16">
        <f t="shared" si="0"/>
        <v>36.119999999999997</v>
      </c>
      <c r="K13" s="16">
        <f t="shared" si="1"/>
        <v>18.059999999999999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120</v>
      </c>
      <c r="C14" s="8" t="s">
        <v>121</v>
      </c>
      <c r="D14" s="12"/>
      <c r="E14" s="10"/>
      <c r="F14" s="8" t="s">
        <v>76</v>
      </c>
      <c r="G14" s="46" t="s">
        <v>49</v>
      </c>
      <c r="H14" s="46" t="s">
        <v>65</v>
      </c>
      <c r="I14" s="71">
        <f t="shared" si="2"/>
        <v>5</v>
      </c>
      <c r="J14" s="16">
        <f t="shared" si="0"/>
        <v>90.3</v>
      </c>
      <c r="K14" s="16">
        <f t="shared" si="1"/>
        <v>45.15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296</v>
      </c>
      <c r="C15" s="12" t="s">
        <v>297</v>
      </c>
      <c r="D15" s="12"/>
      <c r="E15" s="10"/>
      <c r="F15" s="8" t="s">
        <v>298</v>
      </c>
      <c r="G15" s="46" t="s">
        <v>90</v>
      </c>
      <c r="H15" s="46" t="s">
        <v>90</v>
      </c>
      <c r="I15" s="71">
        <f t="shared" si="2"/>
        <v>0</v>
      </c>
      <c r="J15" s="16">
        <f t="shared" si="0"/>
        <v>0</v>
      </c>
      <c r="K15" s="16">
        <f t="shared" si="1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488</v>
      </c>
      <c r="C16" s="12" t="s">
        <v>489</v>
      </c>
      <c r="D16" s="12"/>
      <c r="E16" s="10"/>
      <c r="F16" s="8" t="s">
        <v>454</v>
      </c>
      <c r="G16" s="46" t="s">
        <v>16</v>
      </c>
      <c r="H16" s="46" t="s">
        <v>16</v>
      </c>
      <c r="I16" s="71">
        <f t="shared" si="2"/>
        <v>0</v>
      </c>
      <c r="J16" s="16">
        <f t="shared" si="0"/>
        <v>0</v>
      </c>
      <c r="K16" s="16">
        <f t="shared" si="1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14</v>
      </c>
      <c r="C17" s="24" t="s">
        <v>122</v>
      </c>
      <c r="D17" s="23"/>
      <c r="E17" s="12"/>
      <c r="F17" s="8" t="s">
        <v>15</v>
      </c>
      <c r="G17" s="46" t="s">
        <v>83</v>
      </c>
      <c r="H17" s="46" t="s">
        <v>146</v>
      </c>
      <c r="I17" s="71">
        <f t="shared" si="2"/>
        <v>5</v>
      </c>
      <c r="J17" s="16">
        <f t="shared" si="0"/>
        <v>90.3</v>
      </c>
      <c r="K17" s="16">
        <f t="shared" si="1"/>
        <v>45.15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99" t="s">
        <v>523</v>
      </c>
      <c r="C18" s="99" t="s">
        <v>524</v>
      </c>
      <c r="D18" s="12"/>
      <c r="E18" s="10"/>
      <c r="F18" s="99" t="s">
        <v>527</v>
      </c>
      <c r="G18" s="46" t="s">
        <v>645</v>
      </c>
      <c r="H18" s="46" t="s">
        <v>645</v>
      </c>
      <c r="I18" s="71">
        <f t="shared" si="2"/>
        <v>0</v>
      </c>
      <c r="J18" s="16">
        <f t="shared" si="0"/>
        <v>0</v>
      </c>
      <c r="K18" s="16">
        <f t="shared" si="1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99" t="s">
        <v>525</v>
      </c>
      <c r="C19" s="99" t="s">
        <v>526</v>
      </c>
      <c r="D19" s="12"/>
      <c r="E19" s="10"/>
      <c r="F19" s="99" t="s">
        <v>528</v>
      </c>
      <c r="G19" s="46" t="s">
        <v>16</v>
      </c>
      <c r="H19" s="46" t="s">
        <v>16</v>
      </c>
      <c r="I19" s="71">
        <f t="shared" si="2"/>
        <v>0</v>
      </c>
      <c r="J19" s="16">
        <f t="shared" si="0"/>
        <v>0</v>
      </c>
      <c r="K19" s="16">
        <f t="shared" si="1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18</v>
      </c>
      <c r="C20" s="12" t="s">
        <v>123</v>
      </c>
      <c r="D20" s="23"/>
      <c r="E20" s="12"/>
      <c r="F20" s="8" t="s">
        <v>19</v>
      </c>
      <c r="G20" s="46" t="s">
        <v>482</v>
      </c>
      <c r="H20" s="46" t="s">
        <v>644</v>
      </c>
      <c r="I20" s="71">
        <f t="shared" si="2"/>
        <v>7</v>
      </c>
      <c r="J20" s="16">
        <f t="shared" si="0"/>
        <v>126.41999999999999</v>
      </c>
      <c r="K20" s="16">
        <f t="shared" si="1"/>
        <v>63.209999999999994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21</v>
      </c>
      <c r="C21" s="12" t="s">
        <v>124</v>
      </c>
      <c r="D21" s="23"/>
      <c r="E21" s="12"/>
      <c r="F21" s="8" t="s">
        <v>22</v>
      </c>
      <c r="G21" s="46" t="s">
        <v>483</v>
      </c>
      <c r="H21" s="46" t="s">
        <v>483</v>
      </c>
      <c r="I21" s="71">
        <f t="shared" si="2"/>
        <v>0</v>
      </c>
      <c r="J21" s="16">
        <f t="shared" si="0"/>
        <v>0</v>
      </c>
      <c r="K21" s="16">
        <f t="shared" si="1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484</v>
      </c>
      <c r="C22" s="12" t="s">
        <v>485</v>
      </c>
      <c r="D22" s="12"/>
      <c r="E22" s="10"/>
      <c r="F22" s="8" t="s">
        <v>416</v>
      </c>
      <c r="G22" s="46" t="s">
        <v>23</v>
      </c>
      <c r="H22" s="46" t="s">
        <v>26</v>
      </c>
      <c r="I22" s="71">
        <f t="shared" si="2"/>
        <v>1</v>
      </c>
      <c r="J22" s="16">
        <f t="shared" si="0"/>
        <v>18.059999999999999</v>
      </c>
      <c r="K22" s="16">
        <f t="shared" si="1"/>
        <v>9.0299999999999994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24</v>
      </c>
      <c r="C23" s="12" t="s">
        <v>125</v>
      </c>
      <c r="D23" s="23"/>
      <c r="E23" s="12"/>
      <c r="F23" s="8" t="s">
        <v>25</v>
      </c>
      <c r="G23" s="46" t="s">
        <v>486</v>
      </c>
      <c r="H23" s="46" t="s">
        <v>643</v>
      </c>
      <c r="I23" s="71">
        <f t="shared" si="2"/>
        <v>180</v>
      </c>
      <c r="J23" s="16">
        <f t="shared" si="0"/>
        <v>3250.7999999999997</v>
      </c>
      <c r="K23" s="16">
        <f t="shared" si="1"/>
        <v>1625.3999999999999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27</v>
      </c>
      <c r="C24" s="12" t="s">
        <v>126</v>
      </c>
      <c r="D24" s="23"/>
      <c r="E24" s="12"/>
      <c r="F24" s="8" t="s">
        <v>28</v>
      </c>
      <c r="G24" s="46" t="s">
        <v>155</v>
      </c>
      <c r="H24" s="46" t="s">
        <v>155</v>
      </c>
      <c r="I24" s="71">
        <f t="shared" si="2"/>
        <v>0</v>
      </c>
      <c r="J24" s="16">
        <f t="shared" si="0"/>
        <v>0</v>
      </c>
      <c r="K24" s="16">
        <f t="shared" si="1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30</v>
      </c>
      <c r="C25" s="12" t="s">
        <v>127</v>
      </c>
      <c r="D25" s="8"/>
      <c r="E25" s="10"/>
      <c r="F25" s="8" t="s">
        <v>22</v>
      </c>
      <c r="G25" s="46" t="s">
        <v>49</v>
      </c>
      <c r="H25" s="46" t="s">
        <v>49</v>
      </c>
      <c r="I25" s="71">
        <f t="shared" si="2"/>
        <v>0</v>
      </c>
      <c r="J25" s="16">
        <f t="shared" si="0"/>
        <v>0</v>
      </c>
      <c r="K25" s="16">
        <f t="shared" si="1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32</v>
      </c>
      <c r="C26" s="12" t="s">
        <v>128</v>
      </c>
      <c r="D26" s="23"/>
      <c r="E26" s="12"/>
      <c r="F26" s="8" t="s">
        <v>33</v>
      </c>
      <c r="G26" s="46" t="s">
        <v>34</v>
      </c>
      <c r="H26" s="46" t="s">
        <v>34</v>
      </c>
      <c r="I26" s="71">
        <f t="shared" si="2"/>
        <v>0</v>
      </c>
      <c r="J26" s="16">
        <f t="shared" si="0"/>
        <v>0</v>
      </c>
      <c r="K26" s="16">
        <f t="shared" si="1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35</v>
      </c>
      <c r="C27" s="8" t="s">
        <v>129</v>
      </c>
      <c r="D27" s="23"/>
      <c r="E27" s="12"/>
      <c r="F27" s="8" t="s">
        <v>36</v>
      </c>
      <c r="G27" s="46" t="s">
        <v>469</v>
      </c>
      <c r="H27" s="46" t="s">
        <v>642</v>
      </c>
      <c r="I27" s="71">
        <f t="shared" si="2"/>
        <v>2</v>
      </c>
      <c r="J27" s="16">
        <f t="shared" si="0"/>
        <v>36.119999999999997</v>
      </c>
      <c r="K27" s="16">
        <f t="shared" si="1"/>
        <v>18.059999999999999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215</v>
      </c>
      <c r="C28" s="8" t="s">
        <v>213</v>
      </c>
      <c r="D28" s="8"/>
      <c r="E28" s="10"/>
      <c r="F28" s="8" t="s">
        <v>214</v>
      </c>
      <c r="G28" s="46" t="s">
        <v>404</v>
      </c>
      <c r="H28" s="46" t="s">
        <v>641</v>
      </c>
      <c r="I28" s="71">
        <f t="shared" si="2"/>
        <v>2</v>
      </c>
      <c r="J28" s="16">
        <f t="shared" si="0"/>
        <v>36.119999999999997</v>
      </c>
      <c r="K28" s="16">
        <f t="shared" si="1"/>
        <v>18.059999999999999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38</v>
      </c>
      <c r="C29" s="12" t="s">
        <v>130</v>
      </c>
      <c r="D29" s="23"/>
      <c r="E29" s="12"/>
      <c r="F29" s="8" t="s">
        <v>39</v>
      </c>
      <c r="G29" s="46" t="s">
        <v>470</v>
      </c>
      <c r="H29" s="46" t="s">
        <v>640</v>
      </c>
      <c r="I29" s="71">
        <f t="shared" si="2"/>
        <v>23</v>
      </c>
      <c r="J29" s="16">
        <f t="shared" si="0"/>
        <v>415.38</v>
      </c>
      <c r="K29" s="16">
        <f t="shared" si="1"/>
        <v>207.69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216</v>
      </c>
      <c r="C30" s="63" t="s">
        <v>217</v>
      </c>
      <c r="D30" s="8"/>
      <c r="E30" s="10"/>
      <c r="F30" s="8" t="s">
        <v>214</v>
      </c>
      <c r="G30" s="46" t="s">
        <v>303</v>
      </c>
      <c r="H30" s="46" t="s">
        <v>639</v>
      </c>
      <c r="I30" s="71">
        <f t="shared" si="2"/>
        <v>9</v>
      </c>
      <c r="J30" s="16">
        <f t="shared" si="0"/>
        <v>162.54</v>
      </c>
      <c r="K30" s="16">
        <f t="shared" si="1"/>
        <v>81.27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218</v>
      </c>
      <c r="C31" s="64" t="s">
        <v>219</v>
      </c>
      <c r="D31" s="8"/>
      <c r="E31" s="10"/>
      <c r="F31" s="8" t="s">
        <v>210</v>
      </c>
      <c r="G31" s="46" t="s">
        <v>471</v>
      </c>
      <c r="H31" s="46" t="s">
        <v>638</v>
      </c>
      <c r="I31" s="71">
        <f t="shared" si="2"/>
        <v>1</v>
      </c>
      <c r="J31" s="16">
        <f t="shared" si="0"/>
        <v>18.059999999999999</v>
      </c>
      <c r="K31" s="16">
        <f t="shared" si="1"/>
        <v>9.0299999999999994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472</v>
      </c>
      <c r="C32" s="64" t="s">
        <v>473</v>
      </c>
      <c r="D32" s="8"/>
      <c r="E32" s="10"/>
      <c r="F32" s="8" t="s">
        <v>416</v>
      </c>
      <c r="G32" s="46" t="s">
        <v>17</v>
      </c>
      <c r="H32" s="46" t="s">
        <v>23</v>
      </c>
      <c r="I32" s="71">
        <f t="shared" si="2"/>
        <v>2</v>
      </c>
      <c r="J32" s="16">
        <f t="shared" si="0"/>
        <v>36.119999999999997</v>
      </c>
      <c r="K32" s="16">
        <f t="shared" si="1"/>
        <v>18.059999999999999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220</v>
      </c>
      <c r="C33" s="64" t="s">
        <v>221</v>
      </c>
      <c r="D33" s="23"/>
      <c r="E33" s="12"/>
      <c r="F33" s="8" t="s">
        <v>222</v>
      </c>
      <c r="G33" s="46" t="s">
        <v>474</v>
      </c>
      <c r="H33" s="46" t="s">
        <v>637</v>
      </c>
      <c r="I33" s="71">
        <f t="shared" si="2"/>
        <v>17</v>
      </c>
      <c r="J33" s="16">
        <f t="shared" si="0"/>
        <v>307.02</v>
      </c>
      <c r="K33" s="16">
        <f t="shared" si="1"/>
        <v>153.51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475</v>
      </c>
      <c r="C34" s="64" t="s">
        <v>476</v>
      </c>
      <c r="D34" s="8"/>
      <c r="E34" s="10"/>
      <c r="F34" s="8" t="s">
        <v>477</v>
      </c>
      <c r="G34" s="46" t="s">
        <v>512</v>
      </c>
      <c r="H34" s="46" t="s">
        <v>636</v>
      </c>
      <c r="I34" s="71">
        <f t="shared" si="2"/>
        <v>1</v>
      </c>
      <c r="J34" s="16">
        <f t="shared" si="0"/>
        <v>18.059999999999999</v>
      </c>
      <c r="K34" s="16">
        <f t="shared" si="1"/>
        <v>9.0299999999999994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99" t="s">
        <v>529</v>
      </c>
      <c r="C35" s="99" t="s">
        <v>530</v>
      </c>
      <c r="D35" s="8"/>
      <c r="E35" s="10"/>
      <c r="F35" s="99" t="s">
        <v>531</v>
      </c>
      <c r="G35" s="46" t="s">
        <v>205</v>
      </c>
      <c r="H35" s="46" t="s">
        <v>205</v>
      </c>
      <c r="I35" s="71">
        <f t="shared" si="2"/>
        <v>0</v>
      </c>
      <c r="J35" s="16">
        <f t="shared" si="0"/>
        <v>0</v>
      </c>
      <c r="K35" s="16">
        <f t="shared" si="1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41</v>
      </c>
      <c r="C36" s="8" t="s">
        <v>131</v>
      </c>
      <c r="D36" s="8"/>
      <c r="E36" s="10"/>
      <c r="F36" s="8" t="s">
        <v>42</v>
      </c>
      <c r="G36" s="46" t="s">
        <v>479</v>
      </c>
      <c r="H36" s="46" t="s">
        <v>635</v>
      </c>
      <c r="I36" s="71">
        <f t="shared" si="2"/>
        <v>9</v>
      </c>
      <c r="J36" s="16">
        <f t="shared" si="0"/>
        <v>162.54</v>
      </c>
      <c r="K36" s="16">
        <f t="shared" si="1"/>
        <v>81.27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44</v>
      </c>
      <c r="C37" s="8" t="s">
        <v>132</v>
      </c>
      <c r="D37" s="23"/>
      <c r="E37" s="8"/>
      <c r="F37" s="8" t="s">
        <v>45</v>
      </c>
      <c r="G37" s="46" t="s">
        <v>480</v>
      </c>
      <c r="H37" s="46" t="s">
        <v>634</v>
      </c>
      <c r="I37" s="71">
        <f t="shared" si="2"/>
        <v>23</v>
      </c>
      <c r="J37" s="16">
        <f t="shared" si="0"/>
        <v>415.38</v>
      </c>
      <c r="K37" s="16">
        <f t="shared" si="1"/>
        <v>207.69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47</v>
      </c>
      <c r="C38" s="8" t="s">
        <v>133</v>
      </c>
      <c r="D38" s="23"/>
      <c r="E38" s="8"/>
      <c r="F38" s="8" t="s">
        <v>48</v>
      </c>
      <c r="G38" s="46" t="s">
        <v>481</v>
      </c>
      <c r="H38" s="46" t="s">
        <v>633</v>
      </c>
      <c r="I38" s="71">
        <f t="shared" si="2"/>
        <v>194</v>
      </c>
      <c r="J38" s="16">
        <f t="shared" si="0"/>
        <v>3503.64</v>
      </c>
      <c r="K38" s="16">
        <f t="shared" si="1"/>
        <v>1751.82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223</v>
      </c>
      <c r="C39" s="8" t="s">
        <v>224</v>
      </c>
      <c r="D39" s="23"/>
      <c r="E39" s="8"/>
      <c r="F39" s="8" t="s">
        <v>225</v>
      </c>
      <c r="G39" s="46" t="s">
        <v>398</v>
      </c>
      <c r="H39" s="46" t="s">
        <v>449</v>
      </c>
      <c r="I39" s="71">
        <f t="shared" si="2"/>
        <v>63</v>
      </c>
      <c r="J39" s="16">
        <f t="shared" si="0"/>
        <v>1137.78</v>
      </c>
      <c r="K39" s="16">
        <f t="shared" si="1"/>
        <v>568.89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50</v>
      </c>
      <c r="C40" s="8" t="s">
        <v>134</v>
      </c>
      <c r="D40" s="23"/>
      <c r="E40" s="8"/>
      <c r="F40" s="8" t="s">
        <v>51</v>
      </c>
      <c r="G40" s="46" t="s">
        <v>168</v>
      </c>
      <c r="H40" s="46" t="s">
        <v>494</v>
      </c>
      <c r="I40" s="71">
        <f t="shared" si="2"/>
        <v>10</v>
      </c>
      <c r="J40" s="16">
        <f t="shared" si="0"/>
        <v>180.6</v>
      </c>
      <c r="K40" s="16">
        <f t="shared" si="1"/>
        <v>90.3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310</v>
      </c>
      <c r="C41" s="8" t="s">
        <v>311</v>
      </c>
      <c r="D41" s="8"/>
      <c r="E41" s="10"/>
      <c r="F41" s="8" t="s">
        <v>312</v>
      </c>
      <c r="G41" s="46" t="s">
        <v>313</v>
      </c>
      <c r="H41" s="46" t="s">
        <v>632</v>
      </c>
      <c r="I41" s="71">
        <f t="shared" si="2"/>
        <v>1</v>
      </c>
      <c r="J41" s="16">
        <f t="shared" si="0"/>
        <v>18.059999999999999</v>
      </c>
      <c r="K41" s="16">
        <f t="shared" si="1"/>
        <v>9.0299999999999994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53</v>
      </c>
      <c r="C42" s="12" t="s">
        <v>135</v>
      </c>
      <c r="D42" s="23"/>
      <c r="E42" s="8"/>
      <c r="F42" s="8" t="s">
        <v>39</v>
      </c>
      <c r="G42" s="46" t="s">
        <v>85</v>
      </c>
      <c r="H42" s="46" t="s">
        <v>85</v>
      </c>
      <c r="I42" s="71">
        <f t="shared" si="2"/>
        <v>0</v>
      </c>
      <c r="J42" s="16">
        <f t="shared" si="0"/>
        <v>0</v>
      </c>
      <c r="K42" s="16">
        <f t="shared" si="1"/>
        <v>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55</v>
      </c>
      <c r="C43" s="8" t="s">
        <v>136</v>
      </c>
      <c r="D43" s="23"/>
      <c r="E43" s="12"/>
      <c r="F43" s="8" t="s">
        <v>56</v>
      </c>
      <c r="G43" s="46" t="s">
        <v>465</v>
      </c>
      <c r="H43" s="46" t="s">
        <v>631</v>
      </c>
      <c r="I43" s="71">
        <f t="shared" si="2"/>
        <v>154</v>
      </c>
      <c r="J43" s="16">
        <f t="shared" si="0"/>
        <v>2781.24</v>
      </c>
      <c r="K43" s="16">
        <f t="shared" si="1"/>
        <v>1390.62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59</v>
      </c>
      <c r="C44" s="12" t="s">
        <v>137</v>
      </c>
      <c r="D44" s="25"/>
      <c r="E44" s="8"/>
      <c r="F44" s="8" t="s">
        <v>60</v>
      </c>
      <c r="G44" s="46" t="s">
        <v>466</v>
      </c>
      <c r="H44" s="46" t="s">
        <v>630</v>
      </c>
      <c r="I44" s="71">
        <f t="shared" si="2"/>
        <v>31</v>
      </c>
      <c r="J44" s="16">
        <f t="shared" si="0"/>
        <v>559.86</v>
      </c>
      <c r="K44" s="16">
        <f t="shared" si="1"/>
        <v>279.93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99" t="s">
        <v>532</v>
      </c>
      <c r="C45" s="99" t="s">
        <v>533</v>
      </c>
      <c r="D45" s="8"/>
      <c r="E45" s="10"/>
      <c r="F45" s="99" t="s">
        <v>531</v>
      </c>
      <c r="G45" s="46"/>
      <c r="H45" s="46" t="s">
        <v>629</v>
      </c>
      <c r="I45" s="71">
        <f t="shared" si="2"/>
        <v>1749</v>
      </c>
      <c r="J45" s="16">
        <f t="shared" si="0"/>
        <v>31586.94</v>
      </c>
      <c r="K45" s="16">
        <f t="shared" si="1"/>
        <v>15793.47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62</v>
      </c>
      <c r="C46" s="27" t="s">
        <v>122</v>
      </c>
      <c r="D46" s="25"/>
      <c r="E46" s="216"/>
      <c r="F46" s="86" t="s">
        <v>63</v>
      </c>
      <c r="G46" s="46" t="s">
        <v>467</v>
      </c>
      <c r="H46" s="46" t="s">
        <v>627</v>
      </c>
      <c r="I46" s="71">
        <f t="shared" si="2"/>
        <v>13</v>
      </c>
      <c r="J46" s="16">
        <f t="shared" si="0"/>
        <v>234.77999999999997</v>
      </c>
      <c r="K46" s="16">
        <f t="shared" si="1"/>
        <v>117.38999999999999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8" t="s">
        <v>64</v>
      </c>
      <c r="C47" s="28"/>
      <c r="D47" s="29"/>
      <c r="E47" s="217"/>
      <c r="F47" s="88"/>
      <c r="G47" s="46" t="s">
        <v>468</v>
      </c>
      <c r="H47" s="46" t="s">
        <v>628</v>
      </c>
      <c r="I47" s="71">
        <f t="shared" si="2"/>
        <v>10</v>
      </c>
      <c r="J47" s="16">
        <f t="shared" si="0"/>
        <v>180.6</v>
      </c>
      <c r="K47" s="16">
        <f t="shared" si="1"/>
        <v>90.3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8" t="s">
        <v>164</v>
      </c>
      <c r="C48" s="28" t="s">
        <v>165</v>
      </c>
      <c r="D48" s="30"/>
      <c r="E48" s="10"/>
      <c r="F48" s="93" t="s">
        <v>166</v>
      </c>
      <c r="G48" s="46" t="s">
        <v>309</v>
      </c>
      <c r="H48" s="46" t="s">
        <v>391</v>
      </c>
      <c r="I48" s="71">
        <f t="shared" si="2"/>
        <v>1</v>
      </c>
      <c r="J48" s="16">
        <f t="shared" si="0"/>
        <v>18.059999999999999</v>
      </c>
      <c r="K48" s="16">
        <f t="shared" si="1"/>
        <v>9.0299999999999994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8" t="s">
        <v>226</v>
      </c>
      <c r="C49" s="28" t="s">
        <v>213</v>
      </c>
      <c r="D49" s="30"/>
      <c r="E49" s="10"/>
      <c r="F49" s="93" t="s">
        <v>214</v>
      </c>
      <c r="G49" s="46" t="s">
        <v>319</v>
      </c>
      <c r="H49" s="46" t="s">
        <v>626</v>
      </c>
      <c r="I49" s="71">
        <f t="shared" si="2"/>
        <v>1</v>
      </c>
      <c r="J49" s="16">
        <f t="shared" si="0"/>
        <v>18.059999999999999</v>
      </c>
      <c r="K49" s="16">
        <f t="shared" si="1"/>
        <v>9.0299999999999994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8" t="s">
        <v>461</v>
      </c>
      <c r="C50" s="28" t="s">
        <v>462</v>
      </c>
      <c r="D50" s="30"/>
      <c r="E50" s="10"/>
      <c r="F50" s="93" t="s">
        <v>463</v>
      </c>
      <c r="G50" s="46" t="s">
        <v>515</v>
      </c>
      <c r="H50" s="46" t="s">
        <v>515</v>
      </c>
      <c r="I50" s="71">
        <f t="shared" si="2"/>
        <v>0</v>
      </c>
      <c r="J50" s="16">
        <f t="shared" si="0"/>
        <v>0</v>
      </c>
      <c r="K50" s="16">
        <f t="shared" si="1"/>
        <v>0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99" t="s">
        <v>534</v>
      </c>
      <c r="C51" s="99" t="s">
        <v>535</v>
      </c>
      <c r="D51" s="30"/>
      <c r="E51" s="10"/>
      <c r="F51" s="99" t="s">
        <v>536</v>
      </c>
      <c r="G51" s="46" t="s">
        <v>264</v>
      </c>
      <c r="H51" s="46" t="s">
        <v>264</v>
      </c>
      <c r="I51" s="71">
        <f t="shared" si="2"/>
        <v>0</v>
      </c>
      <c r="J51" s="16">
        <f t="shared" si="0"/>
        <v>0</v>
      </c>
      <c r="K51" s="16">
        <f t="shared" si="1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8" t="s">
        <v>66</v>
      </c>
      <c r="C52" s="8" t="s">
        <v>138</v>
      </c>
      <c r="D52" s="23"/>
      <c r="E52" s="8"/>
      <c r="F52" s="8" t="s">
        <v>67</v>
      </c>
      <c r="G52" s="46" t="s">
        <v>464</v>
      </c>
      <c r="H52" s="46" t="s">
        <v>625</v>
      </c>
      <c r="I52" s="71">
        <f t="shared" si="2"/>
        <v>113</v>
      </c>
      <c r="J52" s="16">
        <f t="shared" si="0"/>
        <v>2040.7799999999997</v>
      </c>
      <c r="K52" s="16">
        <f t="shared" si="1"/>
        <v>1020.3899999999999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8" t="s">
        <v>320</v>
      </c>
      <c r="C53" s="8" t="s">
        <v>321</v>
      </c>
      <c r="D53" s="30"/>
      <c r="E53" s="10"/>
      <c r="F53" s="8" t="s">
        <v>322</v>
      </c>
      <c r="G53" s="46" t="s">
        <v>457</v>
      </c>
      <c r="H53" s="46" t="s">
        <v>624</v>
      </c>
      <c r="I53" s="71">
        <f t="shared" si="2"/>
        <v>7</v>
      </c>
      <c r="J53" s="16">
        <f t="shared" si="0"/>
        <v>126.41999999999999</v>
      </c>
      <c r="K53" s="16">
        <f t="shared" si="1"/>
        <v>63.209999999999994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8" t="s">
        <v>69</v>
      </c>
      <c r="C54" s="8" t="s">
        <v>139</v>
      </c>
      <c r="D54" s="23"/>
      <c r="E54" s="8"/>
      <c r="F54" s="8" t="s">
        <v>70</v>
      </c>
      <c r="G54" s="46" t="s">
        <v>168</v>
      </c>
      <c r="H54" s="46" t="s">
        <v>168</v>
      </c>
      <c r="I54" s="71">
        <f t="shared" si="2"/>
        <v>0</v>
      </c>
      <c r="J54" s="16">
        <f t="shared" si="0"/>
        <v>0</v>
      </c>
      <c r="K54" s="16">
        <f t="shared" si="1"/>
        <v>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8" t="s">
        <v>169</v>
      </c>
      <c r="C55" s="8" t="s">
        <v>170</v>
      </c>
      <c r="D55" s="8"/>
      <c r="E55" s="10"/>
      <c r="F55" s="8" t="s">
        <v>166</v>
      </c>
      <c r="G55" s="46" t="s">
        <v>458</v>
      </c>
      <c r="H55" s="46" t="s">
        <v>458</v>
      </c>
      <c r="I55" s="71">
        <f t="shared" si="2"/>
        <v>0</v>
      </c>
      <c r="J55" s="16">
        <f t="shared" si="0"/>
        <v>0</v>
      </c>
      <c r="K55" s="16">
        <f t="shared" si="1"/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8" t="s">
        <v>325</v>
      </c>
      <c r="C56" s="8" t="s">
        <v>326</v>
      </c>
      <c r="D56" s="8"/>
      <c r="E56" s="10"/>
      <c r="F56" s="8" t="s">
        <v>327</v>
      </c>
      <c r="G56" s="46" t="s">
        <v>328</v>
      </c>
      <c r="H56" s="46" t="s">
        <v>623</v>
      </c>
      <c r="I56" s="71">
        <f t="shared" si="2"/>
        <v>4</v>
      </c>
      <c r="J56" s="16">
        <f t="shared" si="0"/>
        <v>72.239999999999995</v>
      </c>
      <c r="K56" s="16">
        <f t="shared" si="1"/>
        <v>36.119999999999997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8" t="s">
        <v>329</v>
      </c>
      <c r="C57" s="8" t="s">
        <v>330</v>
      </c>
      <c r="D57" s="8"/>
      <c r="E57" s="10"/>
      <c r="F57" s="8" t="s">
        <v>327</v>
      </c>
      <c r="G57" s="46" t="s">
        <v>191</v>
      </c>
      <c r="H57" s="46" t="s">
        <v>194</v>
      </c>
      <c r="I57" s="71">
        <f t="shared" si="2"/>
        <v>3</v>
      </c>
      <c r="J57" s="16">
        <f t="shared" si="0"/>
        <v>54.179999999999993</v>
      </c>
      <c r="K57" s="16">
        <f t="shared" si="1"/>
        <v>27.089999999999996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8" t="s">
        <v>227</v>
      </c>
      <c r="C58" s="8" t="s">
        <v>213</v>
      </c>
      <c r="D58" s="8"/>
      <c r="E58" s="10"/>
      <c r="F58" s="8" t="s">
        <v>214</v>
      </c>
      <c r="G58" s="46" t="s">
        <v>459</v>
      </c>
      <c r="H58" s="46" t="s">
        <v>622</v>
      </c>
      <c r="I58" s="71">
        <f t="shared" si="2"/>
        <v>2</v>
      </c>
      <c r="J58" s="16">
        <f t="shared" si="0"/>
        <v>36.119999999999997</v>
      </c>
      <c r="K58" s="16">
        <f t="shared" si="1"/>
        <v>18.059999999999999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8" t="s">
        <v>172</v>
      </c>
      <c r="C59" s="8" t="s">
        <v>173</v>
      </c>
      <c r="D59" s="23"/>
      <c r="E59" s="12"/>
      <c r="F59" s="8" t="s">
        <v>174</v>
      </c>
      <c r="G59" s="46" t="s">
        <v>460</v>
      </c>
      <c r="H59" s="46" t="s">
        <v>621</v>
      </c>
      <c r="I59" s="71">
        <f t="shared" si="2"/>
        <v>74</v>
      </c>
      <c r="J59" s="16">
        <f t="shared" si="0"/>
        <v>1336.4399999999998</v>
      </c>
      <c r="K59" s="16">
        <f t="shared" si="1"/>
        <v>668.21999999999991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8" t="s">
        <v>228</v>
      </c>
      <c r="C60" s="8" t="s">
        <v>213</v>
      </c>
      <c r="D60" s="8"/>
      <c r="E60" s="10"/>
      <c r="F60" s="8" t="s">
        <v>214</v>
      </c>
      <c r="G60" s="46" t="s">
        <v>83</v>
      </c>
      <c r="H60" s="46" t="s">
        <v>85</v>
      </c>
      <c r="I60" s="71">
        <f t="shared" si="2"/>
        <v>1</v>
      </c>
      <c r="J60" s="16">
        <f t="shared" si="0"/>
        <v>18.059999999999999</v>
      </c>
      <c r="K60" s="16">
        <f t="shared" si="1"/>
        <v>9.0299999999999994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99" t="s">
        <v>537</v>
      </c>
      <c r="C61" s="99" t="s">
        <v>538</v>
      </c>
      <c r="D61" s="8"/>
      <c r="E61" s="10"/>
      <c r="F61" s="99" t="s">
        <v>539</v>
      </c>
      <c r="G61" s="46" t="s">
        <v>464</v>
      </c>
      <c r="H61" s="46" t="s">
        <v>464</v>
      </c>
      <c r="I61" s="71">
        <f t="shared" si="2"/>
        <v>0</v>
      </c>
      <c r="J61" s="16">
        <f t="shared" si="0"/>
        <v>0</v>
      </c>
      <c r="K61" s="16">
        <f t="shared" si="1"/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99" t="s">
        <v>540</v>
      </c>
      <c r="C62" s="99" t="s">
        <v>541</v>
      </c>
      <c r="D62" s="8"/>
      <c r="E62" s="10"/>
      <c r="F62" s="99" t="s">
        <v>542</v>
      </c>
      <c r="G62" s="46" t="s">
        <v>620</v>
      </c>
      <c r="H62" s="46" t="s">
        <v>619</v>
      </c>
      <c r="I62" s="71">
        <f t="shared" si="2"/>
        <v>8</v>
      </c>
      <c r="J62" s="16">
        <f t="shared" si="0"/>
        <v>144.47999999999999</v>
      </c>
      <c r="K62" s="16">
        <f t="shared" si="1"/>
        <v>72.239999999999995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8" t="s">
        <v>72</v>
      </c>
      <c r="C63" s="12" t="s">
        <v>140</v>
      </c>
      <c r="D63" s="23"/>
      <c r="E63" s="12"/>
      <c r="F63" s="8" t="s">
        <v>73</v>
      </c>
      <c r="G63" s="46" t="s">
        <v>451</v>
      </c>
      <c r="H63" s="46" t="s">
        <v>618</v>
      </c>
      <c r="I63" s="71">
        <f t="shared" si="2"/>
        <v>23</v>
      </c>
      <c r="J63" s="16">
        <f t="shared" si="0"/>
        <v>415.38</v>
      </c>
      <c r="K63" s="16">
        <f t="shared" si="1"/>
        <v>207.69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8" t="s">
        <v>452</v>
      </c>
      <c r="C64" s="12" t="s">
        <v>453</v>
      </c>
      <c r="D64" s="23"/>
      <c r="E64" s="12"/>
      <c r="F64" s="8" t="s">
        <v>454</v>
      </c>
      <c r="G64" s="46" t="s">
        <v>20</v>
      </c>
      <c r="H64" s="46" t="s">
        <v>246</v>
      </c>
      <c r="I64" s="71">
        <f t="shared" si="2"/>
        <v>44</v>
      </c>
      <c r="J64" s="16">
        <f t="shared" si="0"/>
        <v>794.64</v>
      </c>
      <c r="K64" s="16">
        <f t="shared" si="1"/>
        <v>397.32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11" x14ac:dyDescent="0.25">
      <c r="A65" s="57" t="s">
        <v>378</v>
      </c>
      <c r="B65" s="8" t="s">
        <v>75</v>
      </c>
      <c r="C65" s="12" t="s">
        <v>141</v>
      </c>
      <c r="D65" s="31"/>
      <c r="E65" s="10"/>
      <c r="F65" s="8" t="s">
        <v>76</v>
      </c>
      <c r="G65" s="46" t="s">
        <v>194</v>
      </c>
      <c r="H65" s="46" t="s">
        <v>190</v>
      </c>
      <c r="I65" s="71">
        <f t="shared" si="2"/>
        <v>9</v>
      </c>
      <c r="J65" s="16">
        <f t="shared" si="0"/>
        <v>162.54</v>
      </c>
      <c r="K65" s="16">
        <f t="shared" si="1"/>
        <v>81.27</v>
      </c>
    </row>
    <row r="66" spans="1:11" x14ac:dyDescent="0.25">
      <c r="A66" s="57" t="s">
        <v>309</v>
      </c>
      <c r="B66" s="8" t="s">
        <v>78</v>
      </c>
      <c r="C66" s="27" t="s">
        <v>142</v>
      </c>
      <c r="D66" s="25"/>
      <c r="E66" s="216"/>
      <c r="F66" s="86" t="s">
        <v>79</v>
      </c>
      <c r="G66" s="46" t="s">
        <v>455</v>
      </c>
      <c r="H66" s="46" t="s">
        <v>617</v>
      </c>
      <c r="I66" s="71">
        <f t="shared" si="2"/>
        <v>271</v>
      </c>
      <c r="J66" s="16">
        <f t="shared" si="0"/>
        <v>4894.2599999999993</v>
      </c>
      <c r="K66" s="16">
        <f t="shared" si="1"/>
        <v>2447.1299999999997</v>
      </c>
    </row>
    <row r="67" spans="1:11" x14ac:dyDescent="0.25">
      <c r="A67" s="57" t="s">
        <v>391</v>
      </c>
      <c r="B67" s="8" t="s">
        <v>80</v>
      </c>
      <c r="C67" s="28"/>
      <c r="D67" s="29"/>
      <c r="E67" s="217"/>
      <c r="F67" s="88"/>
      <c r="G67" s="46" t="s">
        <v>456</v>
      </c>
      <c r="H67" s="46" t="s">
        <v>616</v>
      </c>
      <c r="I67" s="71">
        <f t="shared" si="2"/>
        <v>80</v>
      </c>
      <c r="J67" s="16">
        <f t="shared" si="0"/>
        <v>1444.8</v>
      </c>
      <c r="K67" s="16">
        <f t="shared" si="1"/>
        <v>722.4</v>
      </c>
    </row>
    <row r="68" spans="1:11" x14ac:dyDescent="0.25">
      <c r="A68" s="57" t="s">
        <v>155</v>
      </c>
      <c r="B68" s="8" t="s">
        <v>336</v>
      </c>
      <c r="C68" s="28" t="s">
        <v>337</v>
      </c>
      <c r="D68" s="8"/>
      <c r="E68" s="10"/>
      <c r="F68" s="93" t="s">
        <v>327</v>
      </c>
      <c r="G68" s="46" t="s">
        <v>338</v>
      </c>
      <c r="H68" s="46" t="s">
        <v>338</v>
      </c>
      <c r="I68" s="71">
        <f t="shared" si="2"/>
        <v>0</v>
      </c>
      <c r="J68" s="16">
        <f t="shared" si="0"/>
        <v>0</v>
      </c>
      <c r="K68" s="16">
        <f t="shared" si="1"/>
        <v>0</v>
      </c>
    </row>
    <row r="69" spans="1:11" x14ac:dyDescent="0.25">
      <c r="A69" s="57" t="s">
        <v>392</v>
      </c>
      <c r="B69" s="8" t="s">
        <v>339</v>
      </c>
      <c r="C69" s="28" t="s">
        <v>340</v>
      </c>
      <c r="D69" s="8"/>
      <c r="E69" s="10"/>
      <c r="F69" s="93" t="s">
        <v>322</v>
      </c>
      <c r="G69" s="46" t="s">
        <v>81</v>
      </c>
      <c r="H69" s="46" t="s">
        <v>245</v>
      </c>
      <c r="I69" s="71">
        <f t="shared" si="2"/>
        <v>23</v>
      </c>
      <c r="J69" s="16">
        <f t="shared" si="0"/>
        <v>415.38</v>
      </c>
      <c r="K69" s="16">
        <f t="shared" si="1"/>
        <v>207.69</v>
      </c>
    </row>
    <row r="70" spans="1:11" x14ac:dyDescent="0.25">
      <c r="A70" s="57" t="s">
        <v>256</v>
      </c>
      <c r="B70" s="8" t="s">
        <v>180</v>
      </c>
      <c r="C70" s="28" t="s">
        <v>181</v>
      </c>
      <c r="D70" s="8"/>
      <c r="E70" s="10"/>
      <c r="F70" s="93" t="s">
        <v>166</v>
      </c>
      <c r="G70" s="46" t="s">
        <v>447</v>
      </c>
      <c r="H70" s="46" t="s">
        <v>615</v>
      </c>
      <c r="I70" s="71">
        <f t="shared" si="2"/>
        <v>2</v>
      </c>
      <c r="J70" s="16">
        <f t="shared" si="0"/>
        <v>36.119999999999997</v>
      </c>
      <c r="K70" s="16">
        <f t="shared" si="1"/>
        <v>18.059999999999999</v>
      </c>
    </row>
    <row r="71" spans="1:11" x14ac:dyDescent="0.25">
      <c r="A71" s="57" t="s">
        <v>109</v>
      </c>
      <c r="B71" s="8" t="s">
        <v>342</v>
      </c>
      <c r="C71" s="28" t="s">
        <v>343</v>
      </c>
      <c r="D71" s="65"/>
      <c r="E71" s="66"/>
      <c r="F71" s="93" t="s">
        <v>312</v>
      </c>
      <c r="G71" s="46" t="s">
        <v>448</v>
      </c>
      <c r="H71" s="46" t="s">
        <v>614</v>
      </c>
      <c r="I71" s="71">
        <f t="shared" si="2"/>
        <v>2</v>
      </c>
      <c r="J71" s="16">
        <f t="shared" si="0"/>
        <v>36.119999999999997</v>
      </c>
      <c r="K71" s="16">
        <f t="shared" si="1"/>
        <v>18.059999999999999</v>
      </c>
    </row>
    <row r="72" spans="1:11" x14ac:dyDescent="0.25">
      <c r="A72" s="57" t="s">
        <v>393</v>
      </c>
      <c r="B72" s="8" t="s">
        <v>345</v>
      </c>
      <c r="C72" s="28" t="s">
        <v>346</v>
      </c>
      <c r="D72" s="65"/>
      <c r="E72" s="66"/>
      <c r="F72" s="93" t="s">
        <v>322</v>
      </c>
      <c r="G72" s="46" t="s">
        <v>449</v>
      </c>
      <c r="H72" s="46" t="s">
        <v>613</v>
      </c>
      <c r="I72" s="71">
        <f t="shared" si="2"/>
        <v>33</v>
      </c>
      <c r="J72" s="16">
        <f t="shared" ref="J72:J123" si="3">I72*18.06</f>
        <v>595.9799999999999</v>
      </c>
      <c r="K72" s="16">
        <f t="shared" ref="K72:K123" si="4">I72*9.03</f>
        <v>297.98999999999995</v>
      </c>
    </row>
    <row r="73" spans="1:11" x14ac:dyDescent="0.25">
      <c r="A73" s="57" t="s">
        <v>394</v>
      </c>
      <c r="B73" s="8" t="s">
        <v>229</v>
      </c>
      <c r="C73" s="28" t="s">
        <v>231</v>
      </c>
      <c r="D73" s="65"/>
      <c r="E73" s="66"/>
      <c r="F73" s="93" t="s">
        <v>214</v>
      </c>
      <c r="G73" s="46" t="s">
        <v>260</v>
      </c>
      <c r="H73" s="46" t="s">
        <v>611</v>
      </c>
      <c r="I73" s="71">
        <f t="shared" ref="I73:I123" si="5">H73-G73</f>
        <v>7</v>
      </c>
      <c r="J73" s="16">
        <f t="shared" si="3"/>
        <v>126.41999999999999</v>
      </c>
      <c r="K73" s="16">
        <f t="shared" si="4"/>
        <v>63.209999999999994</v>
      </c>
    </row>
    <row r="74" spans="1:11" x14ac:dyDescent="0.25">
      <c r="A74" s="57" t="s">
        <v>395</v>
      </c>
      <c r="B74" s="8" t="s">
        <v>230</v>
      </c>
      <c r="C74" s="28" t="s">
        <v>231</v>
      </c>
      <c r="D74" s="65"/>
      <c r="E74" s="66"/>
      <c r="F74" s="93" t="s">
        <v>214</v>
      </c>
      <c r="G74" s="46" t="s">
        <v>450</v>
      </c>
      <c r="H74" s="46" t="s">
        <v>612</v>
      </c>
      <c r="I74" s="71">
        <f t="shared" si="5"/>
        <v>4</v>
      </c>
      <c r="J74" s="16">
        <f t="shared" si="3"/>
        <v>72.239999999999995</v>
      </c>
      <c r="K74" s="16">
        <f t="shared" si="4"/>
        <v>36.119999999999997</v>
      </c>
    </row>
    <row r="75" spans="1:11" x14ac:dyDescent="0.25">
      <c r="A75" s="57" t="s">
        <v>268</v>
      </c>
      <c r="B75" s="12" t="s">
        <v>82</v>
      </c>
      <c r="C75" s="41" t="s">
        <v>143</v>
      </c>
      <c r="D75" s="96"/>
      <c r="E75" s="66"/>
      <c r="F75" s="67" t="s">
        <v>232</v>
      </c>
      <c r="G75" s="48" t="s">
        <v>16</v>
      </c>
      <c r="H75" s="48" t="s">
        <v>16</v>
      </c>
      <c r="I75" s="71">
        <f t="shared" si="5"/>
        <v>0</v>
      </c>
      <c r="J75" s="16">
        <f t="shared" si="3"/>
        <v>0</v>
      </c>
      <c r="K75" s="16">
        <f t="shared" si="4"/>
        <v>0</v>
      </c>
    </row>
    <row r="76" spans="1:11" x14ac:dyDescent="0.25">
      <c r="A76" s="57" t="s">
        <v>168</v>
      </c>
      <c r="B76" s="12" t="s">
        <v>233</v>
      </c>
      <c r="C76" s="41" t="s">
        <v>234</v>
      </c>
      <c r="D76" s="96"/>
      <c r="E76" s="66"/>
      <c r="F76" s="67" t="s">
        <v>210</v>
      </c>
      <c r="G76" s="48" t="s">
        <v>94</v>
      </c>
      <c r="H76" s="48" t="s">
        <v>607</v>
      </c>
      <c r="I76" s="71">
        <f t="shared" si="5"/>
        <v>10</v>
      </c>
      <c r="J76" s="16">
        <f t="shared" si="3"/>
        <v>180.6</v>
      </c>
      <c r="K76" s="16">
        <f t="shared" si="4"/>
        <v>90.3</v>
      </c>
    </row>
    <row r="77" spans="1:11" x14ac:dyDescent="0.25">
      <c r="A77" s="57" t="s">
        <v>396</v>
      </c>
      <c r="B77" s="12" t="s">
        <v>183</v>
      </c>
      <c r="C77" s="41" t="s">
        <v>184</v>
      </c>
      <c r="D77" s="23"/>
      <c r="E77" s="12"/>
      <c r="F77" s="43" t="s">
        <v>166</v>
      </c>
      <c r="G77" s="48" t="s">
        <v>43</v>
      </c>
      <c r="H77" s="48" t="s">
        <v>608</v>
      </c>
      <c r="I77" s="71">
        <f t="shared" si="5"/>
        <v>113</v>
      </c>
      <c r="J77" s="16">
        <f t="shared" si="3"/>
        <v>2040.7799999999997</v>
      </c>
      <c r="K77" s="16">
        <f t="shared" si="4"/>
        <v>1020.3899999999999</v>
      </c>
    </row>
    <row r="78" spans="1:11" x14ac:dyDescent="0.25">
      <c r="A78" s="57" t="s">
        <v>295</v>
      </c>
      <c r="B78" s="12" t="s">
        <v>443</v>
      </c>
      <c r="C78" s="41" t="s">
        <v>444</v>
      </c>
      <c r="D78" s="8"/>
      <c r="E78" s="10"/>
      <c r="F78" s="43" t="s">
        <v>410</v>
      </c>
      <c r="G78" s="48" t="s">
        <v>445</v>
      </c>
      <c r="H78" s="48" t="s">
        <v>610</v>
      </c>
      <c r="I78" s="71">
        <f t="shared" si="5"/>
        <v>4</v>
      </c>
      <c r="J78" s="16">
        <f t="shared" si="3"/>
        <v>72.239999999999995</v>
      </c>
      <c r="K78" s="16">
        <f t="shared" si="4"/>
        <v>36.119999999999997</v>
      </c>
    </row>
    <row r="79" spans="1:11" x14ac:dyDescent="0.25">
      <c r="A79" s="57" t="s">
        <v>397</v>
      </c>
      <c r="B79" s="12" t="s">
        <v>235</v>
      </c>
      <c r="C79" s="41" t="s">
        <v>236</v>
      </c>
      <c r="D79" s="23"/>
      <c r="E79" s="12"/>
      <c r="F79" s="43" t="s">
        <v>222</v>
      </c>
      <c r="G79" s="48" t="s">
        <v>446</v>
      </c>
      <c r="H79" s="48" t="s">
        <v>609</v>
      </c>
      <c r="I79" s="71">
        <f t="shared" si="5"/>
        <v>55</v>
      </c>
      <c r="J79" s="16">
        <f t="shared" si="3"/>
        <v>993.3</v>
      </c>
      <c r="K79" s="16">
        <f t="shared" si="4"/>
        <v>496.65</v>
      </c>
    </row>
    <row r="80" spans="1:11" x14ac:dyDescent="0.25">
      <c r="A80" s="57" t="s">
        <v>398</v>
      </c>
      <c r="B80" s="12" t="s">
        <v>351</v>
      </c>
      <c r="C80" s="41" t="s">
        <v>352</v>
      </c>
      <c r="D80" s="8"/>
      <c r="E80" s="10"/>
      <c r="F80" s="43" t="s">
        <v>327</v>
      </c>
      <c r="G80" s="48" t="s">
        <v>29</v>
      </c>
      <c r="H80" s="48" t="s">
        <v>46</v>
      </c>
      <c r="I80" s="71">
        <f t="shared" si="5"/>
        <v>6</v>
      </c>
      <c r="J80" s="16">
        <f t="shared" si="3"/>
        <v>108.35999999999999</v>
      </c>
      <c r="K80" s="16">
        <f t="shared" si="4"/>
        <v>54.179999999999993</v>
      </c>
    </row>
    <row r="81" spans="1:12" x14ac:dyDescent="0.25">
      <c r="A81" s="57" t="s">
        <v>264</v>
      </c>
      <c r="B81" s="99" t="s">
        <v>543</v>
      </c>
      <c r="C81" s="99" t="s">
        <v>544</v>
      </c>
      <c r="D81" s="8"/>
      <c r="E81" s="10"/>
      <c r="F81" s="99" t="s">
        <v>545</v>
      </c>
      <c r="G81" s="48" t="s">
        <v>505</v>
      </c>
      <c r="H81" s="48" t="s">
        <v>505</v>
      </c>
      <c r="I81" s="71">
        <f t="shared" si="5"/>
        <v>0</v>
      </c>
      <c r="J81" s="16">
        <f t="shared" si="3"/>
        <v>0</v>
      </c>
      <c r="K81" s="16">
        <f t="shared" si="4"/>
        <v>0</v>
      </c>
    </row>
    <row r="82" spans="1:12" x14ac:dyDescent="0.25">
      <c r="A82" s="57" t="s">
        <v>399</v>
      </c>
      <c r="B82" s="12" t="s">
        <v>440</v>
      </c>
      <c r="C82" s="41" t="s">
        <v>441</v>
      </c>
      <c r="D82" s="8"/>
      <c r="E82" s="10"/>
      <c r="F82" s="43" t="s">
        <v>442</v>
      </c>
      <c r="G82" s="48" t="s">
        <v>16</v>
      </c>
      <c r="H82" s="48" t="s">
        <v>37</v>
      </c>
      <c r="I82" s="71">
        <f t="shared" si="5"/>
        <v>9</v>
      </c>
      <c r="J82" s="16">
        <f t="shared" si="3"/>
        <v>162.54</v>
      </c>
      <c r="K82" s="16">
        <f t="shared" si="4"/>
        <v>81.27</v>
      </c>
    </row>
    <row r="83" spans="1:12" x14ac:dyDescent="0.25">
      <c r="A83" s="57" t="s">
        <v>409</v>
      </c>
      <c r="B83" s="12" t="s">
        <v>185</v>
      </c>
      <c r="C83" s="89" t="s">
        <v>187</v>
      </c>
      <c r="D83" s="241"/>
      <c r="E83" s="243"/>
      <c r="F83" s="83" t="s">
        <v>188</v>
      </c>
      <c r="G83" s="48" t="s">
        <v>160</v>
      </c>
      <c r="H83" s="48" t="s">
        <v>606</v>
      </c>
      <c r="I83" s="71">
        <f t="shared" si="5"/>
        <v>2</v>
      </c>
      <c r="J83" s="16">
        <f t="shared" si="3"/>
        <v>36.119999999999997</v>
      </c>
      <c r="K83" s="16">
        <f t="shared" si="4"/>
        <v>18.059999999999999</v>
      </c>
    </row>
    <row r="84" spans="1:12" x14ac:dyDescent="0.25">
      <c r="A84" s="57" t="s">
        <v>492</v>
      </c>
      <c r="B84" s="12" t="s">
        <v>186</v>
      </c>
      <c r="C84" s="90"/>
      <c r="D84" s="242"/>
      <c r="E84" s="244"/>
      <c r="F84" s="85"/>
      <c r="G84" s="48" t="s">
        <v>353</v>
      </c>
      <c r="H84" s="48" t="s">
        <v>569</v>
      </c>
      <c r="I84" s="71">
        <f t="shared" si="5"/>
        <v>4</v>
      </c>
      <c r="J84" s="16">
        <f t="shared" si="3"/>
        <v>72.239999999999995</v>
      </c>
      <c r="K84" s="16">
        <f t="shared" si="4"/>
        <v>36.119999999999997</v>
      </c>
      <c r="L84" s="54"/>
    </row>
    <row r="85" spans="1:12" x14ac:dyDescent="0.25">
      <c r="A85" s="57" t="s">
        <v>493</v>
      </c>
      <c r="B85" s="12" t="s">
        <v>354</v>
      </c>
      <c r="C85" s="41" t="s">
        <v>355</v>
      </c>
      <c r="D85" s="8"/>
      <c r="E85" s="10"/>
      <c r="F85" s="43" t="s">
        <v>327</v>
      </c>
      <c r="G85" s="48" t="s">
        <v>356</v>
      </c>
      <c r="H85" s="48" t="s">
        <v>605</v>
      </c>
      <c r="I85" s="71">
        <f t="shared" si="5"/>
        <v>7</v>
      </c>
      <c r="J85" s="16">
        <f t="shared" si="3"/>
        <v>126.41999999999999</v>
      </c>
      <c r="K85" s="16">
        <f t="shared" si="4"/>
        <v>63.209999999999994</v>
      </c>
      <c r="L85" s="54"/>
    </row>
    <row r="86" spans="1:12" x14ac:dyDescent="0.25">
      <c r="A86" s="57" t="s">
        <v>494</v>
      </c>
      <c r="B86" s="12" t="s">
        <v>357</v>
      </c>
      <c r="C86" s="41" t="s">
        <v>358</v>
      </c>
      <c r="D86" s="8"/>
      <c r="E86" s="10"/>
      <c r="F86" s="43" t="s">
        <v>312</v>
      </c>
      <c r="G86" s="48" t="s">
        <v>359</v>
      </c>
      <c r="H86" s="48" t="s">
        <v>283</v>
      </c>
      <c r="I86" s="71">
        <f t="shared" si="5"/>
        <v>5</v>
      </c>
      <c r="J86" s="16">
        <f t="shared" si="3"/>
        <v>90.3</v>
      </c>
      <c r="K86" s="16">
        <f t="shared" si="4"/>
        <v>45.15</v>
      </c>
      <c r="L86" s="54"/>
    </row>
    <row r="87" spans="1:12" x14ac:dyDescent="0.25">
      <c r="A87" s="57" t="s">
        <v>495</v>
      </c>
      <c r="B87" s="12" t="s">
        <v>437</v>
      </c>
      <c r="C87" s="41" t="s">
        <v>438</v>
      </c>
      <c r="D87" s="8"/>
      <c r="E87" s="10"/>
      <c r="F87" s="43" t="s">
        <v>422</v>
      </c>
      <c r="G87" s="48" t="s">
        <v>439</v>
      </c>
      <c r="H87" s="48" t="s">
        <v>439</v>
      </c>
      <c r="I87" s="71">
        <f t="shared" si="5"/>
        <v>0</v>
      </c>
      <c r="J87" s="16">
        <f t="shared" si="3"/>
        <v>0</v>
      </c>
      <c r="K87" s="16">
        <f t="shared" si="4"/>
        <v>0</v>
      </c>
      <c r="L87" s="54"/>
    </row>
    <row r="88" spans="1:12" x14ac:dyDescent="0.25">
      <c r="A88" s="57" t="s">
        <v>496</v>
      </c>
      <c r="B88" s="99" t="s">
        <v>546</v>
      </c>
      <c r="C88" s="99" t="s">
        <v>547</v>
      </c>
      <c r="D88" s="8"/>
      <c r="E88" s="10"/>
      <c r="F88" s="99" t="s">
        <v>539</v>
      </c>
      <c r="G88" s="48" t="s">
        <v>604</v>
      </c>
      <c r="H88" s="48" t="s">
        <v>604</v>
      </c>
      <c r="I88" s="71">
        <f t="shared" si="5"/>
        <v>0</v>
      </c>
      <c r="J88" s="16">
        <f t="shared" si="3"/>
        <v>0</v>
      </c>
      <c r="K88" s="16">
        <f t="shared" si="4"/>
        <v>0</v>
      </c>
      <c r="L88" s="54"/>
    </row>
    <row r="89" spans="1:12" x14ac:dyDescent="0.25">
      <c r="A89" s="57" t="s">
        <v>497</v>
      </c>
      <c r="B89" s="12" t="s">
        <v>430</v>
      </c>
      <c r="C89" s="41" t="s">
        <v>431</v>
      </c>
      <c r="D89" s="8"/>
      <c r="E89" s="10"/>
      <c r="F89" s="43" t="s">
        <v>416</v>
      </c>
      <c r="G89" s="48" t="s">
        <v>432</v>
      </c>
      <c r="H89" s="48" t="s">
        <v>603</v>
      </c>
      <c r="I89" s="71">
        <f t="shared" si="5"/>
        <v>10</v>
      </c>
      <c r="J89" s="16">
        <f t="shared" si="3"/>
        <v>180.6</v>
      </c>
      <c r="K89" s="16">
        <f t="shared" si="4"/>
        <v>90.3</v>
      </c>
      <c r="L89" s="54"/>
    </row>
    <row r="90" spans="1:12" x14ac:dyDescent="0.25">
      <c r="A90" s="57" t="s">
        <v>498</v>
      </c>
      <c r="B90" s="12" t="s">
        <v>433</v>
      </c>
      <c r="C90" s="41" t="s">
        <v>434</v>
      </c>
      <c r="D90" s="8"/>
      <c r="E90" s="10"/>
      <c r="F90" s="43" t="s">
        <v>435</v>
      </c>
      <c r="G90" s="48" t="s">
        <v>23</v>
      </c>
      <c r="H90" s="48" t="s">
        <v>26</v>
      </c>
      <c r="I90" s="71">
        <f t="shared" si="5"/>
        <v>1</v>
      </c>
      <c r="J90" s="16">
        <f t="shared" si="3"/>
        <v>18.059999999999999</v>
      </c>
      <c r="K90" s="16">
        <f t="shared" si="4"/>
        <v>9.0299999999999994</v>
      </c>
      <c r="L90" s="54"/>
    </row>
    <row r="91" spans="1:12" x14ac:dyDescent="0.25">
      <c r="A91" s="57" t="s">
        <v>499</v>
      </c>
      <c r="B91" s="8" t="s">
        <v>84</v>
      </c>
      <c r="C91" s="12" t="s">
        <v>144</v>
      </c>
      <c r="D91" s="8"/>
      <c r="E91" s="10"/>
      <c r="F91" s="8" t="s">
        <v>73</v>
      </c>
      <c r="G91" s="46" t="s">
        <v>436</v>
      </c>
      <c r="H91" s="46" t="s">
        <v>602</v>
      </c>
      <c r="I91" s="71">
        <f t="shared" si="5"/>
        <v>2</v>
      </c>
      <c r="J91" s="16">
        <f t="shared" si="3"/>
        <v>36.119999999999997</v>
      </c>
      <c r="K91" s="16">
        <f t="shared" si="4"/>
        <v>18.059999999999999</v>
      </c>
    </row>
    <row r="92" spans="1:12" x14ac:dyDescent="0.25">
      <c r="A92" s="57" t="s">
        <v>500</v>
      </c>
      <c r="B92" s="8" t="s">
        <v>237</v>
      </c>
      <c r="C92" s="75" t="s">
        <v>238</v>
      </c>
      <c r="D92" s="8"/>
      <c r="E92" s="10"/>
      <c r="F92" s="8" t="s">
        <v>214</v>
      </c>
      <c r="G92" s="46" t="s">
        <v>17</v>
      </c>
      <c r="H92" s="46" t="s">
        <v>23</v>
      </c>
      <c r="I92" s="71">
        <f t="shared" si="5"/>
        <v>2</v>
      </c>
      <c r="J92" s="16">
        <f t="shared" si="3"/>
        <v>36.119999999999997</v>
      </c>
      <c r="K92" s="16">
        <f t="shared" si="4"/>
        <v>18.059999999999999</v>
      </c>
    </row>
    <row r="93" spans="1:12" x14ac:dyDescent="0.25">
      <c r="A93" s="57" t="s">
        <v>501</v>
      </c>
      <c r="B93" s="99" t="s">
        <v>548</v>
      </c>
      <c r="C93" s="99" t="s">
        <v>549</v>
      </c>
      <c r="D93" s="31"/>
      <c r="E93" s="82"/>
      <c r="F93" s="99" t="s">
        <v>531</v>
      </c>
      <c r="G93" s="46" t="s">
        <v>601</v>
      </c>
      <c r="H93" s="46" t="s">
        <v>600</v>
      </c>
      <c r="I93" s="71">
        <f t="shared" si="5"/>
        <v>3</v>
      </c>
      <c r="J93" s="16">
        <f t="shared" si="3"/>
        <v>54.179999999999993</v>
      </c>
      <c r="K93" s="16">
        <f t="shared" si="4"/>
        <v>27.089999999999996</v>
      </c>
    </row>
    <row r="94" spans="1:12" x14ac:dyDescent="0.25">
      <c r="A94" s="57" t="s">
        <v>502</v>
      </c>
      <c r="B94" s="99" t="s">
        <v>550</v>
      </c>
      <c r="C94" s="99" t="s">
        <v>551</v>
      </c>
      <c r="D94" s="31"/>
      <c r="E94" s="82"/>
      <c r="F94" s="99" t="s">
        <v>531</v>
      </c>
      <c r="G94" s="46"/>
      <c r="H94" s="46"/>
      <c r="I94" s="71">
        <f t="shared" si="5"/>
        <v>0</v>
      </c>
      <c r="J94" s="16">
        <f t="shared" si="3"/>
        <v>0</v>
      </c>
      <c r="K94" s="16">
        <f t="shared" si="4"/>
        <v>0</v>
      </c>
    </row>
    <row r="95" spans="1:12" x14ac:dyDescent="0.25">
      <c r="A95" s="57" t="s">
        <v>464</v>
      </c>
      <c r="B95" s="99" t="s">
        <v>552</v>
      </c>
      <c r="C95" s="99" t="s">
        <v>553</v>
      </c>
      <c r="D95" s="31"/>
      <c r="E95" s="82"/>
      <c r="F95" s="99" t="s">
        <v>518</v>
      </c>
      <c r="G95" s="46" t="s">
        <v>58</v>
      </c>
      <c r="H95" s="46" t="s">
        <v>58</v>
      </c>
      <c r="I95" s="71">
        <f t="shared" si="5"/>
        <v>0</v>
      </c>
      <c r="J95" s="16">
        <f t="shared" si="3"/>
        <v>0</v>
      </c>
      <c r="K95" s="16">
        <f t="shared" si="4"/>
        <v>0</v>
      </c>
    </row>
    <row r="96" spans="1:12" x14ac:dyDescent="0.25">
      <c r="A96" s="57" t="s">
        <v>100</v>
      </c>
      <c r="B96" s="74" t="s">
        <v>417</v>
      </c>
      <c r="C96" s="75" t="s">
        <v>418</v>
      </c>
      <c r="D96" s="31"/>
      <c r="E96" s="82"/>
      <c r="F96" s="31" t="s">
        <v>419</v>
      </c>
      <c r="G96" s="46" t="s">
        <v>335</v>
      </c>
      <c r="H96" s="46" t="s">
        <v>599</v>
      </c>
      <c r="I96" s="71">
        <f t="shared" si="5"/>
        <v>34</v>
      </c>
      <c r="J96" s="16">
        <f t="shared" si="3"/>
        <v>614.04</v>
      </c>
      <c r="K96" s="16">
        <f t="shared" si="4"/>
        <v>307.02</v>
      </c>
    </row>
    <row r="97" spans="1:11" x14ac:dyDescent="0.25">
      <c r="A97" s="57" t="s">
        <v>503</v>
      </c>
      <c r="B97" s="74" t="s">
        <v>420</v>
      </c>
      <c r="C97" s="75" t="s">
        <v>421</v>
      </c>
      <c r="D97" s="31"/>
      <c r="E97" s="82"/>
      <c r="F97" s="31" t="s">
        <v>422</v>
      </c>
      <c r="G97" s="46" t="s">
        <v>423</v>
      </c>
      <c r="H97" s="46" t="s">
        <v>423</v>
      </c>
      <c r="I97" s="71">
        <f t="shared" si="5"/>
        <v>0</v>
      </c>
      <c r="J97" s="16">
        <f t="shared" si="3"/>
        <v>0</v>
      </c>
      <c r="K97" s="16">
        <f t="shared" si="4"/>
        <v>0</v>
      </c>
    </row>
    <row r="98" spans="1:11" x14ac:dyDescent="0.25">
      <c r="A98" s="57" t="s">
        <v>112</v>
      </c>
      <c r="B98" s="74" t="s">
        <v>361</v>
      </c>
      <c r="C98" s="76" t="s">
        <v>362</v>
      </c>
      <c r="D98" s="241"/>
      <c r="E98" s="243"/>
      <c r="F98" s="86" t="s">
        <v>363</v>
      </c>
      <c r="G98" s="46" t="s">
        <v>71</v>
      </c>
      <c r="H98" s="46" t="s">
        <v>597</v>
      </c>
      <c r="I98" s="71">
        <f t="shared" si="5"/>
        <v>423</v>
      </c>
      <c r="J98" s="16">
        <f t="shared" si="3"/>
        <v>7639.3799999999992</v>
      </c>
      <c r="K98" s="16">
        <f t="shared" si="4"/>
        <v>3819.6899999999996</v>
      </c>
    </row>
    <row r="99" spans="1:11" x14ac:dyDescent="0.25">
      <c r="A99" s="57" t="s">
        <v>504</v>
      </c>
      <c r="B99" s="8" t="s">
        <v>387</v>
      </c>
      <c r="C99" s="77"/>
      <c r="D99" s="242"/>
      <c r="E99" s="244"/>
      <c r="F99" s="88"/>
      <c r="G99" s="46" t="s">
        <v>58</v>
      </c>
      <c r="H99" s="46" t="s">
        <v>598</v>
      </c>
      <c r="I99" s="71">
        <f t="shared" si="5"/>
        <v>277</v>
      </c>
      <c r="J99" s="16">
        <f t="shared" si="3"/>
        <v>5002.62</v>
      </c>
      <c r="K99" s="16">
        <f t="shared" si="4"/>
        <v>2501.31</v>
      </c>
    </row>
    <row r="100" spans="1:11" x14ac:dyDescent="0.25">
      <c r="A100" s="57" t="s">
        <v>505</v>
      </c>
      <c r="B100" s="8" t="s">
        <v>424</v>
      </c>
      <c r="C100" s="83" t="s">
        <v>427</v>
      </c>
      <c r="D100" s="94"/>
      <c r="E100" s="95"/>
      <c r="F100" s="86" t="s">
        <v>428</v>
      </c>
      <c r="G100" s="46" t="s">
        <v>168</v>
      </c>
      <c r="H100" s="46" t="s">
        <v>498</v>
      </c>
      <c r="I100" s="71">
        <f t="shared" si="5"/>
        <v>14</v>
      </c>
      <c r="J100" s="16">
        <f t="shared" si="3"/>
        <v>252.83999999999997</v>
      </c>
      <c r="K100" s="16">
        <f t="shared" si="4"/>
        <v>126.41999999999999</v>
      </c>
    </row>
    <row r="101" spans="1:11" x14ac:dyDescent="0.25">
      <c r="A101" s="57" t="s">
        <v>506</v>
      </c>
      <c r="B101" s="8" t="s">
        <v>425</v>
      </c>
      <c r="C101" s="84"/>
      <c r="D101" s="94"/>
      <c r="E101" s="95"/>
      <c r="F101" s="87"/>
      <c r="G101" s="46" t="s">
        <v>429</v>
      </c>
      <c r="H101" s="46" t="s">
        <v>596</v>
      </c>
      <c r="I101" s="71">
        <f t="shared" si="5"/>
        <v>16</v>
      </c>
      <c r="J101" s="16">
        <f t="shared" si="3"/>
        <v>288.95999999999998</v>
      </c>
      <c r="K101" s="16">
        <f t="shared" si="4"/>
        <v>144.47999999999999</v>
      </c>
    </row>
    <row r="102" spans="1:11" x14ac:dyDescent="0.25">
      <c r="A102" s="57" t="s">
        <v>507</v>
      </c>
      <c r="B102" s="8" t="s">
        <v>426</v>
      </c>
      <c r="C102" s="85"/>
      <c r="D102" s="94"/>
      <c r="E102" s="95"/>
      <c r="F102" s="88"/>
      <c r="G102" s="46" t="s">
        <v>243</v>
      </c>
      <c r="H102" s="46" t="s">
        <v>391</v>
      </c>
      <c r="I102" s="71">
        <f t="shared" si="5"/>
        <v>18</v>
      </c>
      <c r="J102" s="16">
        <f t="shared" si="3"/>
        <v>325.08</v>
      </c>
      <c r="K102" s="16">
        <f t="shared" si="4"/>
        <v>162.54</v>
      </c>
    </row>
    <row r="103" spans="1:11" x14ac:dyDescent="0.25">
      <c r="A103" s="57" t="s">
        <v>353</v>
      </c>
      <c r="B103" s="99" t="s">
        <v>554</v>
      </c>
      <c r="C103" s="99" t="s">
        <v>555</v>
      </c>
      <c r="D103" s="94"/>
      <c r="E103" s="95"/>
      <c r="F103" s="99" t="s">
        <v>556</v>
      </c>
      <c r="G103" s="46" t="s">
        <v>20</v>
      </c>
      <c r="H103" s="46" t="s">
        <v>37</v>
      </c>
      <c r="I103" s="71">
        <f t="shared" si="5"/>
        <v>6</v>
      </c>
      <c r="J103" s="16">
        <f t="shared" si="3"/>
        <v>108.35999999999999</v>
      </c>
      <c r="K103" s="16">
        <f t="shared" si="4"/>
        <v>54.179999999999993</v>
      </c>
    </row>
    <row r="104" spans="1:11" x14ac:dyDescent="0.25">
      <c r="A104" s="57" t="s">
        <v>101</v>
      </c>
      <c r="B104" s="8" t="s">
        <v>414</v>
      </c>
      <c r="C104" s="77" t="s">
        <v>415</v>
      </c>
      <c r="D104" s="94"/>
      <c r="E104" s="95"/>
      <c r="F104" s="93" t="s">
        <v>416</v>
      </c>
      <c r="G104" s="46" t="s">
        <v>97</v>
      </c>
      <c r="H104" s="46" t="s">
        <v>97</v>
      </c>
      <c r="I104" s="71">
        <f t="shared" si="5"/>
        <v>0</v>
      </c>
      <c r="J104" s="16">
        <f t="shared" si="3"/>
        <v>0</v>
      </c>
      <c r="K104" s="16">
        <f t="shared" si="4"/>
        <v>0</v>
      </c>
    </row>
    <row r="105" spans="1:11" x14ac:dyDescent="0.25">
      <c r="A105" s="57" t="s">
        <v>568</v>
      </c>
      <c r="B105" s="8" t="s">
        <v>86</v>
      </c>
      <c r="C105" s="12" t="s">
        <v>145</v>
      </c>
      <c r="D105" s="23"/>
      <c r="E105" s="12"/>
      <c r="F105" s="8" t="s">
        <v>87</v>
      </c>
      <c r="G105" s="46" t="s">
        <v>391</v>
      </c>
      <c r="H105" s="46" t="s">
        <v>399</v>
      </c>
      <c r="I105" s="71">
        <f t="shared" si="5"/>
        <v>15</v>
      </c>
      <c r="J105" s="16">
        <f t="shared" si="3"/>
        <v>270.89999999999998</v>
      </c>
      <c r="K105" s="16">
        <f t="shared" si="4"/>
        <v>135.44999999999999</v>
      </c>
    </row>
    <row r="106" spans="1:11" x14ac:dyDescent="0.25">
      <c r="A106" s="57" t="s">
        <v>300</v>
      </c>
      <c r="B106" s="8" t="s">
        <v>89</v>
      </c>
      <c r="C106" s="12" t="s">
        <v>147</v>
      </c>
      <c r="D106" s="23"/>
      <c r="E106" s="12"/>
      <c r="F106" s="8" t="s">
        <v>87</v>
      </c>
      <c r="G106" s="46" t="s">
        <v>153</v>
      </c>
      <c r="H106" s="46" t="s">
        <v>309</v>
      </c>
      <c r="I106" s="71">
        <f t="shared" si="5"/>
        <v>10</v>
      </c>
      <c r="J106" s="16">
        <f t="shared" si="3"/>
        <v>180.6</v>
      </c>
      <c r="K106" s="16">
        <f t="shared" si="4"/>
        <v>90.3</v>
      </c>
    </row>
    <row r="107" spans="1:11" x14ac:dyDescent="0.25">
      <c r="A107" s="57" t="s">
        <v>569</v>
      </c>
      <c r="B107" s="99" t="s">
        <v>557</v>
      </c>
      <c r="C107" s="99" t="s">
        <v>558</v>
      </c>
      <c r="D107" s="8"/>
      <c r="E107" s="10"/>
      <c r="F107" s="99" t="s">
        <v>518</v>
      </c>
      <c r="G107" s="46" t="s">
        <v>595</v>
      </c>
      <c r="H107" s="46" t="s">
        <v>595</v>
      </c>
      <c r="I107" s="71">
        <f t="shared" si="5"/>
        <v>0</v>
      </c>
      <c r="J107" s="16">
        <f t="shared" si="3"/>
        <v>0</v>
      </c>
      <c r="K107" s="16">
        <f t="shared" si="4"/>
        <v>0</v>
      </c>
    </row>
    <row r="108" spans="1:11" x14ac:dyDescent="0.25">
      <c r="A108" s="57" t="s">
        <v>570</v>
      </c>
      <c r="B108" s="8" t="s">
        <v>239</v>
      </c>
      <c r="C108" s="12" t="s">
        <v>241</v>
      </c>
      <c r="D108" s="8"/>
      <c r="E108" s="10"/>
      <c r="F108" s="8" t="s">
        <v>210</v>
      </c>
      <c r="G108" s="46" t="s">
        <v>31</v>
      </c>
      <c r="H108" s="46" t="s">
        <v>37</v>
      </c>
      <c r="I108" s="71">
        <f t="shared" si="5"/>
        <v>2</v>
      </c>
      <c r="J108" s="16">
        <f t="shared" si="3"/>
        <v>36.119999999999997</v>
      </c>
      <c r="K108" s="16">
        <f t="shared" si="4"/>
        <v>18.059999999999999</v>
      </c>
    </row>
    <row r="109" spans="1:11" x14ac:dyDescent="0.25">
      <c r="A109" s="57" t="s">
        <v>571</v>
      </c>
      <c r="B109" s="8" t="s">
        <v>240</v>
      </c>
      <c r="C109" s="12" t="s">
        <v>241</v>
      </c>
      <c r="D109" s="8"/>
      <c r="E109" s="10"/>
      <c r="F109" s="8" t="s">
        <v>210</v>
      </c>
      <c r="G109" s="46" t="s">
        <v>31</v>
      </c>
      <c r="H109" s="46" t="s">
        <v>40</v>
      </c>
      <c r="I109" s="71">
        <f t="shared" si="5"/>
        <v>3</v>
      </c>
      <c r="J109" s="16">
        <f t="shared" si="3"/>
        <v>54.179999999999993</v>
      </c>
      <c r="K109" s="16">
        <f t="shared" si="4"/>
        <v>27.089999999999996</v>
      </c>
    </row>
    <row r="110" spans="1:11" x14ac:dyDescent="0.25">
      <c r="A110" s="57" t="s">
        <v>572</v>
      </c>
      <c r="B110" s="8" t="s">
        <v>365</v>
      </c>
      <c r="C110" s="12" t="s">
        <v>366</v>
      </c>
      <c r="D110" s="8"/>
      <c r="E110" s="10"/>
      <c r="F110" s="8" t="s">
        <v>327</v>
      </c>
      <c r="G110" s="46" t="s">
        <v>193</v>
      </c>
      <c r="H110" s="46" t="s">
        <v>193</v>
      </c>
      <c r="I110" s="71">
        <f t="shared" si="5"/>
        <v>0</v>
      </c>
      <c r="J110" s="16">
        <f t="shared" si="3"/>
        <v>0</v>
      </c>
      <c r="K110" s="16">
        <f t="shared" si="4"/>
        <v>0</v>
      </c>
    </row>
    <row r="111" spans="1:11" x14ac:dyDescent="0.25">
      <c r="A111" s="57" t="s">
        <v>158</v>
      </c>
      <c r="B111" s="8" t="s">
        <v>367</v>
      </c>
      <c r="C111" s="12" t="s">
        <v>368</v>
      </c>
      <c r="D111" s="8"/>
      <c r="E111" s="10"/>
      <c r="F111" s="8" t="s">
        <v>312</v>
      </c>
      <c r="G111" s="46" t="s">
        <v>406</v>
      </c>
      <c r="H111" s="46" t="s">
        <v>594</v>
      </c>
      <c r="I111" s="71">
        <f t="shared" si="5"/>
        <v>14</v>
      </c>
      <c r="J111" s="16">
        <f t="shared" si="3"/>
        <v>252.83999999999997</v>
      </c>
      <c r="K111" s="16">
        <f t="shared" si="4"/>
        <v>126.41999999999999</v>
      </c>
    </row>
    <row r="112" spans="1:11" x14ac:dyDescent="0.25">
      <c r="A112" s="57" t="s">
        <v>573</v>
      </c>
      <c r="B112" s="8" t="s">
        <v>407</v>
      </c>
      <c r="C112" s="12" t="s">
        <v>408</v>
      </c>
      <c r="D112" s="8"/>
      <c r="E112" s="10"/>
      <c r="F112" s="8" t="s">
        <v>410</v>
      </c>
      <c r="G112" s="46" t="s">
        <v>16</v>
      </c>
      <c r="H112" s="46" t="s">
        <v>16</v>
      </c>
      <c r="I112" s="71">
        <f t="shared" si="5"/>
        <v>0</v>
      </c>
      <c r="J112" s="16">
        <f t="shared" si="3"/>
        <v>0</v>
      </c>
      <c r="K112" s="16">
        <f t="shared" si="4"/>
        <v>0</v>
      </c>
    </row>
    <row r="113" spans="1:14" x14ac:dyDescent="0.25">
      <c r="A113" s="57" t="s">
        <v>574</v>
      </c>
      <c r="B113" s="8" t="s">
        <v>411</v>
      </c>
      <c r="C113" s="12" t="s">
        <v>412</v>
      </c>
      <c r="D113" s="8"/>
      <c r="E113" s="10"/>
      <c r="F113" s="8" t="s">
        <v>410</v>
      </c>
      <c r="G113" s="46" t="s">
        <v>413</v>
      </c>
      <c r="H113" s="46" t="s">
        <v>593</v>
      </c>
      <c r="I113" s="71">
        <f t="shared" si="5"/>
        <v>7</v>
      </c>
      <c r="J113" s="16">
        <f t="shared" si="3"/>
        <v>126.41999999999999</v>
      </c>
      <c r="K113" s="16">
        <f t="shared" si="4"/>
        <v>63.209999999999994</v>
      </c>
    </row>
    <row r="114" spans="1:14" x14ac:dyDescent="0.25">
      <c r="A114" s="57" t="s">
        <v>575</v>
      </c>
      <c r="B114" s="8" t="s">
        <v>373</v>
      </c>
      <c r="C114" s="12" t="s">
        <v>376</v>
      </c>
      <c r="D114" s="8"/>
      <c r="E114" s="10"/>
      <c r="F114" s="8" t="s">
        <v>322</v>
      </c>
      <c r="G114" s="46" t="s">
        <v>58</v>
      </c>
      <c r="H114" s="46" t="s">
        <v>68</v>
      </c>
      <c r="I114" s="71">
        <f t="shared" si="5"/>
        <v>3</v>
      </c>
      <c r="J114" s="16">
        <f t="shared" si="3"/>
        <v>54.179999999999993</v>
      </c>
      <c r="K114" s="16">
        <f t="shared" si="4"/>
        <v>27.089999999999996</v>
      </c>
    </row>
    <row r="115" spans="1:14" x14ac:dyDescent="0.25">
      <c r="A115" s="57" t="s">
        <v>576</v>
      </c>
      <c r="B115" s="8" t="s">
        <v>374</v>
      </c>
      <c r="C115" s="76" t="s">
        <v>377</v>
      </c>
      <c r="D115" s="237"/>
      <c r="E115" s="239"/>
      <c r="F115" s="86" t="s">
        <v>322</v>
      </c>
      <c r="G115" s="46" t="s">
        <v>256</v>
      </c>
      <c r="H115" s="46" t="s">
        <v>256</v>
      </c>
      <c r="I115" s="71">
        <f t="shared" si="5"/>
        <v>0</v>
      </c>
      <c r="J115" s="16">
        <f t="shared" si="3"/>
        <v>0</v>
      </c>
      <c r="K115" s="16">
        <f t="shared" si="4"/>
        <v>0</v>
      </c>
    </row>
    <row r="116" spans="1:14" x14ac:dyDescent="0.25">
      <c r="A116" s="57" t="s">
        <v>577</v>
      </c>
      <c r="B116" s="8" t="s">
        <v>375</v>
      </c>
      <c r="C116" s="77"/>
      <c r="D116" s="238"/>
      <c r="E116" s="240"/>
      <c r="F116" s="88"/>
      <c r="G116" s="46" t="s">
        <v>405</v>
      </c>
      <c r="H116" s="46" t="s">
        <v>592</v>
      </c>
      <c r="I116" s="71">
        <f t="shared" si="5"/>
        <v>1</v>
      </c>
      <c r="J116" s="16">
        <f t="shared" si="3"/>
        <v>18.059999999999999</v>
      </c>
      <c r="K116" s="16">
        <f t="shared" si="4"/>
        <v>9.0299999999999994</v>
      </c>
    </row>
    <row r="117" spans="1:14" x14ac:dyDescent="0.25">
      <c r="A117" s="57" t="s">
        <v>578</v>
      </c>
      <c r="B117" s="8" t="s">
        <v>370</v>
      </c>
      <c r="C117" s="12" t="s">
        <v>371</v>
      </c>
      <c r="D117" s="8"/>
      <c r="E117" s="10"/>
      <c r="F117" s="8" t="s">
        <v>372</v>
      </c>
      <c r="G117" s="46" t="s">
        <v>68</v>
      </c>
      <c r="H117" s="46" t="s">
        <v>243</v>
      </c>
      <c r="I117" s="71">
        <f t="shared" si="5"/>
        <v>24</v>
      </c>
      <c r="J117" s="16">
        <f t="shared" si="3"/>
        <v>433.43999999999994</v>
      </c>
      <c r="K117" s="16">
        <f t="shared" si="4"/>
        <v>216.71999999999997</v>
      </c>
    </row>
    <row r="118" spans="1:14" x14ac:dyDescent="0.25">
      <c r="A118" s="57" t="s">
        <v>579</v>
      </c>
      <c r="B118" s="8" t="s">
        <v>380</v>
      </c>
      <c r="C118" s="12" t="s">
        <v>381</v>
      </c>
      <c r="D118" s="8"/>
      <c r="E118" s="10"/>
      <c r="F118" s="8" t="s">
        <v>322</v>
      </c>
      <c r="G118" s="46" t="s">
        <v>404</v>
      </c>
      <c r="H118" s="46" t="s">
        <v>591</v>
      </c>
      <c r="I118" s="71">
        <f t="shared" si="5"/>
        <v>7</v>
      </c>
      <c r="J118" s="16">
        <f t="shared" si="3"/>
        <v>126.41999999999999</v>
      </c>
      <c r="K118" s="16">
        <f t="shared" si="4"/>
        <v>63.209999999999994</v>
      </c>
    </row>
    <row r="119" spans="1:14" x14ac:dyDescent="0.25">
      <c r="A119" s="57" t="s">
        <v>580</v>
      </c>
      <c r="B119" s="99" t="s">
        <v>559</v>
      </c>
      <c r="C119" s="99" t="s">
        <v>560</v>
      </c>
      <c r="D119" s="8"/>
      <c r="E119" s="10"/>
      <c r="F119" s="99" t="s">
        <v>528</v>
      </c>
      <c r="G119" s="46" t="s">
        <v>590</v>
      </c>
      <c r="H119" s="46" t="s">
        <v>590</v>
      </c>
      <c r="I119" s="71">
        <f t="shared" si="5"/>
        <v>0</v>
      </c>
      <c r="J119" s="16">
        <f t="shared" si="3"/>
        <v>0</v>
      </c>
      <c r="K119" s="16">
        <f t="shared" si="4"/>
        <v>0</v>
      </c>
    </row>
    <row r="120" spans="1:14" x14ac:dyDescent="0.25">
      <c r="A120" s="57" t="s">
        <v>581</v>
      </c>
      <c r="B120" s="99" t="s">
        <v>561</v>
      </c>
      <c r="C120" s="99" t="s">
        <v>562</v>
      </c>
      <c r="D120" s="8"/>
      <c r="E120" s="10"/>
      <c r="F120" s="99" t="s">
        <v>518</v>
      </c>
      <c r="G120" s="46" t="s">
        <v>589</v>
      </c>
      <c r="H120" s="46" t="s">
        <v>589</v>
      </c>
      <c r="I120" s="71">
        <f t="shared" si="5"/>
        <v>0</v>
      </c>
      <c r="J120" s="16">
        <f t="shared" si="3"/>
        <v>0</v>
      </c>
      <c r="K120" s="16">
        <f t="shared" si="4"/>
        <v>0</v>
      </c>
    </row>
    <row r="121" spans="1:14" x14ac:dyDescent="0.25">
      <c r="A121" s="57" t="s">
        <v>582</v>
      </c>
      <c r="B121" s="8" t="s">
        <v>385</v>
      </c>
      <c r="C121" s="12" t="s">
        <v>386</v>
      </c>
      <c r="D121" s="8"/>
      <c r="E121" s="10"/>
      <c r="F121" s="8" t="s">
        <v>383</v>
      </c>
      <c r="G121" s="46" t="s">
        <v>403</v>
      </c>
      <c r="H121" s="46" t="s">
        <v>588</v>
      </c>
      <c r="I121" s="71">
        <f t="shared" si="5"/>
        <v>83</v>
      </c>
      <c r="J121" s="16">
        <f t="shared" si="3"/>
        <v>1498.9799999999998</v>
      </c>
      <c r="K121" s="16">
        <f t="shared" si="4"/>
        <v>749.4899999999999</v>
      </c>
    </row>
    <row r="122" spans="1:14" x14ac:dyDescent="0.25">
      <c r="A122" s="57" t="s">
        <v>583</v>
      </c>
      <c r="B122" s="36" t="s">
        <v>563</v>
      </c>
      <c r="C122" s="36" t="s">
        <v>564</v>
      </c>
      <c r="D122" s="8"/>
      <c r="E122" s="10"/>
      <c r="F122" s="36" t="s">
        <v>556</v>
      </c>
      <c r="G122" s="46" t="s">
        <v>587</v>
      </c>
      <c r="H122" s="46" t="s">
        <v>586</v>
      </c>
      <c r="I122" s="71">
        <f t="shared" si="5"/>
        <v>4</v>
      </c>
      <c r="J122" s="16">
        <f t="shared" si="3"/>
        <v>72.239999999999995</v>
      </c>
      <c r="K122" s="16">
        <f t="shared" si="4"/>
        <v>36.119999999999997</v>
      </c>
    </row>
    <row r="123" spans="1:14" x14ac:dyDescent="0.25">
      <c r="A123" s="57" t="s">
        <v>584</v>
      </c>
      <c r="B123" s="36" t="s">
        <v>565</v>
      </c>
      <c r="C123" s="36" t="s">
        <v>566</v>
      </c>
      <c r="D123" s="8"/>
      <c r="E123" s="10"/>
      <c r="F123" s="36" t="s">
        <v>567</v>
      </c>
      <c r="G123" s="46" t="s">
        <v>90</v>
      </c>
      <c r="H123" s="46" t="s">
        <v>192</v>
      </c>
      <c r="I123" s="71">
        <f t="shared" si="5"/>
        <v>4</v>
      </c>
      <c r="J123" s="16">
        <f t="shared" si="3"/>
        <v>72.239999999999995</v>
      </c>
      <c r="K123" s="16">
        <f t="shared" si="4"/>
        <v>36.119999999999997</v>
      </c>
    </row>
    <row r="124" spans="1:14" x14ac:dyDescent="0.25">
      <c r="J124" s="17"/>
    </row>
    <row r="125" spans="1:14" s="19" customFormat="1" ht="15.75" x14ac:dyDescent="0.25">
      <c r="A125" s="236" t="s">
        <v>115</v>
      </c>
      <c r="B125" s="236"/>
      <c r="C125" s="236"/>
      <c r="D125" s="236"/>
      <c r="E125" s="236"/>
      <c r="F125" s="236"/>
      <c r="G125" s="236"/>
      <c r="H125" s="236"/>
      <c r="I125" s="236"/>
      <c r="J125" s="20">
        <f>SUM(J8:J121)</f>
        <v>79752.959999999977</v>
      </c>
      <c r="K125" s="20">
        <f>SUM(K8:K121)</f>
        <v>39876.479999999989</v>
      </c>
      <c r="L125" s="20"/>
      <c r="M125" s="20"/>
      <c r="N125" s="20">
        <f>J125+K125</f>
        <v>119629.43999999997</v>
      </c>
    </row>
    <row r="126" spans="1:14" x14ac:dyDescent="0.25">
      <c r="J126" s="17"/>
    </row>
    <row r="127" spans="1:14" x14ac:dyDescent="0.25">
      <c r="J127" s="17"/>
    </row>
    <row r="128" spans="1:14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</sheetData>
  <mergeCells count="18">
    <mergeCell ref="D83:D84"/>
    <mergeCell ref="E83:E84"/>
    <mergeCell ref="A5:A6"/>
    <mergeCell ref="B5:B6"/>
    <mergeCell ref="C5:C6"/>
    <mergeCell ref="D5:E5"/>
    <mergeCell ref="I5:I6"/>
    <mergeCell ref="J5:J6"/>
    <mergeCell ref="K5:K6"/>
    <mergeCell ref="E46:E47"/>
    <mergeCell ref="E66:E67"/>
    <mergeCell ref="F5:F6"/>
    <mergeCell ref="G5:H5"/>
    <mergeCell ref="D98:D99"/>
    <mergeCell ref="E98:E99"/>
    <mergeCell ref="D115:D116"/>
    <mergeCell ref="E115:E116"/>
    <mergeCell ref="A125:I12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195"/>
  <sheetViews>
    <sheetView zoomScaleNormal="100" workbookViewId="0">
      <selection activeCell="A9" sqref="A9:XFD9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585</v>
      </c>
      <c r="H5" s="227"/>
      <c r="I5" s="228" t="s">
        <v>9</v>
      </c>
      <c r="J5" s="229" t="s">
        <v>649</v>
      </c>
      <c r="K5" s="234" t="s">
        <v>650</v>
      </c>
      <c r="L5" s="101"/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0</v>
      </c>
      <c r="I7" s="71">
        <f>H7-G7</f>
        <v>0</v>
      </c>
      <c r="J7" s="16">
        <f>I7*115.93</f>
        <v>0</v>
      </c>
      <c r="K7" s="16">
        <f>I7*96.61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/>
      <c r="H8" s="53"/>
      <c r="I8" s="71">
        <f t="shared" ref="I8:I71" si="0">H8-G8</f>
        <v>0</v>
      </c>
      <c r="J8" s="16">
        <f t="shared" ref="J8:J71" si="1">I8*115.93</f>
        <v>0</v>
      </c>
      <c r="K8" s="16">
        <f t="shared" ref="K8:K71" si="2">I8*96.61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60"/>
      <c r="E9" s="10"/>
      <c r="F9" s="62" t="s">
        <v>463</v>
      </c>
      <c r="G9" s="53">
        <v>0</v>
      </c>
      <c r="H9" s="53">
        <v>1</v>
      </c>
      <c r="I9" s="71">
        <f t="shared" si="0"/>
        <v>1</v>
      </c>
      <c r="J9" s="16">
        <f t="shared" si="1"/>
        <v>115.93</v>
      </c>
      <c r="K9" s="16">
        <f t="shared" si="2"/>
        <v>96.61</v>
      </c>
    </row>
    <row r="10" spans="1:37" s="61" customFormat="1" x14ac:dyDescent="0.25">
      <c r="A10" s="57" t="s">
        <v>23</v>
      </c>
      <c r="B10" s="99" t="s">
        <v>519</v>
      </c>
      <c r="C10" s="99" t="s">
        <v>520</v>
      </c>
      <c r="D10" s="60"/>
      <c r="E10" s="10"/>
      <c r="F10" s="99" t="s">
        <v>522</v>
      </c>
      <c r="G10" s="53">
        <v>0</v>
      </c>
      <c r="H10" s="53">
        <v>1</v>
      </c>
      <c r="I10" s="71">
        <f t="shared" si="0"/>
        <v>1</v>
      </c>
      <c r="J10" s="16">
        <f t="shared" si="1"/>
        <v>115.93</v>
      </c>
      <c r="K10" s="16">
        <f t="shared" si="2"/>
        <v>96.61</v>
      </c>
    </row>
    <row r="11" spans="1:37" s="61" customFormat="1" x14ac:dyDescent="0.25">
      <c r="A11" s="57" t="s">
        <v>26</v>
      </c>
      <c r="B11" s="99" t="s">
        <v>521</v>
      </c>
      <c r="C11" s="99" t="s">
        <v>520</v>
      </c>
      <c r="D11" s="60"/>
      <c r="E11" s="10"/>
      <c r="F11" s="99" t="s">
        <v>522</v>
      </c>
      <c r="G11" s="53">
        <v>0</v>
      </c>
      <c r="H11" s="53">
        <v>0</v>
      </c>
      <c r="I11" s="71">
        <f t="shared" si="0"/>
        <v>0</v>
      </c>
      <c r="J11" s="16">
        <f t="shared" si="1"/>
        <v>0</v>
      </c>
      <c r="K11" s="16">
        <f t="shared" si="2"/>
        <v>0</v>
      </c>
    </row>
    <row r="12" spans="1:37" x14ac:dyDescent="0.25">
      <c r="A12" s="57" t="s">
        <v>29</v>
      </c>
      <c r="B12" s="8" t="s">
        <v>150</v>
      </c>
      <c r="C12" s="8" t="s">
        <v>151</v>
      </c>
      <c r="D12" s="12"/>
      <c r="E12" s="10"/>
      <c r="F12" t="s">
        <v>152</v>
      </c>
      <c r="G12" s="46" t="s">
        <v>29</v>
      </c>
      <c r="H12" s="46" t="s">
        <v>29</v>
      </c>
      <c r="I12" s="71">
        <f t="shared" si="0"/>
        <v>0</v>
      </c>
      <c r="J12" s="16">
        <f t="shared" si="1"/>
        <v>0</v>
      </c>
      <c r="K12" s="16">
        <f t="shared" si="2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212</v>
      </c>
      <c r="C13" s="8" t="s">
        <v>213</v>
      </c>
      <c r="D13" s="12"/>
      <c r="E13" s="10"/>
      <c r="F13" s="8" t="s">
        <v>214</v>
      </c>
      <c r="G13" s="46" t="s">
        <v>17</v>
      </c>
      <c r="H13" s="46" t="s">
        <v>17</v>
      </c>
      <c r="I13" s="71">
        <f t="shared" si="0"/>
        <v>0</v>
      </c>
      <c r="J13" s="16">
        <f t="shared" si="1"/>
        <v>0</v>
      </c>
      <c r="K13" s="16">
        <f t="shared" si="2"/>
        <v>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120</v>
      </c>
      <c r="C14" s="8" t="s">
        <v>121</v>
      </c>
      <c r="D14" s="12"/>
      <c r="E14" s="10"/>
      <c r="F14" s="8" t="s">
        <v>76</v>
      </c>
      <c r="G14" s="46" t="s">
        <v>20</v>
      </c>
      <c r="H14" s="46" t="s">
        <v>20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296</v>
      </c>
      <c r="C15" s="12" t="s">
        <v>297</v>
      </c>
      <c r="D15" s="12"/>
      <c r="E15" s="10"/>
      <c r="F15" s="8" t="s">
        <v>298</v>
      </c>
      <c r="G15" s="46" t="s">
        <v>17</v>
      </c>
      <c r="H15" s="46" t="s">
        <v>17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488</v>
      </c>
      <c r="C16" s="12" t="s">
        <v>489</v>
      </c>
      <c r="D16" s="12"/>
      <c r="E16" s="10"/>
      <c r="F16" s="8" t="s">
        <v>454</v>
      </c>
      <c r="G16" s="46" t="s">
        <v>16</v>
      </c>
      <c r="H16" s="46" t="s">
        <v>20</v>
      </c>
      <c r="I16" s="71">
        <f t="shared" si="0"/>
        <v>3</v>
      </c>
      <c r="J16" s="16">
        <f t="shared" si="1"/>
        <v>347.79</v>
      </c>
      <c r="K16" s="16">
        <f t="shared" si="2"/>
        <v>289.83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14</v>
      </c>
      <c r="C17" s="24" t="s">
        <v>122</v>
      </c>
      <c r="D17" s="23"/>
      <c r="E17" s="12"/>
      <c r="F17" s="8" t="s">
        <v>15</v>
      </c>
      <c r="G17" s="46" t="s">
        <v>13</v>
      </c>
      <c r="H17" s="46" t="s">
        <v>13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99" t="s">
        <v>523</v>
      </c>
      <c r="C18" s="99" t="s">
        <v>524</v>
      </c>
      <c r="D18" s="12"/>
      <c r="E18" s="10"/>
      <c r="F18" s="99" t="s">
        <v>527</v>
      </c>
      <c r="G18" s="46" t="s">
        <v>16</v>
      </c>
      <c r="H18" s="46" t="s">
        <v>13</v>
      </c>
      <c r="I18" s="71">
        <f t="shared" si="0"/>
        <v>1</v>
      </c>
      <c r="J18" s="16">
        <f t="shared" si="1"/>
        <v>115.93</v>
      </c>
      <c r="K18" s="16">
        <f t="shared" si="2"/>
        <v>96.61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99" t="s">
        <v>525</v>
      </c>
      <c r="C19" s="99" t="s">
        <v>526</v>
      </c>
      <c r="D19" s="12"/>
      <c r="E19" s="10"/>
      <c r="F19" s="99" t="s">
        <v>528</v>
      </c>
      <c r="G19" s="46" t="s">
        <v>16</v>
      </c>
      <c r="H19" s="46" t="s">
        <v>13</v>
      </c>
      <c r="I19" s="71">
        <f t="shared" si="0"/>
        <v>1</v>
      </c>
      <c r="J19" s="16">
        <f t="shared" si="1"/>
        <v>115.93</v>
      </c>
      <c r="K19" s="16">
        <f t="shared" si="2"/>
        <v>96.61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18</v>
      </c>
      <c r="C20" s="12" t="s">
        <v>123</v>
      </c>
      <c r="D20" s="23"/>
      <c r="E20" s="12"/>
      <c r="F20" s="8" t="s">
        <v>19</v>
      </c>
      <c r="G20" s="46" t="s">
        <v>40</v>
      </c>
      <c r="H20" s="46" t="s">
        <v>49</v>
      </c>
      <c r="I20" s="71">
        <f t="shared" si="0"/>
        <v>3</v>
      </c>
      <c r="J20" s="16">
        <f t="shared" si="1"/>
        <v>347.79</v>
      </c>
      <c r="K20" s="16">
        <f t="shared" si="2"/>
        <v>289.83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21</v>
      </c>
      <c r="C21" s="12" t="s">
        <v>124</v>
      </c>
      <c r="D21" s="23"/>
      <c r="E21" s="12"/>
      <c r="F21" s="8" t="s">
        <v>22</v>
      </c>
      <c r="G21" s="46" t="s">
        <v>37</v>
      </c>
      <c r="H21" s="46" t="s">
        <v>37</v>
      </c>
      <c r="I21" s="71">
        <f t="shared" si="0"/>
        <v>0</v>
      </c>
      <c r="J21" s="16">
        <f t="shared" si="1"/>
        <v>0</v>
      </c>
      <c r="K21" s="16">
        <f t="shared" si="2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484</v>
      </c>
      <c r="C22" s="12" t="s">
        <v>485</v>
      </c>
      <c r="D22" s="12"/>
      <c r="E22" s="10"/>
      <c r="F22" s="8" t="s">
        <v>416</v>
      </c>
      <c r="G22" s="46" t="s">
        <v>16</v>
      </c>
      <c r="H22" s="46" t="s">
        <v>16</v>
      </c>
      <c r="I22" s="71">
        <f t="shared" si="0"/>
        <v>0</v>
      </c>
      <c r="J22" s="16">
        <f t="shared" si="1"/>
        <v>0</v>
      </c>
      <c r="K22" s="16">
        <f t="shared" si="2"/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24</v>
      </c>
      <c r="C23" s="12" t="s">
        <v>125</v>
      </c>
      <c r="D23" s="23"/>
      <c r="E23" s="12"/>
      <c r="F23" s="8" t="s">
        <v>25</v>
      </c>
      <c r="G23" s="46" t="s">
        <v>49</v>
      </c>
      <c r="H23" s="46" t="s">
        <v>54</v>
      </c>
      <c r="I23" s="71">
        <f t="shared" si="0"/>
        <v>2</v>
      </c>
      <c r="J23" s="16">
        <f t="shared" si="1"/>
        <v>231.86</v>
      </c>
      <c r="K23" s="16">
        <f t="shared" si="2"/>
        <v>193.22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27</v>
      </c>
      <c r="C24" s="12" t="s">
        <v>126</v>
      </c>
      <c r="D24" s="23"/>
      <c r="E24" s="12"/>
      <c r="F24" s="8" t="s">
        <v>28</v>
      </c>
      <c r="G24" s="46" t="s">
        <v>23</v>
      </c>
      <c r="H24" s="46" t="s">
        <v>23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30</v>
      </c>
      <c r="C25" s="12" t="s">
        <v>127</v>
      </c>
      <c r="D25" s="8"/>
      <c r="E25" s="10"/>
      <c r="F25" s="8" t="s">
        <v>22</v>
      </c>
      <c r="G25" s="46" t="s">
        <v>20</v>
      </c>
      <c r="H25" s="46" t="s">
        <v>20</v>
      </c>
      <c r="I25" s="71">
        <f t="shared" si="0"/>
        <v>0</v>
      </c>
      <c r="J25" s="16">
        <f t="shared" si="1"/>
        <v>0</v>
      </c>
      <c r="K25" s="16">
        <f t="shared" si="2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32</v>
      </c>
      <c r="C26" s="12" t="s">
        <v>128</v>
      </c>
      <c r="D26" s="23"/>
      <c r="E26" s="12"/>
      <c r="F26" s="8" t="s">
        <v>33</v>
      </c>
      <c r="G26" s="46" t="s">
        <v>52</v>
      </c>
      <c r="H26" s="46" t="s">
        <v>58</v>
      </c>
      <c r="I26" s="71">
        <f t="shared" si="0"/>
        <v>2</v>
      </c>
      <c r="J26" s="16">
        <f t="shared" si="1"/>
        <v>231.86</v>
      </c>
      <c r="K26" s="16">
        <f t="shared" si="2"/>
        <v>193.22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35</v>
      </c>
      <c r="C27" s="8" t="s">
        <v>129</v>
      </c>
      <c r="D27" s="23"/>
      <c r="E27" s="12"/>
      <c r="F27" s="8" t="s">
        <v>36</v>
      </c>
      <c r="G27" s="46" t="s">
        <v>29</v>
      </c>
      <c r="H27" s="46" t="s">
        <v>31</v>
      </c>
      <c r="I27" s="71">
        <f t="shared" si="0"/>
        <v>1</v>
      </c>
      <c r="J27" s="16">
        <f t="shared" si="1"/>
        <v>115.93</v>
      </c>
      <c r="K27" s="16">
        <f t="shared" si="2"/>
        <v>96.61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215</v>
      </c>
      <c r="C28" s="8" t="s">
        <v>213</v>
      </c>
      <c r="D28" s="8"/>
      <c r="E28" s="10"/>
      <c r="F28" s="8" t="s">
        <v>214</v>
      </c>
      <c r="G28" s="46" t="s">
        <v>16</v>
      </c>
      <c r="H28" s="46" t="s">
        <v>13</v>
      </c>
      <c r="I28" s="71">
        <f t="shared" si="0"/>
        <v>1</v>
      </c>
      <c r="J28" s="16">
        <f t="shared" si="1"/>
        <v>115.93</v>
      </c>
      <c r="K28" s="16">
        <f t="shared" si="2"/>
        <v>96.61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38</v>
      </c>
      <c r="C29" s="12" t="s">
        <v>130</v>
      </c>
      <c r="D29" s="23"/>
      <c r="E29" s="12"/>
      <c r="F29" s="8" t="s">
        <v>39</v>
      </c>
      <c r="G29" s="46" t="s">
        <v>13</v>
      </c>
      <c r="H29" s="46" t="s">
        <v>26</v>
      </c>
      <c r="I29" s="71">
        <f t="shared" si="0"/>
        <v>4</v>
      </c>
      <c r="J29" s="16">
        <f t="shared" si="1"/>
        <v>463.72</v>
      </c>
      <c r="K29" s="16">
        <f t="shared" si="2"/>
        <v>386.44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216</v>
      </c>
      <c r="C30" s="63" t="s">
        <v>217</v>
      </c>
      <c r="D30" s="8"/>
      <c r="E30" s="10"/>
      <c r="F30" s="8" t="s">
        <v>214</v>
      </c>
      <c r="G30" s="46" t="s">
        <v>20</v>
      </c>
      <c r="H30" s="46" t="s">
        <v>20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218</v>
      </c>
      <c r="C31" s="64" t="s">
        <v>219</v>
      </c>
      <c r="D31" s="8"/>
      <c r="E31" s="10"/>
      <c r="F31" s="8" t="s">
        <v>210</v>
      </c>
      <c r="G31" s="46" t="s">
        <v>13</v>
      </c>
      <c r="H31" s="46" t="s">
        <v>23</v>
      </c>
      <c r="I31" s="71">
        <f t="shared" si="0"/>
        <v>3</v>
      </c>
      <c r="J31" s="16">
        <f t="shared" si="1"/>
        <v>347.79</v>
      </c>
      <c r="K31" s="16">
        <f t="shared" si="2"/>
        <v>289.83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472</v>
      </c>
      <c r="C32" s="64" t="s">
        <v>473</v>
      </c>
      <c r="D32" s="8"/>
      <c r="E32" s="10"/>
      <c r="F32" s="8" t="s">
        <v>416</v>
      </c>
      <c r="G32" s="46" t="s">
        <v>16</v>
      </c>
      <c r="H32" s="46" t="s">
        <v>16</v>
      </c>
      <c r="I32" s="71">
        <f t="shared" si="0"/>
        <v>0</v>
      </c>
      <c r="J32" s="16">
        <f t="shared" si="1"/>
        <v>0</v>
      </c>
      <c r="K32" s="16">
        <f t="shared" si="2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220</v>
      </c>
      <c r="C33" s="64" t="s">
        <v>221</v>
      </c>
      <c r="D33" s="23"/>
      <c r="E33" s="12"/>
      <c r="F33" s="8" t="s">
        <v>222</v>
      </c>
      <c r="G33" s="46" t="s">
        <v>17</v>
      </c>
      <c r="H33" s="46" t="s">
        <v>20</v>
      </c>
      <c r="I33" s="71">
        <f t="shared" si="0"/>
        <v>1</v>
      </c>
      <c r="J33" s="16">
        <f t="shared" si="1"/>
        <v>115.93</v>
      </c>
      <c r="K33" s="16">
        <f t="shared" si="2"/>
        <v>96.61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475</v>
      </c>
      <c r="C34" s="64" t="s">
        <v>476</v>
      </c>
      <c r="D34" s="8"/>
      <c r="E34" s="10"/>
      <c r="F34" s="8" t="s">
        <v>477</v>
      </c>
      <c r="G34" s="46" t="s">
        <v>16</v>
      </c>
      <c r="H34" s="46" t="s">
        <v>13</v>
      </c>
      <c r="I34" s="71">
        <f t="shared" si="0"/>
        <v>1</v>
      </c>
      <c r="J34" s="16">
        <f t="shared" si="1"/>
        <v>115.93</v>
      </c>
      <c r="K34" s="16">
        <f t="shared" si="2"/>
        <v>96.61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99" t="s">
        <v>529</v>
      </c>
      <c r="C35" s="99" t="s">
        <v>530</v>
      </c>
      <c r="D35" s="8"/>
      <c r="E35" s="10"/>
      <c r="F35" s="99" t="s">
        <v>531</v>
      </c>
      <c r="G35" s="46" t="s">
        <v>16</v>
      </c>
      <c r="H35" s="46" t="s">
        <v>16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41</v>
      </c>
      <c r="C36" s="8" t="s">
        <v>131</v>
      </c>
      <c r="D36" s="8"/>
      <c r="E36" s="10"/>
      <c r="F36" s="8" t="s">
        <v>42</v>
      </c>
      <c r="G36" s="46" t="s">
        <v>17</v>
      </c>
      <c r="H36" s="46" t="s">
        <v>17</v>
      </c>
      <c r="I36" s="71">
        <f t="shared" si="0"/>
        <v>0</v>
      </c>
      <c r="J36" s="16">
        <f t="shared" si="1"/>
        <v>0</v>
      </c>
      <c r="K36" s="16">
        <f t="shared" si="2"/>
        <v>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44</v>
      </c>
      <c r="C37" s="8" t="s">
        <v>132</v>
      </c>
      <c r="D37" s="23"/>
      <c r="E37" s="8"/>
      <c r="F37" s="8" t="s">
        <v>45</v>
      </c>
      <c r="G37" s="46" t="s">
        <v>29</v>
      </c>
      <c r="H37" s="46" t="s">
        <v>37</v>
      </c>
      <c r="I37" s="71">
        <f t="shared" si="0"/>
        <v>3</v>
      </c>
      <c r="J37" s="16">
        <f t="shared" si="1"/>
        <v>347.79</v>
      </c>
      <c r="K37" s="16">
        <f t="shared" si="2"/>
        <v>289.83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47</v>
      </c>
      <c r="C38" s="8" t="s">
        <v>133</v>
      </c>
      <c r="D38" s="23"/>
      <c r="E38" s="8"/>
      <c r="F38" s="8" t="s">
        <v>48</v>
      </c>
      <c r="G38" s="46" t="s">
        <v>65</v>
      </c>
      <c r="H38" s="46" t="s">
        <v>81</v>
      </c>
      <c r="I38" s="71">
        <f t="shared" si="0"/>
        <v>5</v>
      </c>
      <c r="J38" s="16">
        <f t="shared" si="1"/>
        <v>579.65000000000009</v>
      </c>
      <c r="K38" s="16">
        <f t="shared" si="2"/>
        <v>483.05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223</v>
      </c>
      <c r="C39" s="8" t="s">
        <v>224</v>
      </c>
      <c r="D39" s="23"/>
      <c r="E39" s="8"/>
      <c r="F39" s="8" t="s">
        <v>225</v>
      </c>
      <c r="G39" s="46" t="s">
        <v>23</v>
      </c>
      <c r="H39" s="46" t="s">
        <v>26</v>
      </c>
      <c r="I39" s="71">
        <f t="shared" si="0"/>
        <v>1</v>
      </c>
      <c r="J39" s="16">
        <f t="shared" si="1"/>
        <v>115.93</v>
      </c>
      <c r="K39" s="16">
        <f t="shared" si="2"/>
        <v>96.61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50</v>
      </c>
      <c r="C40" s="8" t="s">
        <v>134</v>
      </c>
      <c r="D40" s="23"/>
      <c r="E40" s="8"/>
      <c r="F40" s="8" t="s">
        <v>51</v>
      </c>
      <c r="G40" s="46" t="s">
        <v>34</v>
      </c>
      <c r="H40" s="46" t="s">
        <v>34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310</v>
      </c>
      <c r="C41" s="8" t="s">
        <v>311</v>
      </c>
      <c r="D41" s="8"/>
      <c r="E41" s="10"/>
      <c r="F41" s="8" t="s">
        <v>312</v>
      </c>
      <c r="G41" s="46" t="s">
        <v>16</v>
      </c>
      <c r="H41" s="46" t="s">
        <v>13</v>
      </c>
      <c r="I41" s="71">
        <f t="shared" si="0"/>
        <v>1</v>
      </c>
      <c r="J41" s="16">
        <f t="shared" si="1"/>
        <v>115.93</v>
      </c>
      <c r="K41" s="16">
        <f t="shared" si="2"/>
        <v>96.61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53</v>
      </c>
      <c r="C42" s="12" t="s">
        <v>135</v>
      </c>
      <c r="D42" s="23"/>
      <c r="E42" s="8"/>
      <c r="F42" s="8" t="s">
        <v>39</v>
      </c>
      <c r="G42" s="46" t="s">
        <v>20</v>
      </c>
      <c r="H42" s="46" t="s">
        <v>20</v>
      </c>
      <c r="I42" s="71">
        <f t="shared" si="0"/>
        <v>0</v>
      </c>
      <c r="J42" s="16">
        <f t="shared" si="1"/>
        <v>0</v>
      </c>
      <c r="K42" s="16">
        <f t="shared" si="2"/>
        <v>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55</v>
      </c>
      <c r="C43" s="8" t="s">
        <v>136</v>
      </c>
      <c r="D43" s="23"/>
      <c r="E43" s="12"/>
      <c r="F43" s="8" t="s">
        <v>56</v>
      </c>
      <c r="G43" s="46" t="s">
        <v>318</v>
      </c>
      <c r="H43" s="46" t="s">
        <v>392</v>
      </c>
      <c r="I43" s="71">
        <f t="shared" si="0"/>
        <v>6</v>
      </c>
      <c r="J43" s="16">
        <f t="shared" si="1"/>
        <v>695.58</v>
      </c>
      <c r="K43" s="16">
        <f t="shared" si="2"/>
        <v>579.66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59</v>
      </c>
      <c r="C44" s="12" t="s">
        <v>137</v>
      </c>
      <c r="D44" s="25"/>
      <c r="E44" s="8"/>
      <c r="F44" s="8" t="s">
        <v>60</v>
      </c>
      <c r="G44" s="46" t="s">
        <v>29</v>
      </c>
      <c r="H44" s="46" t="s">
        <v>29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99" t="s">
        <v>532</v>
      </c>
      <c r="C45" s="99" t="s">
        <v>533</v>
      </c>
      <c r="D45" s="8"/>
      <c r="E45" s="10"/>
      <c r="F45" s="99" t="s">
        <v>531</v>
      </c>
      <c r="G45" s="46" t="s">
        <v>16</v>
      </c>
      <c r="H45" s="46" t="s">
        <v>13</v>
      </c>
      <c r="I45" s="71">
        <f t="shared" si="0"/>
        <v>1</v>
      </c>
      <c r="J45" s="16">
        <f t="shared" si="1"/>
        <v>115.93</v>
      </c>
      <c r="K45" s="16">
        <f t="shared" si="2"/>
        <v>96.61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62</v>
      </c>
      <c r="C46" s="27" t="s">
        <v>122</v>
      </c>
      <c r="D46" s="25"/>
      <c r="E46" s="216"/>
      <c r="F46" s="86" t="s">
        <v>63</v>
      </c>
      <c r="G46" s="46" t="s">
        <v>37</v>
      </c>
      <c r="H46" s="46" t="s">
        <v>37</v>
      </c>
      <c r="I46" s="71">
        <f t="shared" si="0"/>
        <v>0</v>
      </c>
      <c r="J46" s="16">
        <f t="shared" si="1"/>
        <v>0</v>
      </c>
      <c r="K46" s="16">
        <f t="shared" si="2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8" t="s">
        <v>64</v>
      </c>
      <c r="C47" s="28"/>
      <c r="D47" s="29"/>
      <c r="E47" s="217"/>
      <c r="F47" s="88"/>
      <c r="G47" s="46" t="s">
        <v>197</v>
      </c>
      <c r="H47" s="46" t="s">
        <v>197</v>
      </c>
      <c r="I47" s="71">
        <f t="shared" si="0"/>
        <v>0</v>
      </c>
      <c r="J47" s="16">
        <f t="shared" si="1"/>
        <v>0</v>
      </c>
      <c r="K47" s="16">
        <f t="shared" si="2"/>
        <v>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8" t="s">
        <v>164</v>
      </c>
      <c r="C48" s="28" t="s">
        <v>165</v>
      </c>
      <c r="D48" s="30"/>
      <c r="E48" s="10"/>
      <c r="F48" s="93" t="s">
        <v>166</v>
      </c>
      <c r="G48" s="46" t="s">
        <v>20</v>
      </c>
      <c r="H48" s="46" t="s">
        <v>20</v>
      </c>
      <c r="I48" s="71">
        <f t="shared" si="0"/>
        <v>0</v>
      </c>
      <c r="J48" s="16">
        <f t="shared" si="1"/>
        <v>0</v>
      </c>
      <c r="K48" s="16">
        <f t="shared" si="2"/>
        <v>0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8" t="s">
        <v>226</v>
      </c>
      <c r="C49" s="28" t="s">
        <v>213</v>
      </c>
      <c r="D49" s="30"/>
      <c r="E49" s="10"/>
      <c r="F49" s="93" t="s">
        <v>214</v>
      </c>
      <c r="G49" s="46" t="s">
        <v>20</v>
      </c>
      <c r="H49" s="46" t="s">
        <v>20</v>
      </c>
      <c r="I49" s="71">
        <f t="shared" si="0"/>
        <v>0</v>
      </c>
      <c r="J49" s="16">
        <f t="shared" si="1"/>
        <v>0</v>
      </c>
      <c r="K49" s="16">
        <f t="shared" si="2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8" t="s">
        <v>461</v>
      </c>
      <c r="C50" s="28" t="s">
        <v>462</v>
      </c>
      <c r="D50" s="30"/>
      <c r="E50" s="10"/>
      <c r="F50" s="93" t="s">
        <v>463</v>
      </c>
      <c r="G50" s="46" t="s">
        <v>16</v>
      </c>
      <c r="H50" s="46" t="s">
        <v>13</v>
      </c>
      <c r="I50" s="71">
        <f t="shared" si="0"/>
        <v>1</v>
      </c>
      <c r="J50" s="16">
        <f t="shared" si="1"/>
        <v>115.93</v>
      </c>
      <c r="K50" s="16">
        <f t="shared" si="2"/>
        <v>96.61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99" t="s">
        <v>534</v>
      </c>
      <c r="C51" s="99" t="s">
        <v>535</v>
      </c>
      <c r="D51" s="30"/>
      <c r="E51" s="10"/>
      <c r="F51" s="99" t="s">
        <v>536</v>
      </c>
      <c r="G51" s="46" t="s">
        <v>16</v>
      </c>
      <c r="H51" s="46" t="s">
        <v>16</v>
      </c>
      <c r="I51" s="71">
        <f t="shared" si="0"/>
        <v>0</v>
      </c>
      <c r="J51" s="16">
        <f t="shared" si="1"/>
        <v>0</v>
      </c>
      <c r="K51" s="16">
        <f t="shared" si="2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8" t="s">
        <v>66</v>
      </c>
      <c r="C52" s="8" t="s">
        <v>138</v>
      </c>
      <c r="D52" s="23"/>
      <c r="E52" s="8"/>
      <c r="F52" s="8" t="s">
        <v>67</v>
      </c>
      <c r="G52" s="46" t="s">
        <v>26</v>
      </c>
      <c r="H52" s="46" t="s">
        <v>37</v>
      </c>
      <c r="I52" s="71">
        <f t="shared" si="0"/>
        <v>4</v>
      </c>
      <c r="J52" s="16">
        <f t="shared" si="1"/>
        <v>463.72</v>
      </c>
      <c r="K52" s="16">
        <f t="shared" si="2"/>
        <v>386.44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8" t="s">
        <v>320</v>
      </c>
      <c r="C53" s="8" t="s">
        <v>321</v>
      </c>
      <c r="D53" s="30"/>
      <c r="E53" s="10"/>
      <c r="F53" s="8" t="s">
        <v>322</v>
      </c>
      <c r="G53" s="46" t="s">
        <v>16</v>
      </c>
      <c r="H53" s="46" t="s">
        <v>13</v>
      </c>
      <c r="I53" s="71">
        <f t="shared" si="0"/>
        <v>1</v>
      </c>
      <c r="J53" s="16">
        <f t="shared" si="1"/>
        <v>115.93</v>
      </c>
      <c r="K53" s="16">
        <f t="shared" si="2"/>
        <v>96.61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8" t="s">
        <v>69</v>
      </c>
      <c r="C54" s="8" t="s">
        <v>139</v>
      </c>
      <c r="D54" s="23"/>
      <c r="E54" s="8"/>
      <c r="F54" s="8" t="s">
        <v>70</v>
      </c>
      <c r="G54" s="46" t="s">
        <v>52</v>
      </c>
      <c r="H54" s="46" t="s">
        <v>52</v>
      </c>
      <c r="I54" s="71">
        <f t="shared" si="0"/>
        <v>0</v>
      </c>
      <c r="J54" s="16">
        <f t="shared" si="1"/>
        <v>0</v>
      </c>
      <c r="K54" s="16">
        <f t="shared" si="2"/>
        <v>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8" t="s">
        <v>169</v>
      </c>
      <c r="C55" s="8" t="s">
        <v>170</v>
      </c>
      <c r="D55" s="8"/>
      <c r="E55" s="10"/>
      <c r="F55" s="8" t="s">
        <v>166</v>
      </c>
      <c r="G55" s="46" t="s">
        <v>61</v>
      </c>
      <c r="H55" s="46" t="s">
        <v>81</v>
      </c>
      <c r="I55" s="71">
        <f t="shared" si="0"/>
        <v>6</v>
      </c>
      <c r="J55" s="16">
        <f t="shared" si="1"/>
        <v>695.58</v>
      </c>
      <c r="K55" s="16">
        <f t="shared" si="2"/>
        <v>579.66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8" t="s">
        <v>325</v>
      </c>
      <c r="C56" s="8" t="s">
        <v>326</v>
      </c>
      <c r="D56" s="8"/>
      <c r="E56" s="10"/>
      <c r="F56" s="8" t="s">
        <v>327</v>
      </c>
      <c r="G56" s="46" t="s">
        <v>16</v>
      </c>
      <c r="H56" s="46" t="s">
        <v>13</v>
      </c>
      <c r="I56" s="71">
        <f t="shared" si="0"/>
        <v>1</v>
      </c>
      <c r="J56" s="16">
        <f t="shared" si="1"/>
        <v>115.93</v>
      </c>
      <c r="K56" s="16">
        <f t="shared" si="2"/>
        <v>96.61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8" t="s">
        <v>329</v>
      </c>
      <c r="C57" s="8" t="s">
        <v>330</v>
      </c>
      <c r="D57" s="8"/>
      <c r="E57" s="10"/>
      <c r="F57" s="8" t="s">
        <v>327</v>
      </c>
      <c r="G57" s="46" t="s">
        <v>16</v>
      </c>
      <c r="H57" s="46" t="s">
        <v>13</v>
      </c>
      <c r="I57" s="71">
        <f t="shared" si="0"/>
        <v>1</v>
      </c>
      <c r="J57" s="16">
        <f t="shared" si="1"/>
        <v>115.93</v>
      </c>
      <c r="K57" s="16">
        <f t="shared" si="2"/>
        <v>96.61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8" t="s">
        <v>227</v>
      </c>
      <c r="C58" s="8" t="s">
        <v>213</v>
      </c>
      <c r="D58" s="8"/>
      <c r="E58" s="10"/>
      <c r="F58" s="8" t="s">
        <v>214</v>
      </c>
      <c r="G58" s="46" t="s">
        <v>17</v>
      </c>
      <c r="H58" s="46" t="s">
        <v>17</v>
      </c>
      <c r="I58" s="71">
        <f t="shared" si="0"/>
        <v>0</v>
      </c>
      <c r="J58" s="16">
        <f t="shared" si="1"/>
        <v>0</v>
      </c>
      <c r="K58" s="16">
        <f t="shared" si="2"/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8" t="s">
        <v>172</v>
      </c>
      <c r="C59" s="8" t="s">
        <v>173</v>
      </c>
      <c r="D59" s="23"/>
      <c r="E59" s="12"/>
      <c r="F59" s="8" t="s">
        <v>174</v>
      </c>
      <c r="G59" s="46" t="s">
        <v>26</v>
      </c>
      <c r="H59" s="46" t="s">
        <v>31</v>
      </c>
      <c r="I59" s="71">
        <f t="shared" si="0"/>
        <v>2</v>
      </c>
      <c r="J59" s="16">
        <f t="shared" si="1"/>
        <v>231.86</v>
      </c>
      <c r="K59" s="16">
        <f t="shared" si="2"/>
        <v>193.22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8" t="s">
        <v>228</v>
      </c>
      <c r="C60" s="8" t="s">
        <v>213</v>
      </c>
      <c r="D60" s="8"/>
      <c r="E60" s="10"/>
      <c r="F60" s="8" t="s">
        <v>214</v>
      </c>
      <c r="G60" s="46" t="s">
        <v>13</v>
      </c>
      <c r="H60" s="46" t="s">
        <v>17</v>
      </c>
      <c r="I60" s="71">
        <f t="shared" si="0"/>
        <v>1</v>
      </c>
      <c r="J60" s="16">
        <f t="shared" si="1"/>
        <v>115.93</v>
      </c>
      <c r="K60" s="16">
        <f t="shared" si="2"/>
        <v>96.61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99" t="s">
        <v>537</v>
      </c>
      <c r="C61" s="99" t="s">
        <v>538</v>
      </c>
      <c r="D61" s="8"/>
      <c r="E61" s="10"/>
      <c r="F61" s="99" t="s">
        <v>539</v>
      </c>
      <c r="G61" s="46" t="s">
        <v>16</v>
      </c>
      <c r="H61" s="46" t="s">
        <v>13</v>
      </c>
      <c r="I61" s="71">
        <f t="shared" si="0"/>
        <v>1</v>
      </c>
      <c r="J61" s="16">
        <f t="shared" si="1"/>
        <v>115.93</v>
      </c>
      <c r="K61" s="16">
        <f t="shared" si="2"/>
        <v>96.61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99" t="s">
        <v>540</v>
      </c>
      <c r="C62" s="99" t="s">
        <v>541</v>
      </c>
      <c r="D62" s="8"/>
      <c r="E62" s="10"/>
      <c r="F62" s="99" t="s">
        <v>542</v>
      </c>
      <c r="G62" s="46" t="s">
        <v>16</v>
      </c>
      <c r="H62" s="46" t="s">
        <v>16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8" t="s">
        <v>72</v>
      </c>
      <c r="C63" s="12" t="s">
        <v>140</v>
      </c>
      <c r="D63" s="23"/>
      <c r="E63" s="12"/>
      <c r="F63" s="8" t="s">
        <v>73</v>
      </c>
      <c r="G63" s="46" t="s">
        <v>31</v>
      </c>
      <c r="H63" s="46" t="s">
        <v>31</v>
      </c>
      <c r="I63" s="71">
        <f t="shared" si="0"/>
        <v>0</v>
      </c>
      <c r="J63" s="16">
        <f t="shared" si="1"/>
        <v>0</v>
      </c>
      <c r="K63" s="16">
        <f t="shared" si="2"/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8" t="s">
        <v>452</v>
      </c>
      <c r="C64" s="12" t="s">
        <v>453</v>
      </c>
      <c r="D64" s="23"/>
      <c r="E64" s="12"/>
      <c r="F64" s="8" t="s">
        <v>454</v>
      </c>
      <c r="G64" s="46" t="s">
        <v>13</v>
      </c>
      <c r="H64" s="46" t="s">
        <v>20</v>
      </c>
      <c r="I64" s="71">
        <f t="shared" si="0"/>
        <v>2</v>
      </c>
      <c r="J64" s="16">
        <f t="shared" si="1"/>
        <v>231.86</v>
      </c>
      <c r="K64" s="16">
        <f t="shared" si="2"/>
        <v>193.22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11" x14ac:dyDescent="0.25">
      <c r="A65" s="57" t="s">
        <v>378</v>
      </c>
      <c r="B65" s="8" t="s">
        <v>75</v>
      </c>
      <c r="C65" s="12" t="s">
        <v>141</v>
      </c>
      <c r="D65" s="31"/>
      <c r="E65" s="10"/>
      <c r="F65" s="8" t="s">
        <v>76</v>
      </c>
      <c r="G65" s="46" t="s">
        <v>23</v>
      </c>
      <c r="H65" s="46" t="s">
        <v>29</v>
      </c>
      <c r="I65" s="71">
        <f t="shared" si="0"/>
        <v>2</v>
      </c>
      <c r="J65" s="16">
        <f t="shared" si="1"/>
        <v>231.86</v>
      </c>
      <c r="K65" s="16">
        <f t="shared" si="2"/>
        <v>193.22</v>
      </c>
    </row>
    <row r="66" spans="1:11" x14ac:dyDescent="0.25">
      <c r="A66" s="57" t="s">
        <v>309</v>
      </c>
      <c r="B66" s="8" t="s">
        <v>78</v>
      </c>
      <c r="C66" s="27" t="s">
        <v>142</v>
      </c>
      <c r="D66" s="25"/>
      <c r="E66" s="216"/>
      <c r="F66" s="86" t="s">
        <v>79</v>
      </c>
      <c r="G66" s="46" t="s">
        <v>16</v>
      </c>
      <c r="H66" s="46" t="s">
        <v>16</v>
      </c>
      <c r="I66" s="71">
        <f t="shared" si="0"/>
        <v>0</v>
      </c>
      <c r="J66" s="16">
        <f t="shared" si="1"/>
        <v>0</v>
      </c>
      <c r="K66" s="16">
        <f t="shared" si="2"/>
        <v>0</v>
      </c>
    </row>
    <row r="67" spans="1:11" x14ac:dyDescent="0.25">
      <c r="A67" s="57" t="s">
        <v>391</v>
      </c>
      <c r="B67" s="8" t="s">
        <v>80</v>
      </c>
      <c r="C67" s="28"/>
      <c r="D67" s="29"/>
      <c r="E67" s="217"/>
      <c r="F67" s="88"/>
      <c r="G67" s="46" t="s">
        <v>256</v>
      </c>
      <c r="H67" s="46" t="s">
        <v>264</v>
      </c>
      <c r="I67" s="71">
        <f t="shared" si="0"/>
        <v>11</v>
      </c>
      <c r="J67" s="16">
        <f t="shared" si="1"/>
        <v>1275.23</v>
      </c>
      <c r="K67" s="16">
        <f t="shared" si="2"/>
        <v>1062.71</v>
      </c>
    </row>
    <row r="68" spans="1:11" x14ac:dyDescent="0.25">
      <c r="A68" s="57" t="s">
        <v>155</v>
      </c>
      <c r="B68" s="8" t="s">
        <v>336</v>
      </c>
      <c r="C68" s="28" t="s">
        <v>337</v>
      </c>
      <c r="D68" s="8"/>
      <c r="E68" s="10"/>
      <c r="F68" s="93" t="s">
        <v>327</v>
      </c>
      <c r="G68" s="46" t="s">
        <v>16</v>
      </c>
      <c r="H68" s="46" t="s">
        <v>16</v>
      </c>
      <c r="I68" s="71">
        <f t="shared" si="0"/>
        <v>0</v>
      </c>
      <c r="J68" s="16">
        <f t="shared" si="1"/>
        <v>0</v>
      </c>
      <c r="K68" s="16">
        <f t="shared" si="2"/>
        <v>0</v>
      </c>
    </row>
    <row r="69" spans="1:11" x14ac:dyDescent="0.25">
      <c r="A69" s="57" t="s">
        <v>392</v>
      </c>
      <c r="B69" s="8" t="s">
        <v>339</v>
      </c>
      <c r="C69" s="28" t="s">
        <v>340</v>
      </c>
      <c r="D69" s="8"/>
      <c r="E69" s="10"/>
      <c r="F69" s="93" t="s">
        <v>322</v>
      </c>
      <c r="G69" s="46" t="s">
        <v>17</v>
      </c>
      <c r="H69" s="46" t="s">
        <v>29</v>
      </c>
      <c r="I69" s="71">
        <f t="shared" si="0"/>
        <v>4</v>
      </c>
      <c r="J69" s="16">
        <f t="shared" si="1"/>
        <v>463.72</v>
      </c>
      <c r="K69" s="16">
        <f t="shared" si="2"/>
        <v>386.44</v>
      </c>
    </row>
    <row r="70" spans="1:11" x14ac:dyDescent="0.25">
      <c r="A70" s="57" t="s">
        <v>256</v>
      </c>
      <c r="B70" s="8" t="s">
        <v>180</v>
      </c>
      <c r="C70" s="28" t="s">
        <v>181</v>
      </c>
      <c r="D70" s="8"/>
      <c r="E70" s="10"/>
      <c r="F70" s="93" t="s">
        <v>166</v>
      </c>
      <c r="G70" s="46" t="s">
        <v>43</v>
      </c>
      <c r="H70" s="46" t="s">
        <v>391</v>
      </c>
      <c r="I70" s="71">
        <f t="shared" si="0"/>
        <v>50</v>
      </c>
      <c r="J70" s="16">
        <f t="shared" si="1"/>
        <v>5796.5</v>
      </c>
      <c r="K70" s="16">
        <f t="shared" si="2"/>
        <v>4830.5</v>
      </c>
    </row>
    <row r="71" spans="1:11" x14ac:dyDescent="0.25">
      <c r="A71" s="57" t="s">
        <v>109</v>
      </c>
      <c r="B71" s="8" t="s">
        <v>342</v>
      </c>
      <c r="C71" s="28" t="s">
        <v>343</v>
      </c>
      <c r="D71" s="65"/>
      <c r="E71" s="66"/>
      <c r="F71" s="93" t="s">
        <v>312</v>
      </c>
      <c r="G71" s="46" t="s">
        <v>23</v>
      </c>
      <c r="H71" s="46" t="s">
        <v>23</v>
      </c>
      <c r="I71" s="71">
        <f t="shared" si="0"/>
        <v>0</v>
      </c>
      <c r="J71" s="16">
        <f t="shared" si="1"/>
        <v>0</v>
      </c>
      <c r="K71" s="16">
        <f t="shared" si="2"/>
        <v>0</v>
      </c>
    </row>
    <row r="72" spans="1:11" x14ac:dyDescent="0.25">
      <c r="A72" s="57" t="s">
        <v>393</v>
      </c>
      <c r="B72" s="8" t="s">
        <v>345</v>
      </c>
      <c r="C72" s="28" t="s">
        <v>346</v>
      </c>
      <c r="D72" s="65"/>
      <c r="E72" s="66"/>
      <c r="F72" s="93" t="s">
        <v>322</v>
      </c>
      <c r="G72" s="46" t="s">
        <v>23</v>
      </c>
      <c r="H72" s="46" t="s">
        <v>37</v>
      </c>
      <c r="I72" s="71">
        <f t="shared" ref="I72:I123" si="3">H72-G72</f>
        <v>5</v>
      </c>
      <c r="J72" s="16">
        <f t="shared" ref="J72:J123" si="4">I72*115.93</f>
        <v>579.65000000000009</v>
      </c>
      <c r="K72" s="16">
        <f t="shared" ref="K72:K123" si="5">I72*96.61</f>
        <v>483.05</v>
      </c>
    </row>
    <row r="73" spans="1:11" x14ac:dyDescent="0.25">
      <c r="A73" s="57" t="s">
        <v>394</v>
      </c>
      <c r="B73" s="8" t="s">
        <v>229</v>
      </c>
      <c r="C73" s="28" t="s">
        <v>231</v>
      </c>
      <c r="D73" s="65"/>
      <c r="E73" s="66"/>
      <c r="F73" s="93" t="s">
        <v>214</v>
      </c>
      <c r="G73" s="46" t="s">
        <v>16</v>
      </c>
      <c r="H73" s="46" t="s">
        <v>16</v>
      </c>
      <c r="I73" s="71">
        <f t="shared" si="3"/>
        <v>0</v>
      </c>
      <c r="J73" s="16">
        <f t="shared" si="4"/>
        <v>0</v>
      </c>
      <c r="K73" s="16">
        <f t="shared" si="5"/>
        <v>0</v>
      </c>
    </row>
    <row r="74" spans="1:11" x14ac:dyDescent="0.25">
      <c r="A74" s="57" t="s">
        <v>395</v>
      </c>
      <c r="B74" s="8" t="s">
        <v>230</v>
      </c>
      <c r="C74" s="28" t="s">
        <v>231</v>
      </c>
      <c r="D74" s="65"/>
      <c r="E74" s="66"/>
      <c r="F74" s="93" t="s">
        <v>214</v>
      </c>
      <c r="G74" s="46" t="s">
        <v>43</v>
      </c>
      <c r="H74" s="46" t="s">
        <v>43</v>
      </c>
      <c r="I74" s="71">
        <f t="shared" si="3"/>
        <v>0</v>
      </c>
      <c r="J74" s="16">
        <f t="shared" si="4"/>
        <v>0</v>
      </c>
      <c r="K74" s="16">
        <f t="shared" si="5"/>
        <v>0</v>
      </c>
    </row>
    <row r="75" spans="1:11" x14ac:dyDescent="0.25">
      <c r="A75" s="57" t="s">
        <v>268</v>
      </c>
      <c r="B75" s="12" t="s">
        <v>82</v>
      </c>
      <c r="C75" s="41" t="s">
        <v>143</v>
      </c>
      <c r="D75" s="96"/>
      <c r="E75" s="66"/>
      <c r="F75" s="67" t="s">
        <v>232</v>
      </c>
      <c r="G75" s="48" t="s">
        <v>17</v>
      </c>
      <c r="H75" s="48" t="s">
        <v>52</v>
      </c>
      <c r="I75" s="71">
        <f t="shared" si="3"/>
        <v>12</v>
      </c>
      <c r="J75" s="16">
        <f t="shared" si="4"/>
        <v>1391.16</v>
      </c>
      <c r="K75" s="16">
        <f t="shared" si="5"/>
        <v>1159.32</v>
      </c>
    </row>
    <row r="76" spans="1:11" x14ac:dyDescent="0.25">
      <c r="A76" s="57" t="s">
        <v>168</v>
      </c>
      <c r="B76" s="12" t="s">
        <v>233</v>
      </c>
      <c r="C76" s="41" t="s">
        <v>234</v>
      </c>
      <c r="D76" s="96"/>
      <c r="E76" s="66"/>
      <c r="F76" s="67" t="s">
        <v>210</v>
      </c>
      <c r="G76" s="48" t="s">
        <v>13</v>
      </c>
      <c r="H76" s="48" t="s">
        <v>13</v>
      </c>
      <c r="I76" s="71">
        <f t="shared" si="3"/>
        <v>0</v>
      </c>
      <c r="J76" s="16">
        <f t="shared" si="4"/>
        <v>0</v>
      </c>
      <c r="K76" s="16">
        <f t="shared" si="5"/>
        <v>0</v>
      </c>
    </row>
    <row r="77" spans="1:11" x14ac:dyDescent="0.25">
      <c r="A77" s="57" t="s">
        <v>396</v>
      </c>
      <c r="B77" s="12" t="s">
        <v>183</v>
      </c>
      <c r="C77" s="41" t="s">
        <v>184</v>
      </c>
      <c r="D77" s="23"/>
      <c r="E77" s="12"/>
      <c r="F77" s="43" t="s">
        <v>166</v>
      </c>
      <c r="G77" s="48" t="s">
        <v>13</v>
      </c>
      <c r="H77" s="48" t="s">
        <v>26</v>
      </c>
      <c r="I77" s="71">
        <f t="shared" si="3"/>
        <v>4</v>
      </c>
      <c r="J77" s="16">
        <f t="shared" si="4"/>
        <v>463.72</v>
      </c>
      <c r="K77" s="16">
        <f t="shared" si="5"/>
        <v>386.44</v>
      </c>
    </row>
    <row r="78" spans="1:11" x14ac:dyDescent="0.25">
      <c r="A78" s="57" t="s">
        <v>295</v>
      </c>
      <c r="B78" s="12" t="s">
        <v>443</v>
      </c>
      <c r="C78" s="41" t="s">
        <v>444</v>
      </c>
      <c r="D78" s="8"/>
      <c r="E78" s="10"/>
      <c r="F78" s="43" t="s">
        <v>410</v>
      </c>
      <c r="G78" s="48" t="s">
        <v>16</v>
      </c>
      <c r="H78" s="48" t="s">
        <v>13</v>
      </c>
      <c r="I78" s="71">
        <f t="shared" si="3"/>
        <v>1</v>
      </c>
      <c r="J78" s="16">
        <f t="shared" si="4"/>
        <v>115.93</v>
      </c>
      <c r="K78" s="16">
        <f t="shared" si="5"/>
        <v>96.61</v>
      </c>
    </row>
    <row r="79" spans="1:11" x14ac:dyDescent="0.25">
      <c r="A79" s="57" t="s">
        <v>397</v>
      </c>
      <c r="B79" s="12" t="s">
        <v>235</v>
      </c>
      <c r="C79" s="41" t="s">
        <v>236</v>
      </c>
      <c r="D79" s="23"/>
      <c r="E79" s="12"/>
      <c r="F79" s="43" t="s">
        <v>222</v>
      </c>
      <c r="G79" s="48" t="s">
        <v>17</v>
      </c>
      <c r="H79" s="48" t="s">
        <v>40</v>
      </c>
      <c r="I79" s="71">
        <f t="shared" si="3"/>
        <v>8</v>
      </c>
      <c r="J79" s="16">
        <f t="shared" si="4"/>
        <v>927.44</v>
      </c>
      <c r="K79" s="16">
        <f t="shared" si="5"/>
        <v>772.88</v>
      </c>
    </row>
    <row r="80" spans="1:11" x14ac:dyDescent="0.25">
      <c r="A80" s="57" t="s">
        <v>398</v>
      </c>
      <c r="B80" s="12" t="s">
        <v>351</v>
      </c>
      <c r="C80" s="41" t="s">
        <v>352</v>
      </c>
      <c r="D80" s="8"/>
      <c r="E80" s="10"/>
      <c r="F80" s="43" t="s">
        <v>327</v>
      </c>
      <c r="G80" s="48" t="s">
        <v>16</v>
      </c>
      <c r="H80" s="48" t="s">
        <v>13</v>
      </c>
      <c r="I80" s="71">
        <f t="shared" si="3"/>
        <v>1</v>
      </c>
      <c r="J80" s="16">
        <f t="shared" si="4"/>
        <v>115.93</v>
      </c>
      <c r="K80" s="16">
        <f t="shared" si="5"/>
        <v>96.61</v>
      </c>
    </row>
    <row r="81" spans="1:12" x14ac:dyDescent="0.25">
      <c r="A81" s="57" t="s">
        <v>264</v>
      </c>
      <c r="B81" s="99" t="s">
        <v>543</v>
      </c>
      <c r="C81" s="99" t="s">
        <v>544</v>
      </c>
      <c r="D81" s="8"/>
      <c r="E81" s="10"/>
      <c r="F81" s="99" t="s">
        <v>545</v>
      </c>
      <c r="G81" s="48" t="s">
        <v>16</v>
      </c>
      <c r="H81" s="48" t="s">
        <v>13</v>
      </c>
      <c r="I81" s="71">
        <f t="shared" si="3"/>
        <v>1</v>
      </c>
      <c r="J81" s="16">
        <f t="shared" si="4"/>
        <v>115.93</v>
      </c>
      <c r="K81" s="16">
        <f t="shared" si="5"/>
        <v>96.61</v>
      </c>
    </row>
    <row r="82" spans="1:12" x14ac:dyDescent="0.25">
      <c r="A82" s="57" t="s">
        <v>399</v>
      </c>
      <c r="B82" s="12" t="s">
        <v>440</v>
      </c>
      <c r="C82" s="41" t="s">
        <v>441</v>
      </c>
      <c r="D82" s="8"/>
      <c r="E82" s="10"/>
      <c r="F82" s="43" t="s">
        <v>442</v>
      </c>
      <c r="G82" s="48" t="s">
        <v>16</v>
      </c>
      <c r="H82" s="48" t="s">
        <v>13</v>
      </c>
      <c r="I82" s="71">
        <f t="shared" si="3"/>
        <v>1</v>
      </c>
      <c r="J82" s="16">
        <f t="shared" si="4"/>
        <v>115.93</v>
      </c>
      <c r="K82" s="16">
        <f t="shared" si="5"/>
        <v>96.61</v>
      </c>
    </row>
    <row r="83" spans="1:12" x14ac:dyDescent="0.25">
      <c r="A83" s="57" t="s">
        <v>409</v>
      </c>
      <c r="B83" s="12" t="s">
        <v>185</v>
      </c>
      <c r="C83" s="89" t="s">
        <v>187</v>
      </c>
      <c r="D83" s="241"/>
      <c r="E83" s="243"/>
      <c r="F83" s="83" t="s">
        <v>188</v>
      </c>
      <c r="G83" s="48" t="s">
        <v>20</v>
      </c>
      <c r="H83" s="48" t="s">
        <v>20</v>
      </c>
      <c r="I83" s="71">
        <f t="shared" si="3"/>
        <v>0</v>
      </c>
      <c r="J83" s="16">
        <f t="shared" si="4"/>
        <v>0</v>
      </c>
      <c r="K83" s="16">
        <f t="shared" si="5"/>
        <v>0</v>
      </c>
    </row>
    <row r="84" spans="1:12" x14ac:dyDescent="0.25">
      <c r="A84" s="57" t="s">
        <v>492</v>
      </c>
      <c r="B84" s="12" t="s">
        <v>186</v>
      </c>
      <c r="C84" s="90"/>
      <c r="D84" s="242"/>
      <c r="E84" s="244"/>
      <c r="F84" s="85"/>
      <c r="G84" s="48" t="s">
        <v>17</v>
      </c>
      <c r="H84" s="48" t="s">
        <v>17</v>
      </c>
      <c r="I84" s="71">
        <f t="shared" si="3"/>
        <v>0</v>
      </c>
      <c r="J84" s="16">
        <f t="shared" si="4"/>
        <v>0</v>
      </c>
      <c r="K84" s="16">
        <f t="shared" si="5"/>
        <v>0</v>
      </c>
      <c r="L84" s="54"/>
    </row>
    <row r="85" spans="1:12" x14ac:dyDescent="0.25">
      <c r="A85" s="57" t="s">
        <v>493</v>
      </c>
      <c r="B85" s="12" t="s">
        <v>354</v>
      </c>
      <c r="C85" s="41" t="s">
        <v>355</v>
      </c>
      <c r="D85" s="8"/>
      <c r="E85" s="10"/>
      <c r="F85" s="43" t="s">
        <v>327</v>
      </c>
      <c r="G85" s="48" t="s">
        <v>13</v>
      </c>
      <c r="H85" s="48" t="s">
        <v>13</v>
      </c>
      <c r="I85" s="71">
        <f t="shared" si="3"/>
        <v>0</v>
      </c>
      <c r="J85" s="16">
        <f t="shared" si="4"/>
        <v>0</v>
      </c>
      <c r="K85" s="16">
        <f t="shared" si="5"/>
        <v>0</v>
      </c>
      <c r="L85" s="54"/>
    </row>
    <row r="86" spans="1:12" x14ac:dyDescent="0.25">
      <c r="A86" s="57" t="s">
        <v>494</v>
      </c>
      <c r="B86" s="12" t="s">
        <v>357</v>
      </c>
      <c r="C86" s="41" t="s">
        <v>358</v>
      </c>
      <c r="D86" s="8"/>
      <c r="E86" s="10"/>
      <c r="F86" s="43" t="s">
        <v>312</v>
      </c>
      <c r="G86" s="48" t="s">
        <v>13</v>
      </c>
      <c r="H86" s="48" t="s">
        <v>17</v>
      </c>
      <c r="I86" s="71">
        <f t="shared" si="3"/>
        <v>1</v>
      </c>
      <c r="J86" s="16">
        <f t="shared" si="4"/>
        <v>115.93</v>
      </c>
      <c r="K86" s="16">
        <f t="shared" si="5"/>
        <v>96.61</v>
      </c>
      <c r="L86" s="54"/>
    </row>
    <row r="87" spans="1:12" x14ac:dyDescent="0.25">
      <c r="A87" s="57" t="s">
        <v>495</v>
      </c>
      <c r="B87" s="12" t="s">
        <v>437</v>
      </c>
      <c r="C87" s="41" t="s">
        <v>438</v>
      </c>
      <c r="D87" s="8"/>
      <c r="E87" s="10"/>
      <c r="F87" s="43" t="s">
        <v>422</v>
      </c>
      <c r="G87" s="48" t="s">
        <v>20</v>
      </c>
      <c r="H87" s="48" t="s">
        <v>40</v>
      </c>
      <c r="I87" s="71">
        <f t="shared" si="3"/>
        <v>7</v>
      </c>
      <c r="J87" s="16">
        <f t="shared" si="4"/>
        <v>811.51</v>
      </c>
      <c r="K87" s="16">
        <f t="shared" si="5"/>
        <v>676.27</v>
      </c>
      <c r="L87" s="54"/>
    </row>
    <row r="88" spans="1:12" x14ac:dyDescent="0.25">
      <c r="A88" s="57" t="s">
        <v>496</v>
      </c>
      <c r="B88" s="99" t="s">
        <v>546</v>
      </c>
      <c r="C88" s="99" t="s">
        <v>547</v>
      </c>
      <c r="D88" s="8"/>
      <c r="E88" s="10"/>
      <c r="F88" s="99" t="s">
        <v>539</v>
      </c>
      <c r="G88" s="48" t="s">
        <v>16</v>
      </c>
      <c r="H88" s="48" t="s">
        <v>16</v>
      </c>
      <c r="I88" s="71">
        <f t="shared" si="3"/>
        <v>0</v>
      </c>
      <c r="J88" s="16">
        <f t="shared" si="4"/>
        <v>0</v>
      </c>
      <c r="K88" s="16">
        <f t="shared" si="5"/>
        <v>0</v>
      </c>
      <c r="L88" s="54"/>
    </row>
    <row r="89" spans="1:12" x14ac:dyDescent="0.25">
      <c r="A89" s="57" t="s">
        <v>497</v>
      </c>
      <c r="B89" s="12" t="s">
        <v>430</v>
      </c>
      <c r="C89" s="41" t="s">
        <v>431</v>
      </c>
      <c r="D89" s="8"/>
      <c r="E89" s="10"/>
      <c r="F89" s="43" t="s">
        <v>416</v>
      </c>
      <c r="G89" s="48" t="s">
        <v>16</v>
      </c>
      <c r="H89" s="48" t="s">
        <v>13</v>
      </c>
      <c r="I89" s="71">
        <f t="shared" si="3"/>
        <v>1</v>
      </c>
      <c r="J89" s="16">
        <f t="shared" si="4"/>
        <v>115.93</v>
      </c>
      <c r="K89" s="16">
        <f t="shared" si="5"/>
        <v>96.61</v>
      </c>
      <c r="L89" s="54"/>
    </row>
    <row r="90" spans="1:12" x14ac:dyDescent="0.25">
      <c r="A90" s="57" t="s">
        <v>498</v>
      </c>
      <c r="B90" s="12" t="s">
        <v>433</v>
      </c>
      <c r="C90" s="41" t="s">
        <v>434</v>
      </c>
      <c r="D90" s="8"/>
      <c r="E90" s="10"/>
      <c r="F90" s="43" t="s">
        <v>435</v>
      </c>
      <c r="G90" s="48" t="s">
        <v>16</v>
      </c>
      <c r="H90" s="48" t="s">
        <v>13</v>
      </c>
      <c r="I90" s="71">
        <f t="shared" si="3"/>
        <v>1</v>
      </c>
      <c r="J90" s="16">
        <f t="shared" si="4"/>
        <v>115.93</v>
      </c>
      <c r="K90" s="16">
        <f t="shared" si="5"/>
        <v>96.61</v>
      </c>
      <c r="L90" s="54"/>
    </row>
    <row r="91" spans="1:12" x14ac:dyDescent="0.25">
      <c r="A91" s="57" t="s">
        <v>499</v>
      </c>
      <c r="B91" s="8" t="s">
        <v>84</v>
      </c>
      <c r="C91" s="12" t="s">
        <v>144</v>
      </c>
      <c r="D91" s="8"/>
      <c r="E91" s="10"/>
      <c r="F91" s="8" t="s">
        <v>73</v>
      </c>
      <c r="G91" s="46" t="s">
        <v>37</v>
      </c>
      <c r="H91" s="46" t="s">
        <v>37</v>
      </c>
      <c r="I91" s="71">
        <f t="shared" si="3"/>
        <v>0</v>
      </c>
      <c r="J91" s="16">
        <f t="shared" si="4"/>
        <v>0</v>
      </c>
      <c r="K91" s="16">
        <f t="shared" si="5"/>
        <v>0</v>
      </c>
    </row>
    <row r="92" spans="1:12" x14ac:dyDescent="0.25">
      <c r="A92" s="57" t="s">
        <v>500</v>
      </c>
      <c r="B92" s="8" t="s">
        <v>237</v>
      </c>
      <c r="C92" s="75" t="s">
        <v>238</v>
      </c>
      <c r="D92" s="8"/>
      <c r="E92" s="10"/>
      <c r="F92" s="8" t="s">
        <v>214</v>
      </c>
      <c r="G92" s="46" t="s">
        <v>13</v>
      </c>
      <c r="H92" s="46" t="s">
        <v>13</v>
      </c>
      <c r="I92" s="71">
        <f t="shared" si="3"/>
        <v>0</v>
      </c>
      <c r="J92" s="16">
        <f t="shared" si="4"/>
        <v>0</v>
      </c>
      <c r="K92" s="16">
        <f t="shared" si="5"/>
        <v>0</v>
      </c>
    </row>
    <row r="93" spans="1:12" x14ac:dyDescent="0.25">
      <c r="A93" s="57" t="s">
        <v>501</v>
      </c>
      <c r="B93" s="99" t="s">
        <v>548</v>
      </c>
      <c r="C93" s="99" t="s">
        <v>549</v>
      </c>
      <c r="D93" s="31"/>
      <c r="E93" s="82"/>
      <c r="F93" s="99" t="s">
        <v>531</v>
      </c>
      <c r="G93" s="46" t="s">
        <v>16</v>
      </c>
      <c r="H93" s="46" t="s">
        <v>16</v>
      </c>
      <c r="I93" s="71">
        <f t="shared" si="3"/>
        <v>0</v>
      </c>
      <c r="J93" s="16">
        <f t="shared" si="4"/>
        <v>0</v>
      </c>
      <c r="K93" s="16">
        <f t="shared" si="5"/>
        <v>0</v>
      </c>
    </row>
    <row r="94" spans="1:12" x14ac:dyDescent="0.25">
      <c r="A94" s="57" t="s">
        <v>502</v>
      </c>
      <c r="B94" s="99" t="s">
        <v>550</v>
      </c>
      <c r="C94" s="99" t="s">
        <v>551</v>
      </c>
      <c r="D94" s="31"/>
      <c r="E94" s="82"/>
      <c r="F94" s="99" t="s">
        <v>531</v>
      </c>
      <c r="G94" s="46"/>
      <c r="H94" s="46"/>
      <c r="I94" s="71">
        <f t="shared" si="3"/>
        <v>0</v>
      </c>
      <c r="J94" s="16">
        <f t="shared" si="4"/>
        <v>0</v>
      </c>
      <c r="K94" s="16">
        <f t="shared" si="5"/>
        <v>0</v>
      </c>
    </row>
    <row r="95" spans="1:12" x14ac:dyDescent="0.25">
      <c r="A95" s="57" t="s">
        <v>464</v>
      </c>
      <c r="B95" s="99" t="s">
        <v>552</v>
      </c>
      <c r="C95" s="99" t="s">
        <v>553</v>
      </c>
      <c r="D95" s="31"/>
      <c r="E95" s="82"/>
      <c r="F95" s="99" t="s">
        <v>518</v>
      </c>
      <c r="G95" s="46" t="s">
        <v>16</v>
      </c>
      <c r="H95" s="46" t="s">
        <v>16</v>
      </c>
      <c r="I95" s="71">
        <f t="shared" si="3"/>
        <v>0</v>
      </c>
      <c r="J95" s="16">
        <f t="shared" si="4"/>
        <v>0</v>
      </c>
      <c r="K95" s="16">
        <f t="shared" si="5"/>
        <v>0</v>
      </c>
    </row>
    <row r="96" spans="1:12" x14ac:dyDescent="0.25">
      <c r="A96" s="57" t="s">
        <v>100</v>
      </c>
      <c r="B96" s="74" t="s">
        <v>417</v>
      </c>
      <c r="C96" s="75" t="s">
        <v>418</v>
      </c>
      <c r="D96" s="31"/>
      <c r="E96" s="82"/>
      <c r="F96" s="31" t="s">
        <v>419</v>
      </c>
      <c r="G96" s="46" t="s">
        <v>16</v>
      </c>
      <c r="H96" s="46" t="s">
        <v>13</v>
      </c>
      <c r="I96" s="71">
        <f t="shared" si="3"/>
        <v>1</v>
      </c>
      <c r="J96" s="16">
        <f t="shared" si="4"/>
        <v>115.93</v>
      </c>
      <c r="K96" s="16">
        <f t="shared" si="5"/>
        <v>96.61</v>
      </c>
    </row>
    <row r="97" spans="1:11" x14ac:dyDescent="0.25">
      <c r="A97" s="57" t="s">
        <v>503</v>
      </c>
      <c r="B97" s="74" t="s">
        <v>420</v>
      </c>
      <c r="C97" s="75" t="s">
        <v>421</v>
      </c>
      <c r="D97" s="31"/>
      <c r="E97" s="82"/>
      <c r="F97" s="31" t="s">
        <v>422</v>
      </c>
      <c r="G97" s="46" t="s">
        <v>16</v>
      </c>
      <c r="H97" s="46" t="s">
        <v>13</v>
      </c>
      <c r="I97" s="71">
        <f t="shared" si="3"/>
        <v>1</v>
      </c>
      <c r="J97" s="16">
        <f t="shared" si="4"/>
        <v>115.93</v>
      </c>
      <c r="K97" s="16">
        <f t="shared" si="5"/>
        <v>96.61</v>
      </c>
    </row>
    <row r="98" spans="1:11" x14ac:dyDescent="0.25">
      <c r="A98" s="57" t="s">
        <v>112</v>
      </c>
      <c r="B98" s="74" t="s">
        <v>361</v>
      </c>
      <c r="C98" s="76" t="s">
        <v>362</v>
      </c>
      <c r="D98" s="241"/>
      <c r="E98" s="243"/>
      <c r="F98" s="86" t="s">
        <v>363</v>
      </c>
      <c r="G98" s="46" t="s">
        <v>26</v>
      </c>
      <c r="H98" s="46" t="s">
        <v>57</v>
      </c>
      <c r="I98" s="71">
        <f t="shared" si="3"/>
        <v>23</v>
      </c>
      <c r="J98" s="16">
        <f t="shared" si="4"/>
        <v>2666.3900000000003</v>
      </c>
      <c r="K98" s="16">
        <f t="shared" si="5"/>
        <v>2222.0300000000002</v>
      </c>
    </row>
    <row r="99" spans="1:11" x14ac:dyDescent="0.25">
      <c r="A99" s="57" t="s">
        <v>504</v>
      </c>
      <c r="B99" s="8" t="s">
        <v>387</v>
      </c>
      <c r="C99" s="77"/>
      <c r="D99" s="242"/>
      <c r="E99" s="244"/>
      <c r="F99" s="88"/>
      <c r="G99" s="46" t="s">
        <v>16</v>
      </c>
      <c r="H99" s="46" t="s">
        <v>13</v>
      </c>
      <c r="I99" s="71">
        <f t="shared" si="3"/>
        <v>1</v>
      </c>
      <c r="J99" s="16">
        <f t="shared" si="4"/>
        <v>115.93</v>
      </c>
      <c r="K99" s="16">
        <f t="shared" si="5"/>
        <v>96.61</v>
      </c>
    </row>
    <row r="100" spans="1:11" x14ac:dyDescent="0.25">
      <c r="A100" s="57" t="s">
        <v>505</v>
      </c>
      <c r="B100" s="8" t="s">
        <v>424</v>
      </c>
      <c r="C100" s="83" t="s">
        <v>427</v>
      </c>
      <c r="D100" s="94"/>
      <c r="E100" s="95"/>
      <c r="F100" s="86" t="s">
        <v>428</v>
      </c>
      <c r="G100" s="46" t="s">
        <v>16</v>
      </c>
      <c r="H100" s="46" t="s">
        <v>16</v>
      </c>
      <c r="I100" s="71">
        <f t="shared" si="3"/>
        <v>0</v>
      </c>
      <c r="J100" s="16">
        <f t="shared" si="4"/>
        <v>0</v>
      </c>
      <c r="K100" s="16">
        <f t="shared" si="5"/>
        <v>0</v>
      </c>
    </row>
    <row r="101" spans="1:11" x14ac:dyDescent="0.25">
      <c r="A101" s="57" t="s">
        <v>506</v>
      </c>
      <c r="B101" s="8" t="s">
        <v>425</v>
      </c>
      <c r="C101" s="84"/>
      <c r="D101" s="94"/>
      <c r="E101" s="95"/>
      <c r="F101" s="87"/>
      <c r="G101" s="46" t="s">
        <v>16</v>
      </c>
      <c r="H101" s="46" t="s">
        <v>13</v>
      </c>
      <c r="I101" s="71">
        <f t="shared" si="3"/>
        <v>1</v>
      </c>
      <c r="J101" s="16">
        <f t="shared" si="4"/>
        <v>115.93</v>
      </c>
      <c r="K101" s="16">
        <f t="shared" si="5"/>
        <v>96.61</v>
      </c>
    </row>
    <row r="102" spans="1:11" x14ac:dyDescent="0.25">
      <c r="A102" s="57" t="s">
        <v>507</v>
      </c>
      <c r="B102" s="8" t="s">
        <v>426</v>
      </c>
      <c r="C102" s="85"/>
      <c r="D102" s="94"/>
      <c r="E102" s="95"/>
      <c r="F102" s="88"/>
      <c r="G102" s="46" t="s">
        <v>16</v>
      </c>
      <c r="H102" s="46" t="s">
        <v>16</v>
      </c>
      <c r="I102" s="71">
        <f t="shared" si="3"/>
        <v>0</v>
      </c>
      <c r="J102" s="16">
        <f t="shared" si="4"/>
        <v>0</v>
      </c>
      <c r="K102" s="16">
        <f t="shared" si="5"/>
        <v>0</v>
      </c>
    </row>
    <row r="103" spans="1:11" x14ac:dyDescent="0.25">
      <c r="A103" s="57" t="s">
        <v>353</v>
      </c>
      <c r="B103" s="99" t="s">
        <v>554</v>
      </c>
      <c r="C103" s="99" t="s">
        <v>555</v>
      </c>
      <c r="D103" s="94"/>
      <c r="E103" s="95"/>
      <c r="F103" s="99" t="s">
        <v>556</v>
      </c>
      <c r="G103" s="46" t="s">
        <v>16</v>
      </c>
      <c r="H103" s="46" t="s">
        <v>13</v>
      </c>
      <c r="I103" s="71">
        <f t="shared" si="3"/>
        <v>1</v>
      </c>
      <c r="J103" s="16">
        <f t="shared" si="4"/>
        <v>115.93</v>
      </c>
      <c r="K103" s="16">
        <f t="shared" si="5"/>
        <v>96.61</v>
      </c>
    </row>
    <row r="104" spans="1:11" x14ac:dyDescent="0.25">
      <c r="A104" s="57" t="s">
        <v>101</v>
      </c>
      <c r="B104" s="8" t="s">
        <v>414</v>
      </c>
      <c r="C104" s="77" t="s">
        <v>415</v>
      </c>
      <c r="D104" s="94"/>
      <c r="E104" s="95"/>
      <c r="F104" s="93" t="s">
        <v>416</v>
      </c>
      <c r="G104" s="46" t="s">
        <v>16</v>
      </c>
      <c r="H104" s="46" t="s">
        <v>13</v>
      </c>
      <c r="I104" s="71">
        <f t="shared" si="3"/>
        <v>1</v>
      </c>
      <c r="J104" s="16">
        <f t="shared" si="4"/>
        <v>115.93</v>
      </c>
      <c r="K104" s="16">
        <f t="shared" si="5"/>
        <v>96.61</v>
      </c>
    </row>
    <row r="105" spans="1:11" x14ac:dyDescent="0.25">
      <c r="A105" s="57" t="s">
        <v>568</v>
      </c>
      <c r="B105" s="8" t="s">
        <v>86</v>
      </c>
      <c r="C105" s="12" t="s">
        <v>145</v>
      </c>
      <c r="D105" s="23"/>
      <c r="E105" s="12"/>
      <c r="F105" s="8" t="s">
        <v>87</v>
      </c>
      <c r="G105" s="46" t="s">
        <v>13</v>
      </c>
      <c r="H105" s="46" t="s">
        <v>13</v>
      </c>
      <c r="I105" s="71">
        <f t="shared" si="3"/>
        <v>0</v>
      </c>
      <c r="J105" s="16">
        <f t="shared" si="4"/>
        <v>0</v>
      </c>
      <c r="K105" s="16">
        <f t="shared" si="5"/>
        <v>0</v>
      </c>
    </row>
    <row r="106" spans="1:11" x14ac:dyDescent="0.25">
      <c r="A106" s="57" t="s">
        <v>300</v>
      </c>
      <c r="B106" s="8" t="s">
        <v>89</v>
      </c>
      <c r="C106" s="12" t="s">
        <v>147</v>
      </c>
      <c r="D106" s="23"/>
      <c r="E106" s="12"/>
      <c r="F106" s="8" t="s">
        <v>87</v>
      </c>
      <c r="G106" s="46" t="s">
        <v>40</v>
      </c>
      <c r="H106" s="46" t="s">
        <v>40</v>
      </c>
      <c r="I106" s="71">
        <f t="shared" si="3"/>
        <v>0</v>
      </c>
      <c r="J106" s="16">
        <f t="shared" si="4"/>
        <v>0</v>
      </c>
      <c r="K106" s="16">
        <f t="shared" si="5"/>
        <v>0</v>
      </c>
    </row>
    <row r="107" spans="1:11" x14ac:dyDescent="0.25">
      <c r="A107" s="57" t="s">
        <v>569</v>
      </c>
      <c r="B107" s="99" t="s">
        <v>557</v>
      </c>
      <c r="C107" s="99" t="s">
        <v>558</v>
      </c>
      <c r="D107" s="8"/>
      <c r="E107" s="10"/>
      <c r="F107" s="99" t="s">
        <v>518</v>
      </c>
      <c r="G107" s="46" t="s">
        <v>16</v>
      </c>
      <c r="H107" s="46" t="s">
        <v>16</v>
      </c>
      <c r="I107" s="71">
        <f t="shared" si="3"/>
        <v>0</v>
      </c>
      <c r="J107" s="16">
        <f t="shared" si="4"/>
        <v>0</v>
      </c>
      <c r="K107" s="16">
        <f t="shared" si="5"/>
        <v>0</v>
      </c>
    </row>
    <row r="108" spans="1:11" x14ac:dyDescent="0.25">
      <c r="A108" s="57" t="s">
        <v>570</v>
      </c>
      <c r="B108" s="8" t="s">
        <v>239</v>
      </c>
      <c r="C108" s="12" t="s">
        <v>241</v>
      </c>
      <c r="D108" s="8"/>
      <c r="E108" s="10"/>
      <c r="F108" s="8" t="s">
        <v>210</v>
      </c>
      <c r="G108" s="46" t="s">
        <v>16</v>
      </c>
      <c r="H108" s="46" t="s">
        <v>16</v>
      </c>
      <c r="I108" s="71">
        <f t="shared" si="3"/>
        <v>0</v>
      </c>
      <c r="J108" s="16">
        <f t="shared" si="4"/>
        <v>0</v>
      </c>
      <c r="K108" s="16">
        <f t="shared" si="5"/>
        <v>0</v>
      </c>
    </row>
    <row r="109" spans="1:11" x14ac:dyDescent="0.25">
      <c r="A109" s="57" t="s">
        <v>571</v>
      </c>
      <c r="B109" s="8" t="s">
        <v>240</v>
      </c>
      <c r="C109" s="12" t="s">
        <v>241</v>
      </c>
      <c r="D109" s="8"/>
      <c r="E109" s="10"/>
      <c r="F109" s="8" t="s">
        <v>210</v>
      </c>
      <c r="G109" s="46" t="s">
        <v>16</v>
      </c>
      <c r="H109" s="46" t="s">
        <v>16</v>
      </c>
      <c r="I109" s="71">
        <f t="shared" si="3"/>
        <v>0</v>
      </c>
      <c r="J109" s="16">
        <f t="shared" si="4"/>
        <v>0</v>
      </c>
      <c r="K109" s="16">
        <f t="shared" si="5"/>
        <v>0</v>
      </c>
    </row>
    <row r="110" spans="1:11" x14ac:dyDescent="0.25">
      <c r="A110" s="57" t="s">
        <v>572</v>
      </c>
      <c r="B110" s="8" t="s">
        <v>365</v>
      </c>
      <c r="C110" s="12" t="s">
        <v>366</v>
      </c>
      <c r="D110" s="8"/>
      <c r="E110" s="10"/>
      <c r="F110" s="8" t="s">
        <v>327</v>
      </c>
      <c r="G110" s="46" t="s">
        <v>13</v>
      </c>
      <c r="H110" s="46" t="s">
        <v>13</v>
      </c>
      <c r="I110" s="71">
        <f t="shared" si="3"/>
        <v>0</v>
      </c>
      <c r="J110" s="16">
        <f t="shared" si="4"/>
        <v>0</v>
      </c>
      <c r="K110" s="16">
        <f t="shared" si="5"/>
        <v>0</v>
      </c>
    </row>
    <row r="111" spans="1:11" x14ac:dyDescent="0.25">
      <c r="A111" s="57" t="s">
        <v>158</v>
      </c>
      <c r="B111" s="8" t="s">
        <v>367</v>
      </c>
      <c r="C111" s="12" t="s">
        <v>368</v>
      </c>
      <c r="D111" s="8"/>
      <c r="E111" s="10"/>
      <c r="F111" s="8" t="s">
        <v>312</v>
      </c>
      <c r="G111" s="46" t="s">
        <v>13</v>
      </c>
      <c r="H111" s="46" t="s">
        <v>13</v>
      </c>
      <c r="I111" s="71">
        <f t="shared" si="3"/>
        <v>0</v>
      </c>
      <c r="J111" s="16">
        <f t="shared" si="4"/>
        <v>0</v>
      </c>
      <c r="K111" s="16">
        <f t="shared" si="5"/>
        <v>0</v>
      </c>
    </row>
    <row r="112" spans="1:11" x14ac:dyDescent="0.25">
      <c r="A112" s="57" t="s">
        <v>573</v>
      </c>
      <c r="B112" s="8" t="s">
        <v>407</v>
      </c>
      <c r="C112" s="12" t="s">
        <v>408</v>
      </c>
      <c r="D112" s="8"/>
      <c r="E112" s="10"/>
      <c r="F112" s="8" t="s">
        <v>410</v>
      </c>
      <c r="G112" s="46" t="s">
        <v>13</v>
      </c>
      <c r="H112" s="46" t="s">
        <v>13</v>
      </c>
      <c r="I112" s="71">
        <f t="shared" si="3"/>
        <v>0</v>
      </c>
      <c r="J112" s="16">
        <f t="shared" si="4"/>
        <v>0</v>
      </c>
      <c r="K112" s="16">
        <f t="shared" si="5"/>
        <v>0</v>
      </c>
    </row>
    <row r="113" spans="1:14" x14ac:dyDescent="0.25">
      <c r="A113" s="57" t="s">
        <v>574</v>
      </c>
      <c r="B113" s="8" t="s">
        <v>411</v>
      </c>
      <c r="C113" s="12" t="s">
        <v>412</v>
      </c>
      <c r="D113" s="8"/>
      <c r="E113" s="10"/>
      <c r="F113" s="8" t="s">
        <v>410</v>
      </c>
      <c r="G113" s="46" t="s">
        <v>16</v>
      </c>
      <c r="H113" s="46" t="s">
        <v>13</v>
      </c>
      <c r="I113" s="71">
        <f t="shared" si="3"/>
        <v>1</v>
      </c>
      <c r="J113" s="16">
        <f t="shared" si="4"/>
        <v>115.93</v>
      </c>
      <c r="K113" s="16">
        <f t="shared" si="5"/>
        <v>96.61</v>
      </c>
    </row>
    <row r="114" spans="1:14" x14ac:dyDescent="0.25">
      <c r="A114" s="57" t="s">
        <v>575</v>
      </c>
      <c r="B114" s="8" t="s">
        <v>373</v>
      </c>
      <c r="C114" s="12" t="s">
        <v>376</v>
      </c>
      <c r="D114" s="8"/>
      <c r="E114" s="10"/>
      <c r="F114" s="8" t="s">
        <v>322</v>
      </c>
      <c r="G114" s="46" t="s">
        <v>17</v>
      </c>
      <c r="H114" s="46" t="s">
        <v>17</v>
      </c>
      <c r="I114" s="71">
        <f t="shared" si="3"/>
        <v>0</v>
      </c>
      <c r="J114" s="16">
        <f t="shared" si="4"/>
        <v>0</v>
      </c>
      <c r="K114" s="16">
        <f t="shared" si="5"/>
        <v>0</v>
      </c>
    </row>
    <row r="115" spans="1:14" x14ac:dyDescent="0.25">
      <c r="A115" s="57" t="s">
        <v>576</v>
      </c>
      <c r="B115" s="8" t="s">
        <v>374</v>
      </c>
      <c r="C115" s="76" t="s">
        <v>377</v>
      </c>
      <c r="D115" s="237"/>
      <c r="E115" s="239"/>
      <c r="F115" s="86" t="s">
        <v>322</v>
      </c>
      <c r="G115" s="46" t="s">
        <v>13</v>
      </c>
      <c r="H115" s="46" t="s">
        <v>20</v>
      </c>
      <c r="I115" s="71">
        <f t="shared" si="3"/>
        <v>2</v>
      </c>
      <c r="J115" s="16">
        <f t="shared" si="4"/>
        <v>231.86</v>
      </c>
      <c r="K115" s="16">
        <f t="shared" si="5"/>
        <v>193.22</v>
      </c>
    </row>
    <row r="116" spans="1:14" x14ac:dyDescent="0.25">
      <c r="A116" s="57" t="s">
        <v>577</v>
      </c>
      <c r="B116" s="8" t="s">
        <v>375</v>
      </c>
      <c r="C116" s="77"/>
      <c r="D116" s="238"/>
      <c r="E116" s="240"/>
      <c r="F116" s="88"/>
      <c r="G116" s="46" t="s">
        <v>16</v>
      </c>
      <c r="H116" s="46" t="s">
        <v>13</v>
      </c>
      <c r="I116" s="71">
        <f t="shared" si="3"/>
        <v>1</v>
      </c>
      <c r="J116" s="16">
        <f t="shared" si="4"/>
        <v>115.93</v>
      </c>
      <c r="K116" s="16">
        <f t="shared" si="5"/>
        <v>96.61</v>
      </c>
    </row>
    <row r="117" spans="1:14" x14ac:dyDescent="0.25">
      <c r="A117" s="57" t="s">
        <v>578</v>
      </c>
      <c r="B117" s="8" t="s">
        <v>370</v>
      </c>
      <c r="C117" s="12" t="s">
        <v>371</v>
      </c>
      <c r="D117" s="8"/>
      <c r="E117" s="10"/>
      <c r="F117" s="8" t="s">
        <v>372</v>
      </c>
      <c r="G117" s="46" t="s">
        <v>16</v>
      </c>
      <c r="H117" s="46" t="s">
        <v>31</v>
      </c>
      <c r="I117" s="71">
        <f t="shared" si="3"/>
        <v>7</v>
      </c>
      <c r="J117" s="16">
        <f t="shared" si="4"/>
        <v>811.51</v>
      </c>
      <c r="K117" s="16">
        <f t="shared" si="5"/>
        <v>676.27</v>
      </c>
    </row>
    <row r="118" spans="1:14" x14ac:dyDescent="0.25">
      <c r="A118" s="57" t="s">
        <v>579</v>
      </c>
      <c r="B118" s="8" t="s">
        <v>380</v>
      </c>
      <c r="C118" s="12" t="s">
        <v>381</v>
      </c>
      <c r="D118" s="8"/>
      <c r="E118" s="10"/>
      <c r="F118" s="8" t="s">
        <v>322</v>
      </c>
      <c r="G118" s="46" t="s">
        <v>17</v>
      </c>
      <c r="H118" s="46" t="s">
        <v>20</v>
      </c>
      <c r="I118" s="71">
        <f t="shared" si="3"/>
        <v>1</v>
      </c>
      <c r="J118" s="16">
        <f t="shared" si="4"/>
        <v>115.93</v>
      </c>
      <c r="K118" s="16">
        <f t="shared" si="5"/>
        <v>96.61</v>
      </c>
    </row>
    <row r="119" spans="1:14" x14ac:dyDescent="0.25">
      <c r="A119" s="57" t="s">
        <v>580</v>
      </c>
      <c r="B119" s="99" t="s">
        <v>559</v>
      </c>
      <c r="C119" s="99" t="s">
        <v>560</v>
      </c>
      <c r="D119" s="8"/>
      <c r="E119" s="10"/>
      <c r="F119" s="99" t="s">
        <v>528</v>
      </c>
      <c r="G119" s="46" t="s">
        <v>16</v>
      </c>
      <c r="H119" s="46" t="s">
        <v>16</v>
      </c>
      <c r="I119" s="71">
        <f t="shared" si="3"/>
        <v>0</v>
      </c>
      <c r="J119" s="16">
        <f t="shared" si="4"/>
        <v>0</v>
      </c>
      <c r="K119" s="16">
        <f t="shared" si="5"/>
        <v>0</v>
      </c>
    </row>
    <row r="120" spans="1:14" x14ac:dyDescent="0.25">
      <c r="A120" s="57" t="s">
        <v>581</v>
      </c>
      <c r="B120" s="99" t="s">
        <v>561</v>
      </c>
      <c r="C120" s="99" t="s">
        <v>562</v>
      </c>
      <c r="D120" s="8"/>
      <c r="E120" s="10"/>
      <c r="F120" s="99" t="s">
        <v>518</v>
      </c>
      <c r="G120" s="46" t="s">
        <v>16</v>
      </c>
      <c r="H120" s="46" t="s">
        <v>16</v>
      </c>
      <c r="I120" s="71">
        <f t="shared" si="3"/>
        <v>0</v>
      </c>
      <c r="J120" s="16">
        <f t="shared" si="4"/>
        <v>0</v>
      </c>
      <c r="K120" s="16">
        <f t="shared" si="5"/>
        <v>0</v>
      </c>
    </row>
    <row r="121" spans="1:14" x14ac:dyDescent="0.25">
      <c r="A121" s="57" t="s">
        <v>582</v>
      </c>
      <c r="B121" s="8" t="s">
        <v>385</v>
      </c>
      <c r="C121" s="12" t="s">
        <v>386</v>
      </c>
      <c r="D121" s="8"/>
      <c r="E121" s="10"/>
      <c r="F121" s="8" t="s">
        <v>383</v>
      </c>
      <c r="G121" s="46" t="s">
        <v>16</v>
      </c>
      <c r="H121" s="46" t="s">
        <v>16</v>
      </c>
      <c r="I121" s="71">
        <f t="shared" si="3"/>
        <v>0</v>
      </c>
      <c r="J121" s="16">
        <f t="shared" si="4"/>
        <v>0</v>
      </c>
      <c r="K121" s="16">
        <f t="shared" si="5"/>
        <v>0</v>
      </c>
    </row>
    <row r="122" spans="1:14" x14ac:dyDescent="0.25">
      <c r="A122" s="57" t="s">
        <v>583</v>
      </c>
      <c r="B122" s="36" t="s">
        <v>563</v>
      </c>
      <c r="C122" s="36" t="s">
        <v>564</v>
      </c>
      <c r="D122" s="8"/>
      <c r="E122" s="10"/>
      <c r="F122" s="36" t="s">
        <v>556</v>
      </c>
      <c r="G122" s="46" t="s">
        <v>16</v>
      </c>
      <c r="H122" s="46" t="s">
        <v>13</v>
      </c>
      <c r="I122" s="71">
        <f t="shared" si="3"/>
        <v>1</v>
      </c>
      <c r="J122" s="16">
        <f t="shared" si="4"/>
        <v>115.93</v>
      </c>
      <c r="K122" s="16">
        <f t="shared" si="5"/>
        <v>96.61</v>
      </c>
    </row>
    <row r="123" spans="1:14" x14ac:dyDescent="0.25">
      <c r="A123" s="57" t="s">
        <v>584</v>
      </c>
      <c r="B123" s="36" t="s">
        <v>565</v>
      </c>
      <c r="C123" s="36" t="s">
        <v>566</v>
      </c>
      <c r="D123" s="8"/>
      <c r="E123" s="10"/>
      <c r="F123" s="36" t="s">
        <v>567</v>
      </c>
      <c r="G123" s="46" t="s">
        <v>16</v>
      </c>
      <c r="H123" s="46" t="s">
        <v>16</v>
      </c>
      <c r="I123" s="71">
        <f t="shared" si="3"/>
        <v>0</v>
      </c>
      <c r="J123" s="16">
        <f t="shared" si="4"/>
        <v>0</v>
      </c>
      <c r="K123" s="16">
        <f t="shared" si="5"/>
        <v>0</v>
      </c>
    </row>
    <row r="124" spans="1:14" x14ac:dyDescent="0.25">
      <c r="J124" s="17"/>
    </row>
    <row r="125" spans="1:14" s="19" customFormat="1" ht="15.75" x14ac:dyDescent="0.25">
      <c r="A125" s="236" t="s">
        <v>115</v>
      </c>
      <c r="B125" s="236"/>
      <c r="C125" s="236"/>
      <c r="D125" s="236"/>
      <c r="E125" s="236"/>
      <c r="F125" s="236"/>
      <c r="G125" s="236"/>
      <c r="H125" s="236"/>
      <c r="I125" s="236"/>
      <c r="J125" s="20">
        <f>SUM(J8:J121)</f>
        <v>24693.090000000004</v>
      </c>
      <c r="K125" s="20">
        <f>SUM(K8:K121)</f>
        <v>20577.930000000008</v>
      </c>
      <c r="L125" s="20"/>
      <c r="M125" s="20"/>
      <c r="N125" s="20">
        <f>J125+K125</f>
        <v>45271.020000000011</v>
      </c>
    </row>
    <row r="126" spans="1:14" x14ac:dyDescent="0.25">
      <c r="J126" s="17"/>
    </row>
    <row r="127" spans="1:14" x14ac:dyDescent="0.25">
      <c r="J127" s="17"/>
    </row>
    <row r="128" spans="1:14" x14ac:dyDescent="0.25">
      <c r="J128" s="17"/>
    </row>
    <row r="129" spans="7:10" x14ac:dyDescent="0.25">
      <c r="J129" s="17"/>
    </row>
    <row r="130" spans="7:10" x14ac:dyDescent="0.25">
      <c r="J130" s="17"/>
    </row>
    <row r="131" spans="7:10" x14ac:dyDescent="0.25">
      <c r="J131" s="17"/>
    </row>
    <row r="132" spans="7:10" x14ac:dyDescent="0.25">
      <c r="J132" s="17"/>
    </row>
    <row r="133" spans="7:10" x14ac:dyDescent="0.25">
      <c r="J133" s="17"/>
    </row>
    <row r="134" spans="7:10" x14ac:dyDescent="0.25">
      <c r="J134" s="17"/>
    </row>
    <row r="135" spans="7:10" x14ac:dyDescent="0.25">
      <c r="J135" s="17"/>
    </row>
    <row r="136" spans="7:10" ht="23.25" x14ac:dyDescent="0.35">
      <c r="G136" s="1" t="s">
        <v>651</v>
      </c>
      <c r="J136" s="17"/>
    </row>
    <row r="137" spans="7:10" x14ac:dyDescent="0.25">
      <c r="J137" s="17"/>
    </row>
    <row r="138" spans="7:10" x14ac:dyDescent="0.25">
      <c r="J138" s="17"/>
    </row>
    <row r="139" spans="7:10" x14ac:dyDescent="0.25">
      <c r="J139" s="17"/>
    </row>
    <row r="140" spans="7:10" x14ac:dyDescent="0.25">
      <c r="J140" s="17"/>
    </row>
    <row r="141" spans="7:10" x14ac:dyDescent="0.25">
      <c r="J141" s="17"/>
    </row>
    <row r="142" spans="7:10" x14ac:dyDescent="0.25">
      <c r="J142" s="17"/>
    </row>
    <row r="143" spans="7:10" x14ac:dyDescent="0.25">
      <c r="J143" s="17"/>
    </row>
    <row r="144" spans="7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</sheetData>
  <mergeCells count="18">
    <mergeCell ref="D83:D84"/>
    <mergeCell ref="E83:E84"/>
    <mergeCell ref="A5:A6"/>
    <mergeCell ref="B5:B6"/>
    <mergeCell ref="C5:C6"/>
    <mergeCell ref="D5:E5"/>
    <mergeCell ref="I5:I6"/>
    <mergeCell ref="J5:J6"/>
    <mergeCell ref="K5:K6"/>
    <mergeCell ref="E46:E47"/>
    <mergeCell ref="E66:E67"/>
    <mergeCell ref="F5:F6"/>
    <mergeCell ref="G5:H5"/>
    <mergeCell ref="D98:D99"/>
    <mergeCell ref="E98:E99"/>
    <mergeCell ref="D115:D116"/>
    <mergeCell ref="E115:E116"/>
    <mergeCell ref="A125:I125"/>
  </mergeCells>
  <pageMargins left="0.7" right="0.7" top="0.75" bottom="0.75" header="0.3" footer="0.3"/>
  <pageSetup paperSize="14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223"/>
  <sheetViews>
    <sheetView zoomScaleNormal="100" workbookViewId="0">
      <selection activeCell="H12" sqref="H12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652</v>
      </c>
      <c r="H5" s="227"/>
      <c r="I5" s="228" t="s">
        <v>9</v>
      </c>
      <c r="J5" s="229" t="s">
        <v>791</v>
      </c>
      <c r="K5" s="234" t="s">
        <v>790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0</v>
      </c>
      <c r="I7" s="71">
        <f>H7-G7</f>
        <v>0</v>
      </c>
      <c r="J7" s="16">
        <f>I7*17.4</f>
        <v>0</v>
      </c>
      <c r="K7" s="16">
        <f>I7*8.7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2173</v>
      </c>
      <c r="H8" s="53">
        <v>2173</v>
      </c>
      <c r="I8" s="71">
        <f t="shared" ref="I8:I71" si="0">H8-G8</f>
        <v>0</v>
      </c>
      <c r="J8" s="16">
        <f t="shared" ref="J8:J71" si="1">I8*17.4</f>
        <v>0</v>
      </c>
      <c r="K8" s="16">
        <f t="shared" ref="K8:K71" si="2">I8*8.7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60"/>
      <c r="E9" s="10"/>
      <c r="F9" s="62" t="s">
        <v>463</v>
      </c>
      <c r="G9" s="53">
        <v>41</v>
      </c>
      <c r="H9" s="53">
        <v>41</v>
      </c>
      <c r="I9" s="71">
        <f t="shared" si="0"/>
        <v>0</v>
      </c>
      <c r="J9" s="16">
        <f t="shared" si="1"/>
        <v>0</v>
      </c>
      <c r="K9" s="16">
        <f t="shared" si="2"/>
        <v>0</v>
      </c>
    </row>
    <row r="10" spans="1:37" s="61" customFormat="1" x14ac:dyDescent="0.25">
      <c r="A10" s="57" t="s">
        <v>23</v>
      </c>
      <c r="B10" s="99" t="s">
        <v>519</v>
      </c>
      <c r="C10" s="99" t="s">
        <v>520</v>
      </c>
      <c r="D10" s="60"/>
      <c r="E10" s="10"/>
      <c r="F10" s="99" t="s">
        <v>522</v>
      </c>
      <c r="G10" s="53">
        <v>0</v>
      </c>
      <c r="H10" s="53">
        <v>1</v>
      </c>
      <c r="I10" s="71">
        <f t="shared" si="0"/>
        <v>1</v>
      </c>
      <c r="J10" s="16">
        <f t="shared" si="1"/>
        <v>17.399999999999999</v>
      </c>
      <c r="K10" s="16">
        <f t="shared" si="2"/>
        <v>8.6999999999999993</v>
      </c>
    </row>
    <row r="11" spans="1:37" s="61" customFormat="1" x14ac:dyDescent="0.25">
      <c r="A11" s="57" t="s">
        <v>26</v>
      </c>
      <c r="B11" s="99" t="s">
        <v>521</v>
      </c>
      <c r="C11" s="99" t="s">
        <v>520</v>
      </c>
      <c r="D11" s="60"/>
      <c r="E11" s="10"/>
      <c r="F11" s="99" t="s">
        <v>522</v>
      </c>
      <c r="G11" s="53">
        <v>0</v>
      </c>
      <c r="H11" s="53">
        <v>0</v>
      </c>
      <c r="I11" s="71">
        <f t="shared" si="0"/>
        <v>0</v>
      </c>
      <c r="J11" s="16">
        <f t="shared" si="1"/>
        <v>0</v>
      </c>
      <c r="K11" s="16">
        <f t="shared" si="2"/>
        <v>0</v>
      </c>
    </row>
    <row r="12" spans="1:37" x14ac:dyDescent="0.25">
      <c r="A12" s="57" t="s">
        <v>29</v>
      </c>
      <c r="B12" s="8" t="s">
        <v>150</v>
      </c>
      <c r="C12" s="8" t="s">
        <v>151</v>
      </c>
      <c r="D12" s="12"/>
      <c r="E12" s="10"/>
      <c r="F12" t="s">
        <v>152</v>
      </c>
      <c r="G12" s="46" t="s">
        <v>294</v>
      </c>
      <c r="H12" s="46" t="s">
        <v>294</v>
      </c>
      <c r="I12" s="71">
        <f t="shared" si="0"/>
        <v>0</v>
      </c>
      <c r="J12" s="16">
        <f t="shared" si="1"/>
        <v>0</v>
      </c>
      <c r="K12" s="16">
        <f t="shared" si="2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212</v>
      </c>
      <c r="C13" s="8" t="s">
        <v>213</v>
      </c>
      <c r="D13" s="12"/>
      <c r="E13" s="10"/>
      <c r="F13" s="8" t="s">
        <v>214</v>
      </c>
      <c r="G13" s="46" t="s">
        <v>646</v>
      </c>
      <c r="H13" s="46" t="s">
        <v>646</v>
      </c>
      <c r="I13" s="71">
        <f t="shared" si="0"/>
        <v>0</v>
      </c>
      <c r="J13" s="16">
        <f t="shared" si="1"/>
        <v>0</v>
      </c>
      <c r="K13" s="16">
        <f t="shared" si="2"/>
        <v>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120</v>
      </c>
      <c r="C14" s="8" t="s">
        <v>121</v>
      </c>
      <c r="D14" s="12"/>
      <c r="E14" s="10"/>
      <c r="F14" s="8" t="s">
        <v>76</v>
      </c>
      <c r="G14" s="46" t="s">
        <v>65</v>
      </c>
      <c r="H14" s="46" t="s">
        <v>74</v>
      </c>
      <c r="I14" s="71">
        <f t="shared" si="0"/>
        <v>3</v>
      </c>
      <c r="J14" s="16">
        <f t="shared" si="1"/>
        <v>52.199999999999996</v>
      </c>
      <c r="K14" s="16">
        <f t="shared" si="2"/>
        <v>26.099999999999998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296</v>
      </c>
      <c r="C15" s="12" t="s">
        <v>297</v>
      </c>
      <c r="D15" s="12"/>
      <c r="E15" s="10"/>
      <c r="F15" s="8" t="s">
        <v>298</v>
      </c>
      <c r="G15" s="46" t="s">
        <v>90</v>
      </c>
      <c r="H15" s="46" t="s">
        <v>90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488</v>
      </c>
      <c r="C16" s="12" t="s">
        <v>489</v>
      </c>
      <c r="D16" s="12"/>
      <c r="E16" s="10"/>
      <c r="F16" s="8" t="s">
        <v>454</v>
      </c>
      <c r="G16" s="46" t="s">
        <v>16</v>
      </c>
      <c r="H16" s="46" t="s">
        <v>16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14</v>
      </c>
      <c r="C17" s="24" t="s">
        <v>122</v>
      </c>
      <c r="D17" s="23"/>
      <c r="E17" s="12"/>
      <c r="F17" s="8" t="s">
        <v>15</v>
      </c>
      <c r="G17" s="46" t="s">
        <v>146</v>
      </c>
      <c r="H17" s="46" t="s">
        <v>245</v>
      </c>
      <c r="I17" s="71">
        <f t="shared" si="0"/>
        <v>17</v>
      </c>
      <c r="J17" s="16">
        <f t="shared" si="1"/>
        <v>295.79999999999995</v>
      </c>
      <c r="K17" s="16">
        <f t="shared" si="2"/>
        <v>147.89999999999998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99" t="s">
        <v>523</v>
      </c>
      <c r="C18" s="99" t="s">
        <v>524</v>
      </c>
      <c r="D18" s="12"/>
      <c r="E18" s="10"/>
      <c r="F18" s="99" t="s">
        <v>527</v>
      </c>
      <c r="G18" s="46" t="s">
        <v>645</v>
      </c>
      <c r="H18" s="46" t="s">
        <v>739</v>
      </c>
      <c r="I18" s="71">
        <f t="shared" si="0"/>
        <v>8</v>
      </c>
      <c r="J18" s="16">
        <f t="shared" si="1"/>
        <v>139.19999999999999</v>
      </c>
      <c r="K18" s="16">
        <f t="shared" si="2"/>
        <v>69.599999999999994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99" t="s">
        <v>525</v>
      </c>
      <c r="C19" s="99" t="s">
        <v>526</v>
      </c>
      <c r="D19" s="12"/>
      <c r="E19" s="10"/>
      <c r="F19" s="99" t="s">
        <v>528</v>
      </c>
      <c r="G19" s="46" t="s">
        <v>16</v>
      </c>
      <c r="H19" s="46" t="s">
        <v>17</v>
      </c>
      <c r="I19" s="71">
        <f t="shared" si="0"/>
        <v>2</v>
      </c>
      <c r="J19" s="16">
        <f t="shared" si="1"/>
        <v>34.799999999999997</v>
      </c>
      <c r="K19" s="16">
        <f t="shared" si="2"/>
        <v>17.399999999999999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18</v>
      </c>
      <c r="C20" s="12" t="s">
        <v>123</v>
      </c>
      <c r="D20" s="23"/>
      <c r="E20" s="12"/>
      <c r="F20" s="8" t="s">
        <v>19</v>
      </c>
      <c r="G20" s="46" t="s">
        <v>644</v>
      </c>
      <c r="H20" s="46" t="s">
        <v>644</v>
      </c>
      <c r="I20" s="71">
        <f t="shared" si="0"/>
        <v>0</v>
      </c>
      <c r="J20" s="16">
        <f t="shared" si="1"/>
        <v>0</v>
      </c>
      <c r="K20" s="16">
        <f t="shared" si="2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21</v>
      </c>
      <c r="C21" s="12" t="s">
        <v>124</v>
      </c>
      <c r="D21" s="23"/>
      <c r="E21" s="12"/>
      <c r="F21" s="8" t="s">
        <v>22</v>
      </c>
      <c r="G21" s="46" t="s">
        <v>483</v>
      </c>
      <c r="H21" s="46" t="s">
        <v>740</v>
      </c>
      <c r="I21" s="71">
        <f t="shared" si="0"/>
        <v>14</v>
      </c>
      <c r="J21" s="16">
        <f t="shared" si="1"/>
        <v>243.59999999999997</v>
      </c>
      <c r="K21" s="16">
        <f t="shared" si="2"/>
        <v>121.79999999999998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484</v>
      </c>
      <c r="C22" s="12" t="s">
        <v>485</v>
      </c>
      <c r="D22" s="12"/>
      <c r="E22" s="10"/>
      <c r="F22" s="8" t="s">
        <v>416</v>
      </c>
      <c r="G22" s="46" t="s">
        <v>26</v>
      </c>
      <c r="H22" s="46" t="s">
        <v>31</v>
      </c>
      <c r="I22" s="71">
        <f t="shared" si="0"/>
        <v>2</v>
      </c>
      <c r="J22" s="16">
        <f t="shared" si="1"/>
        <v>34.799999999999997</v>
      </c>
      <c r="K22" s="16">
        <f t="shared" si="2"/>
        <v>17.399999999999999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24</v>
      </c>
      <c r="C23" s="12" t="s">
        <v>125</v>
      </c>
      <c r="D23" s="23"/>
      <c r="E23" s="12"/>
      <c r="F23" s="8" t="s">
        <v>25</v>
      </c>
      <c r="G23" s="46" t="s">
        <v>643</v>
      </c>
      <c r="H23" s="46" t="s">
        <v>741</v>
      </c>
      <c r="I23" s="71">
        <f t="shared" si="0"/>
        <v>180</v>
      </c>
      <c r="J23" s="16">
        <f t="shared" si="1"/>
        <v>3131.9999999999995</v>
      </c>
      <c r="K23" s="16">
        <f t="shared" si="2"/>
        <v>1565.9999999999998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27</v>
      </c>
      <c r="C24" s="12" t="s">
        <v>126</v>
      </c>
      <c r="D24" s="23"/>
      <c r="E24" s="12"/>
      <c r="F24" s="8" t="s">
        <v>28</v>
      </c>
      <c r="G24" s="46" t="s">
        <v>155</v>
      </c>
      <c r="H24" s="46" t="s">
        <v>109</v>
      </c>
      <c r="I24" s="71">
        <f t="shared" si="0"/>
        <v>3</v>
      </c>
      <c r="J24" s="16">
        <f t="shared" si="1"/>
        <v>52.199999999999996</v>
      </c>
      <c r="K24" s="16">
        <f t="shared" si="2"/>
        <v>26.099999999999998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30</v>
      </c>
      <c r="C25" s="12" t="s">
        <v>127</v>
      </c>
      <c r="D25" s="8"/>
      <c r="E25" s="10"/>
      <c r="F25" s="8" t="s">
        <v>22</v>
      </c>
      <c r="G25" s="46" t="s">
        <v>49</v>
      </c>
      <c r="H25" s="46" t="s">
        <v>49</v>
      </c>
      <c r="I25" s="71">
        <f t="shared" si="0"/>
        <v>0</v>
      </c>
      <c r="J25" s="16">
        <f t="shared" si="1"/>
        <v>0</v>
      </c>
      <c r="K25" s="16">
        <f t="shared" si="2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32</v>
      </c>
      <c r="C26" s="12" t="s">
        <v>128</v>
      </c>
      <c r="D26" s="23"/>
      <c r="E26" s="12"/>
      <c r="F26" s="8" t="s">
        <v>33</v>
      </c>
      <c r="G26" s="46" t="s">
        <v>34</v>
      </c>
      <c r="H26" s="46" t="s">
        <v>34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35</v>
      </c>
      <c r="C27" s="8" t="s">
        <v>129</v>
      </c>
      <c r="D27" s="23"/>
      <c r="E27" s="12"/>
      <c r="F27" s="8" t="s">
        <v>36</v>
      </c>
      <c r="G27" s="46" t="s">
        <v>642</v>
      </c>
      <c r="H27" s="46" t="s">
        <v>742</v>
      </c>
      <c r="I27" s="71">
        <f t="shared" si="0"/>
        <v>11</v>
      </c>
      <c r="J27" s="16">
        <f t="shared" si="1"/>
        <v>191.39999999999998</v>
      </c>
      <c r="K27" s="16">
        <f t="shared" si="2"/>
        <v>95.699999999999989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215</v>
      </c>
      <c r="C28" s="8" t="s">
        <v>213</v>
      </c>
      <c r="D28" s="8"/>
      <c r="E28" s="10"/>
      <c r="F28" s="8" t="s">
        <v>214</v>
      </c>
      <c r="G28" s="46" t="s">
        <v>641</v>
      </c>
      <c r="H28" s="46" t="s">
        <v>641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38</v>
      </c>
      <c r="C29" s="12" t="s">
        <v>130</v>
      </c>
      <c r="D29" s="23"/>
      <c r="E29" s="12"/>
      <c r="F29" s="8" t="s">
        <v>39</v>
      </c>
      <c r="G29" s="46" t="s">
        <v>640</v>
      </c>
      <c r="H29" s="46" t="s">
        <v>743</v>
      </c>
      <c r="I29" s="71">
        <f t="shared" si="0"/>
        <v>11</v>
      </c>
      <c r="J29" s="16">
        <f t="shared" si="1"/>
        <v>191.39999999999998</v>
      </c>
      <c r="K29" s="16">
        <f t="shared" si="2"/>
        <v>95.699999999999989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216</v>
      </c>
      <c r="C30" s="63" t="s">
        <v>217</v>
      </c>
      <c r="D30" s="8"/>
      <c r="E30" s="10"/>
      <c r="F30" s="8" t="s">
        <v>214</v>
      </c>
      <c r="G30" s="46" t="s">
        <v>639</v>
      </c>
      <c r="H30" s="46" t="s">
        <v>639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12" t="s">
        <v>694</v>
      </c>
      <c r="C31" s="12" t="s">
        <v>695</v>
      </c>
      <c r="D31" s="8"/>
      <c r="E31" s="10"/>
      <c r="F31" s="8" t="s">
        <v>691</v>
      </c>
      <c r="G31" s="46" t="s">
        <v>16</v>
      </c>
      <c r="H31" s="46" t="s">
        <v>16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218</v>
      </c>
      <c r="C32" s="64" t="s">
        <v>219</v>
      </c>
      <c r="D32" s="23"/>
      <c r="E32" s="12"/>
      <c r="F32" s="8" t="s">
        <v>210</v>
      </c>
      <c r="G32" s="46" t="s">
        <v>638</v>
      </c>
      <c r="H32" s="46" t="s">
        <v>744</v>
      </c>
      <c r="I32" s="71">
        <f t="shared" si="0"/>
        <v>1</v>
      </c>
      <c r="J32" s="16">
        <f t="shared" si="1"/>
        <v>17.399999999999999</v>
      </c>
      <c r="K32" s="16">
        <f t="shared" si="2"/>
        <v>8.6999999999999993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472</v>
      </c>
      <c r="C33" s="64" t="s">
        <v>473</v>
      </c>
      <c r="D33" s="8"/>
      <c r="E33" s="10"/>
      <c r="F33" s="8" t="s">
        <v>416</v>
      </c>
      <c r="G33" s="46" t="s">
        <v>23</v>
      </c>
      <c r="H33" s="46" t="s">
        <v>29</v>
      </c>
      <c r="I33" s="71">
        <f t="shared" si="0"/>
        <v>2</v>
      </c>
      <c r="J33" s="16">
        <f t="shared" si="1"/>
        <v>34.799999999999997</v>
      </c>
      <c r="K33" s="16">
        <f t="shared" si="2"/>
        <v>17.399999999999999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220</v>
      </c>
      <c r="C34" s="64" t="s">
        <v>221</v>
      </c>
      <c r="D34" s="23"/>
      <c r="E34" s="12"/>
      <c r="F34" s="8" t="s">
        <v>222</v>
      </c>
      <c r="G34" s="46" t="s">
        <v>637</v>
      </c>
      <c r="H34" s="46" t="s">
        <v>745</v>
      </c>
      <c r="I34" s="71">
        <f t="shared" si="0"/>
        <v>74</v>
      </c>
      <c r="J34" s="16">
        <f t="shared" si="1"/>
        <v>1287.5999999999999</v>
      </c>
      <c r="K34" s="16">
        <f t="shared" si="2"/>
        <v>643.79999999999995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673</v>
      </c>
      <c r="C35" s="8" t="s">
        <v>674</v>
      </c>
      <c r="D35" s="8"/>
      <c r="E35" s="10"/>
      <c r="F35" s="8" t="s">
        <v>675</v>
      </c>
      <c r="G35" s="46" t="s">
        <v>46</v>
      </c>
      <c r="H35" s="46" t="s">
        <v>46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475</v>
      </c>
      <c r="C36" s="64" t="s">
        <v>476</v>
      </c>
      <c r="D36" s="8"/>
      <c r="E36" s="10"/>
      <c r="F36" s="8" t="s">
        <v>477</v>
      </c>
      <c r="G36" s="46" t="s">
        <v>636</v>
      </c>
      <c r="H36" s="46" t="s">
        <v>636</v>
      </c>
      <c r="I36" s="71">
        <f t="shared" si="0"/>
        <v>0</v>
      </c>
      <c r="J36" s="16">
        <f t="shared" si="1"/>
        <v>0</v>
      </c>
      <c r="K36" s="16">
        <f t="shared" si="2"/>
        <v>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99" t="s">
        <v>529</v>
      </c>
      <c r="C37" s="99" t="s">
        <v>530</v>
      </c>
      <c r="D37" s="8"/>
      <c r="E37" s="10"/>
      <c r="F37" s="99" t="s">
        <v>531</v>
      </c>
      <c r="G37" s="46" t="s">
        <v>205</v>
      </c>
      <c r="H37" s="46" t="s">
        <v>205</v>
      </c>
      <c r="I37" s="71">
        <f t="shared" si="0"/>
        <v>0</v>
      </c>
      <c r="J37" s="16">
        <f t="shared" si="1"/>
        <v>0</v>
      </c>
      <c r="K37" s="16">
        <f t="shared" si="2"/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41</v>
      </c>
      <c r="C38" s="8" t="s">
        <v>131</v>
      </c>
      <c r="D38" s="8"/>
      <c r="E38" s="10"/>
      <c r="F38" s="8" t="s">
        <v>42</v>
      </c>
      <c r="G38" s="46" t="s">
        <v>635</v>
      </c>
      <c r="H38" s="46" t="s">
        <v>635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44</v>
      </c>
      <c r="C39" s="8" t="s">
        <v>132</v>
      </c>
      <c r="D39" s="23"/>
      <c r="E39" s="8"/>
      <c r="F39" s="8" t="s">
        <v>45</v>
      </c>
      <c r="G39" s="46" t="s">
        <v>634</v>
      </c>
      <c r="H39" s="46" t="s">
        <v>746</v>
      </c>
      <c r="I39" s="71">
        <f t="shared" si="0"/>
        <v>33</v>
      </c>
      <c r="J39" s="16">
        <f t="shared" si="1"/>
        <v>574.19999999999993</v>
      </c>
      <c r="K39" s="16">
        <f t="shared" si="2"/>
        <v>287.09999999999997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47</v>
      </c>
      <c r="C40" s="8" t="s">
        <v>133</v>
      </c>
      <c r="D40" s="23"/>
      <c r="E40" s="8"/>
      <c r="F40" s="8" t="s">
        <v>48</v>
      </c>
      <c r="G40" s="46" t="s">
        <v>633</v>
      </c>
      <c r="H40" s="46" t="s">
        <v>747</v>
      </c>
      <c r="I40" s="71">
        <f t="shared" si="0"/>
        <v>183</v>
      </c>
      <c r="J40" s="16">
        <f t="shared" si="1"/>
        <v>3184.2</v>
      </c>
      <c r="K40" s="16">
        <f t="shared" si="2"/>
        <v>1592.1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223</v>
      </c>
      <c r="C41" s="8" t="s">
        <v>224</v>
      </c>
      <c r="D41" s="23"/>
      <c r="E41" s="8"/>
      <c r="F41" s="8" t="s">
        <v>225</v>
      </c>
      <c r="G41" s="46" t="s">
        <v>449</v>
      </c>
      <c r="H41" s="46" t="s">
        <v>748</v>
      </c>
      <c r="I41" s="71">
        <f t="shared" si="0"/>
        <v>85</v>
      </c>
      <c r="J41" s="16">
        <f t="shared" si="1"/>
        <v>1478.9999999999998</v>
      </c>
      <c r="K41" s="16">
        <f t="shared" si="2"/>
        <v>739.49999999999989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50</v>
      </c>
      <c r="C42" s="8" t="s">
        <v>134</v>
      </c>
      <c r="D42" s="23"/>
      <c r="E42" s="8"/>
      <c r="F42" s="8" t="s">
        <v>51</v>
      </c>
      <c r="G42" s="46" t="s">
        <v>494</v>
      </c>
      <c r="H42" s="46" t="s">
        <v>495</v>
      </c>
      <c r="I42" s="71">
        <f t="shared" si="0"/>
        <v>1</v>
      </c>
      <c r="J42" s="16">
        <f t="shared" si="1"/>
        <v>17.399999999999999</v>
      </c>
      <c r="K42" s="16">
        <f t="shared" si="2"/>
        <v>8.6999999999999993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310</v>
      </c>
      <c r="C43" s="8" t="s">
        <v>311</v>
      </c>
      <c r="D43" s="8"/>
      <c r="E43" s="10"/>
      <c r="F43" s="8" t="s">
        <v>312</v>
      </c>
      <c r="G43" s="46" t="s">
        <v>632</v>
      </c>
      <c r="H43" s="46" t="s">
        <v>749</v>
      </c>
      <c r="I43" s="71">
        <f t="shared" si="0"/>
        <v>2</v>
      </c>
      <c r="J43" s="16">
        <f t="shared" si="1"/>
        <v>34.799999999999997</v>
      </c>
      <c r="K43" s="16">
        <f t="shared" si="2"/>
        <v>17.399999999999999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53</v>
      </c>
      <c r="C44" s="12" t="s">
        <v>135</v>
      </c>
      <c r="D44" s="23"/>
      <c r="E44" s="8"/>
      <c r="F44" s="8" t="s">
        <v>39</v>
      </c>
      <c r="G44" s="46" t="s">
        <v>85</v>
      </c>
      <c r="H44" s="46" t="s">
        <v>88</v>
      </c>
      <c r="I44" s="71">
        <f t="shared" si="0"/>
        <v>1</v>
      </c>
      <c r="J44" s="16">
        <f t="shared" si="1"/>
        <v>17.399999999999999</v>
      </c>
      <c r="K44" s="16">
        <f t="shared" si="2"/>
        <v>8.6999999999999993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8" t="s">
        <v>55</v>
      </c>
      <c r="C45" s="8" t="s">
        <v>136</v>
      </c>
      <c r="D45" s="23"/>
      <c r="E45" s="12"/>
      <c r="F45" s="8" t="s">
        <v>56</v>
      </c>
      <c r="G45" s="46" t="s">
        <v>631</v>
      </c>
      <c r="H45" s="46" t="s">
        <v>750</v>
      </c>
      <c r="I45" s="71">
        <f t="shared" si="0"/>
        <v>106</v>
      </c>
      <c r="J45" s="16">
        <f t="shared" si="1"/>
        <v>1844.3999999999999</v>
      </c>
      <c r="K45" s="16">
        <f t="shared" si="2"/>
        <v>922.19999999999993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59</v>
      </c>
      <c r="C46" s="12" t="s">
        <v>137</v>
      </c>
      <c r="D46" s="25"/>
      <c r="E46" s="8"/>
      <c r="F46" s="8" t="s">
        <v>60</v>
      </c>
      <c r="G46" s="46" t="s">
        <v>630</v>
      </c>
      <c r="H46" s="46" t="s">
        <v>751</v>
      </c>
      <c r="I46" s="71">
        <f t="shared" si="0"/>
        <v>25</v>
      </c>
      <c r="J46" s="16">
        <f t="shared" si="1"/>
        <v>434.99999999999994</v>
      </c>
      <c r="K46" s="16">
        <f t="shared" si="2"/>
        <v>217.49999999999997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99" t="s">
        <v>532</v>
      </c>
      <c r="C47" s="99" t="s">
        <v>533</v>
      </c>
      <c r="D47" s="25"/>
      <c r="E47" s="8"/>
      <c r="F47" s="99" t="s">
        <v>531</v>
      </c>
      <c r="G47" s="46" t="s">
        <v>629</v>
      </c>
      <c r="H47" s="46" t="s">
        <v>629</v>
      </c>
      <c r="I47" s="71">
        <f t="shared" si="0"/>
        <v>0</v>
      </c>
      <c r="J47" s="16">
        <f t="shared" si="1"/>
        <v>0</v>
      </c>
      <c r="K47" s="16">
        <f t="shared" si="2"/>
        <v>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99" t="s">
        <v>653</v>
      </c>
      <c r="C48" s="8" t="s">
        <v>654</v>
      </c>
      <c r="D48" s="31"/>
      <c r="E48" s="106"/>
      <c r="F48" s="8" t="s">
        <v>655</v>
      </c>
      <c r="G48" s="46" t="s">
        <v>16</v>
      </c>
      <c r="H48" s="46" t="s">
        <v>20</v>
      </c>
      <c r="I48" s="71">
        <f t="shared" si="0"/>
        <v>3</v>
      </c>
      <c r="J48" s="16">
        <f t="shared" si="1"/>
        <v>52.199999999999996</v>
      </c>
      <c r="K48" s="16">
        <f t="shared" si="2"/>
        <v>26.099999999999998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8" t="s">
        <v>62</v>
      </c>
      <c r="C49" s="27" t="s">
        <v>122</v>
      </c>
      <c r="D49" s="25"/>
      <c r="E49" s="216"/>
      <c r="F49" s="86" t="s">
        <v>63</v>
      </c>
      <c r="G49" s="46" t="s">
        <v>627</v>
      </c>
      <c r="H49" s="46" t="s">
        <v>752</v>
      </c>
      <c r="I49" s="71">
        <f t="shared" si="0"/>
        <v>10</v>
      </c>
      <c r="J49" s="16">
        <f t="shared" si="1"/>
        <v>174</v>
      </c>
      <c r="K49" s="16">
        <f t="shared" si="2"/>
        <v>87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8" t="s">
        <v>64</v>
      </c>
      <c r="C50" s="28"/>
      <c r="D50" s="29"/>
      <c r="E50" s="217"/>
      <c r="F50" s="88"/>
      <c r="G50" s="46" t="s">
        <v>628</v>
      </c>
      <c r="H50" s="46" t="s">
        <v>753</v>
      </c>
      <c r="I50" s="71">
        <f t="shared" si="0"/>
        <v>8</v>
      </c>
      <c r="J50" s="16">
        <f t="shared" si="1"/>
        <v>139.19999999999999</v>
      </c>
      <c r="K50" s="16">
        <f t="shared" si="2"/>
        <v>69.599999999999994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8" t="s">
        <v>164</v>
      </c>
      <c r="C51" s="28" t="s">
        <v>165</v>
      </c>
      <c r="D51" s="30"/>
      <c r="E51" s="10"/>
      <c r="F51" s="102" t="s">
        <v>166</v>
      </c>
      <c r="G51" s="46" t="s">
        <v>391</v>
      </c>
      <c r="H51" s="46" t="s">
        <v>391</v>
      </c>
      <c r="I51" s="71">
        <f t="shared" si="0"/>
        <v>0</v>
      </c>
      <c r="J51" s="16">
        <f t="shared" si="1"/>
        <v>0</v>
      </c>
      <c r="K51" s="16">
        <f t="shared" si="2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8" t="s">
        <v>226</v>
      </c>
      <c r="C52" s="28" t="s">
        <v>213</v>
      </c>
      <c r="D52" s="30"/>
      <c r="E52" s="10"/>
      <c r="F52" s="102" t="s">
        <v>214</v>
      </c>
      <c r="G52" s="46" t="s">
        <v>626</v>
      </c>
      <c r="H52" s="46" t="s">
        <v>626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8" t="s">
        <v>461</v>
      </c>
      <c r="C53" s="28" t="s">
        <v>462</v>
      </c>
      <c r="D53" s="30"/>
      <c r="E53" s="10"/>
      <c r="F53" s="102" t="s">
        <v>463</v>
      </c>
      <c r="G53" s="46" t="s">
        <v>515</v>
      </c>
      <c r="H53" s="46" t="s">
        <v>515</v>
      </c>
      <c r="I53" s="71">
        <f t="shared" si="0"/>
        <v>0</v>
      </c>
      <c r="J53" s="16">
        <f t="shared" si="1"/>
        <v>0</v>
      </c>
      <c r="K53" s="16">
        <f t="shared" si="2"/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99" t="s">
        <v>534</v>
      </c>
      <c r="C54" s="99" t="s">
        <v>535</v>
      </c>
      <c r="D54" s="30"/>
      <c r="E54" s="10"/>
      <c r="F54" s="99" t="s">
        <v>536</v>
      </c>
      <c r="G54" s="46" t="s">
        <v>264</v>
      </c>
      <c r="H54" s="46" t="s">
        <v>499</v>
      </c>
      <c r="I54" s="71">
        <f t="shared" si="0"/>
        <v>10</v>
      </c>
      <c r="J54" s="16">
        <f t="shared" si="1"/>
        <v>174</v>
      </c>
      <c r="K54" s="16">
        <f t="shared" si="2"/>
        <v>87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8" t="s">
        <v>66</v>
      </c>
      <c r="C55" s="8" t="s">
        <v>138</v>
      </c>
      <c r="D55" s="23"/>
      <c r="E55" s="8"/>
      <c r="F55" s="8" t="s">
        <v>67</v>
      </c>
      <c r="G55" s="46" t="s">
        <v>625</v>
      </c>
      <c r="H55" s="46" t="s">
        <v>754</v>
      </c>
      <c r="I55" s="71">
        <f t="shared" si="0"/>
        <v>16</v>
      </c>
      <c r="J55" s="16">
        <f t="shared" si="1"/>
        <v>278.39999999999998</v>
      </c>
      <c r="K55" s="16">
        <f t="shared" si="2"/>
        <v>139.19999999999999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8" t="s">
        <v>320</v>
      </c>
      <c r="C56" s="8" t="s">
        <v>321</v>
      </c>
      <c r="D56" s="30"/>
      <c r="E56" s="10"/>
      <c r="F56" s="8" t="s">
        <v>322</v>
      </c>
      <c r="G56" s="46" t="s">
        <v>624</v>
      </c>
      <c r="H56" s="46" t="s">
        <v>624</v>
      </c>
      <c r="I56" s="71">
        <f t="shared" si="0"/>
        <v>0</v>
      </c>
      <c r="J56" s="16">
        <f t="shared" si="1"/>
        <v>0</v>
      </c>
      <c r="K56" s="16">
        <f t="shared" si="2"/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8" t="s">
        <v>69</v>
      </c>
      <c r="C57" s="8" t="s">
        <v>139</v>
      </c>
      <c r="D57" s="23"/>
      <c r="E57" s="8"/>
      <c r="F57" s="8" t="s">
        <v>70</v>
      </c>
      <c r="G57" s="46" t="s">
        <v>168</v>
      </c>
      <c r="H57" s="46" t="s">
        <v>168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8" t="s">
        <v>169</v>
      </c>
      <c r="C58" s="8" t="s">
        <v>170</v>
      </c>
      <c r="D58" s="8"/>
      <c r="E58" s="10"/>
      <c r="F58" s="8" t="s">
        <v>166</v>
      </c>
      <c r="G58" s="46" t="s">
        <v>458</v>
      </c>
      <c r="H58" s="46" t="s">
        <v>458</v>
      </c>
      <c r="I58" s="71">
        <f t="shared" si="0"/>
        <v>0</v>
      </c>
      <c r="J58" s="16">
        <f t="shared" si="1"/>
        <v>0</v>
      </c>
      <c r="K58" s="16">
        <f t="shared" si="2"/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8" t="s">
        <v>325</v>
      </c>
      <c r="C59" s="8" t="s">
        <v>326</v>
      </c>
      <c r="D59" s="8"/>
      <c r="E59" s="10"/>
      <c r="F59" s="8" t="s">
        <v>327</v>
      </c>
      <c r="G59" s="46" t="s">
        <v>623</v>
      </c>
      <c r="H59" s="46" t="s">
        <v>623</v>
      </c>
      <c r="I59" s="71">
        <f t="shared" si="0"/>
        <v>0</v>
      </c>
      <c r="J59" s="16">
        <f t="shared" si="1"/>
        <v>0</v>
      </c>
      <c r="K59" s="16">
        <f t="shared" si="2"/>
        <v>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8" t="s">
        <v>329</v>
      </c>
      <c r="C60" s="8" t="s">
        <v>330</v>
      </c>
      <c r="D60" s="8"/>
      <c r="E60" s="10"/>
      <c r="F60" s="8" t="s">
        <v>327</v>
      </c>
      <c r="G60" s="46" t="s">
        <v>194</v>
      </c>
      <c r="H60" s="46" t="s">
        <v>194</v>
      </c>
      <c r="I60" s="71">
        <f t="shared" si="0"/>
        <v>0</v>
      </c>
      <c r="J60" s="16">
        <f t="shared" si="1"/>
        <v>0</v>
      </c>
      <c r="K60" s="16">
        <f t="shared" si="2"/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8" t="s">
        <v>227</v>
      </c>
      <c r="C61" s="8" t="s">
        <v>213</v>
      </c>
      <c r="D61" s="8"/>
      <c r="E61" s="10"/>
      <c r="F61" s="8" t="s">
        <v>214</v>
      </c>
      <c r="G61" s="46" t="s">
        <v>622</v>
      </c>
      <c r="H61" s="46" t="s">
        <v>755</v>
      </c>
      <c r="I61" s="71">
        <f t="shared" si="0"/>
        <v>4</v>
      </c>
      <c r="J61" s="16">
        <f t="shared" si="1"/>
        <v>69.599999999999994</v>
      </c>
      <c r="K61" s="16">
        <f t="shared" si="2"/>
        <v>34.799999999999997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8" t="s">
        <v>172</v>
      </c>
      <c r="C62" s="8" t="s">
        <v>173</v>
      </c>
      <c r="D62" s="23"/>
      <c r="E62" s="12"/>
      <c r="F62" s="8" t="s">
        <v>174</v>
      </c>
      <c r="G62" s="46" t="s">
        <v>621</v>
      </c>
      <c r="H62" s="46" t="s">
        <v>756</v>
      </c>
      <c r="I62" s="71">
        <f t="shared" si="0"/>
        <v>83</v>
      </c>
      <c r="J62" s="16">
        <f t="shared" si="1"/>
        <v>1444.1999999999998</v>
      </c>
      <c r="K62" s="16">
        <f t="shared" si="2"/>
        <v>722.09999999999991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8" t="s">
        <v>228</v>
      </c>
      <c r="C63" s="8" t="s">
        <v>213</v>
      </c>
      <c r="D63" s="8"/>
      <c r="E63" s="10"/>
      <c r="F63" s="8" t="s">
        <v>214</v>
      </c>
      <c r="G63" s="46" t="s">
        <v>85</v>
      </c>
      <c r="H63" s="46" t="s">
        <v>88</v>
      </c>
      <c r="I63" s="71">
        <f t="shared" si="0"/>
        <v>1</v>
      </c>
      <c r="J63" s="16">
        <f t="shared" si="1"/>
        <v>17.399999999999999</v>
      </c>
      <c r="K63" s="16">
        <f t="shared" si="2"/>
        <v>8.6999999999999993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99" t="s">
        <v>537</v>
      </c>
      <c r="C64" s="99" t="s">
        <v>538</v>
      </c>
      <c r="D64" s="23"/>
      <c r="E64" s="12"/>
      <c r="F64" s="99" t="s">
        <v>539</v>
      </c>
      <c r="G64" s="46" t="s">
        <v>464</v>
      </c>
      <c r="H64" s="46" t="s">
        <v>464</v>
      </c>
      <c r="I64" s="71">
        <f t="shared" si="0"/>
        <v>0</v>
      </c>
      <c r="J64" s="16">
        <f t="shared" si="1"/>
        <v>0</v>
      </c>
      <c r="K64" s="16">
        <f t="shared" si="2"/>
        <v>0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99" t="s">
        <v>540</v>
      </c>
      <c r="C65" s="99" t="s">
        <v>541</v>
      </c>
      <c r="D65" s="8"/>
      <c r="E65" s="10"/>
      <c r="F65" s="99" t="s">
        <v>542</v>
      </c>
      <c r="G65" s="46" t="s">
        <v>619</v>
      </c>
      <c r="H65" s="46" t="s">
        <v>757</v>
      </c>
      <c r="I65" s="71">
        <f t="shared" si="0"/>
        <v>24</v>
      </c>
      <c r="J65" s="16">
        <f t="shared" si="1"/>
        <v>417.59999999999997</v>
      </c>
      <c r="K65" s="16">
        <f t="shared" si="2"/>
        <v>208.79999999999998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8" t="s">
        <v>72</v>
      </c>
      <c r="C66" s="12" t="s">
        <v>792</v>
      </c>
      <c r="D66" s="23"/>
      <c r="E66" s="12"/>
      <c r="F66" s="8" t="s">
        <v>73</v>
      </c>
      <c r="G66" s="46" t="s">
        <v>618</v>
      </c>
      <c r="H66" s="46" t="s">
        <v>758</v>
      </c>
      <c r="I66" s="71">
        <f t="shared" si="0"/>
        <v>49</v>
      </c>
      <c r="J66" s="16">
        <f t="shared" si="1"/>
        <v>852.59999999999991</v>
      </c>
      <c r="K66" s="16">
        <f t="shared" si="2"/>
        <v>426.29999999999995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8" t="s">
        <v>452</v>
      </c>
      <c r="C67" s="12" t="s">
        <v>453</v>
      </c>
      <c r="D67" s="23"/>
      <c r="E67" s="12"/>
      <c r="F67" s="8" t="s">
        <v>454</v>
      </c>
      <c r="G67" s="46" t="s">
        <v>246</v>
      </c>
      <c r="H67" s="46" t="s">
        <v>759</v>
      </c>
      <c r="I67" s="71">
        <f t="shared" si="0"/>
        <v>153</v>
      </c>
      <c r="J67" s="16">
        <f t="shared" si="1"/>
        <v>2662.2</v>
      </c>
      <c r="K67" s="16">
        <f t="shared" si="2"/>
        <v>1331.1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8" t="s">
        <v>75</v>
      </c>
      <c r="C68" s="12" t="s">
        <v>141</v>
      </c>
      <c r="D68" s="31"/>
      <c r="E68" s="10"/>
      <c r="F68" s="8" t="s">
        <v>76</v>
      </c>
      <c r="G68" s="46" t="s">
        <v>190</v>
      </c>
      <c r="H68" s="46" t="s">
        <v>246</v>
      </c>
      <c r="I68" s="71">
        <f t="shared" si="0"/>
        <v>5</v>
      </c>
      <c r="J68" s="16">
        <f t="shared" si="1"/>
        <v>87</v>
      </c>
      <c r="K68" s="16">
        <f t="shared" si="2"/>
        <v>43.5</v>
      </c>
    </row>
    <row r="69" spans="1:37" x14ac:dyDescent="0.25">
      <c r="A69" s="57" t="s">
        <v>392</v>
      </c>
      <c r="B69" s="8" t="s">
        <v>78</v>
      </c>
      <c r="C69" s="27" t="s">
        <v>142</v>
      </c>
      <c r="D69" s="25"/>
      <c r="E69" s="216"/>
      <c r="F69" s="86" t="s">
        <v>79</v>
      </c>
      <c r="G69" s="46" t="s">
        <v>617</v>
      </c>
      <c r="H69" s="46" t="s">
        <v>466</v>
      </c>
      <c r="I69" s="71">
        <f t="shared" si="0"/>
        <v>279</v>
      </c>
      <c r="J69" s="16">
        <f t="shared" si="1"/>
        <v>4854.5999999999995</v>
      </c>
      <c r="K69" s="16">
        <f t="shared" si="2"/>
        <v>2427.2999999999997</v>
      </c>
    </row>
    <row r="70" spans="1:37" x14ac:dyDescent="0.25">
      <c r="A70" s="57" t="s">
        <v>256</v>
      </c>
      <c r="B70" s="8" t="s">
        <v>80</v>
      </c>
      <c r="C70" s="28"/>
      <c r="D70" s="29"/>
      <c r="E70" s="217"/>
      <c r="F70" s="88"/>
      <c r="G70" s="46" t="s">
        <v>616</v>
      </c>
      <c r="H70" s="46" t="s">
        <v>760</v>
      </c>
      <c r="I70" s="71">
        <f t="shared" si="0"/>
        <v>86</v>
      </c>
      <c r="J70" s="16">
        <f t="shared" si="1"/>
        <v>1496.3999999999999</v>
      </c>
      <c r="K70" s="16">
        <f t="shared" si="2"/>
        <v>748.19999999999993</v>
      </c>
    </row>
    <row r="71" spans="1:37" x14ac:dyDescent="0.25">
      <c r="A71" s="57" t="s">
        <v>109</v>
      </c>
      <c r="B71" s="8" t="s">
        <v>336</v>
      </c>
      <c r="C71" s="28" t="s">
        <v>337</v>
      </c>
      <c r="D71" s="8"/>
      <c r="E71" s="10"/>
      <c r="F71" s="102" t="s">
        <v>327</v>
      </c>
      <c r="G71" s="46" t="s">
        <v>338</v>
      </c>
      <c r="H71" s="46" t="s">
        <v>761</v>
      </c>
      <c r="I71" s="71">
        <f t="shared" si="0"/>
        <v>1</v>
      </c>
      <c r="J71" s="16">
        <f t="shared" si="1"/>
        <v>17.399999999999999</v>
      </c>
      <c r="K71" s="16">
        <f t="shared" si="2"/>
        <v>8.6999999999999993</v>
      </c>
    </row>
    <row r="72" spans="1:37" x14ac:dyDescent="0.25">
      <c r="A72" s="57" t="s">
        <v>393</v>
      </c>
      <c r="B72" s="12" t="s">
        <v>702</v>
      </c>
      <c r="C72" s="12" t="s">
        <v>703</v>
      </c>
      <c r="D72" s="8"/>
      <c r="E72" s="10"/>
      <c r="F72" s="8" t="s">
        <v>704</v>
      </c>
      <c r="G72" s="46" t="s">
        <v>16</v>
      </c>
      <c r="H72" s="46" t="s">
        <v>16</v>
      </c>
      <c r="I72" s="71">
        <f t="shared" ref="I72:I136" si="3">H72-G72</f>
        <v>0</v>
      </c>
      <c r="J72" s="16">
        <f t="shared" ref="J72:J135" si="4">I72*17.4</f>
        <v>0</v>
      </c>
      <c r="K72" s="16">
        <f t="shared" ref="K72:K135" si="5">I72*8.7</f>
        <v>0</v>
      </c>
    </row>
    <row r="73" spans="1:37" x14ac:dyDescent="0.25">
      <c r="A73" s="57" t="s">
        <v>394</v>
      </c>
      <c r="B73" s="8" t="s">
        <v>696</v>
      </c>
      <c r="C73" s="8" t="s">
        <v>697</v>
      </c>
      <c r="D73" s="8"/>
      <c r="E73" s="10"/>
      <c r="F73" s="8" t="s">
        <v>698</v>
      </c>
      <c r="G73" s="46" t="s">
        <v>16</v>
      </c>
      <c r="H73" s="46" t="s">
        <v>13</v>
      </c>
      <c r="I73" s="71">
        <f t="shared" si="3"/>
        <v>1</v>
      </c>
      <c r="J73" s="16">
        <f t="shared" si="4"/>
        <v>17.399999999999999</v>
      </c>
      <c r="K73" s="16">
        <f t="shared" si="5"/>
        <v>8.6999999999999993</v>
      </c>
    </row>
    <row r="74" spans="1:37" x14ac:dyDescent="0.25">
      <c r="A74" s="57" t="s">
        <v>395</v>
      </c>
      <c r="B74" s="8" t="s">
        <v>682</v>
      </c>
      <c r="C74" s="8" t="s">
        <v>683</v>
      </c>
      <c r="D74" s="8"/>
      <c r="E74" s="10"/>
      <c r="F74" s="8" t="s">
        <v>681</v>
      </c>
      <c r="G74" s="46" t="s">
        <v>46</v>
      </c>
      <c r="H74" s="46" t="s">
        <v>46</v>
      </c>
      <c r="I74" s="71">
        <f t="shared" si="3"/>
        <v>0</v>
      </c>
      <c r="J74" s="16">
        <f t="shared" si="4"/>
        <v>0</v>
      </c>
      <c r="K74" s="16">
        <f t="shared" si="5"/>
        <v>0</v>
      </c>
    </row>
    <row r="75" spans="1:37" x14ac:dyDescent="0.25">
      <c r="A75" s="57" t="s">
        <v>268</v>
      </c>
      <c r="B75" s="8" t="s">
        <v>339</v>
      </c>
      <c r="C75" s="28" t="s">
        <v>340</v>
      </c>
      <c r="D75" s="23"/>
      <c r="E75" s="12"/>
      <c r="F75" s="102" t="s">
        <v>322</v>
      </c>
      <c r="G75" s="46" t="s">
        <v>245</v>
      </c>
      <c r="H75" s="46" t="s">
        <v>392</v>
      </c>
      <c r="I75" s="71">
        <f t="shared" si="3"/>
        <v>17</v>
      </c>
      <c r="J75" s="16">
        <f t="shared" si="4"/>
        <v>295.79999999999995</v>
      </c>
      <c r="K75" s="16">
        <f t="shared" si="5"/>
        <v>147.89999999999998</v>
      </c>
    </row>
    <row r="76" spans="1:37" x14ac:dyDescent="0.25">
      <c r="A76" s="57" t="s">
        <v>168</v>
      </c>
      <c r="B76" s="8" t="s">
        <v>180</v>
      </c>
      <c r="C76" s="28" t="s">
        <v>181</v>
      </c>
      <c r="D76" s="8"/>
      <c r="E76" s="10"/>
      <c r="F76" s="102" t="s">
        <v>166</v>
      </c>
      <c r="G76" s="46" t="s">
        <v>615</v>
      </c>
      <c r="H76" s="46" t="s">
        <v>762</v>
      </c>
      <c r="I76" s="71">
        <f t="shared" si="3"/>
        <v>1</v>
      </c>
      <c r="J76" s="16">
        <f t="shared" si="4"/>
        <v>17.399999999999999</v>
      </c>
      <c r="K76" s="16">
        <f t="shared" si="5"/>
        <v>8.6999999999999993</v>
      </c>
    </row>
    <row r="77" spans="1:37" x14ac:dyDescent="0.25">
      <c r="A77" s="57" t="s">
        <v>396</v>
      </c>
      <c r="B77" s="8" t="s">
        <v>342</v>
      </c>
      <c r="C77" s="28" t="s">
        <v>343</v>
      </c>
      <c r="D77" s="65"/>
      <c r="E77" s="66"/>
      <c r="F77" s="102" t="s">
        <v>312</v>
      </c>
      <c r="G77" s="46" t="s">
        <v>614</v>
      </c>
      <c r="H77" s="46" t="s">
        <v>763</v>
      </c>
      <c r="I77" s="71">
        <f t="shared" si="3"/>
        <v>3</v>
      </c>
      <c r="J77" s="16">
        <f t="shared" si="4"/>
        <v>52.199999999999996</v>
      </c>
      <c r="K77" s="16">
        <f t="shared" si="5"/>
        <v>26.099999999999998</v>
      </c>
    </row>
    <row r="78" spans="1:37" x14ac:dyDescent="0.25">
      <c r="A78" s="57" t="s">
        <v>295</v>
      </c>
      <c r="B78" s="8" t="s">
        <v>345</v>
      </c>
      <c r="C78" s="28" t="s">
        <v>346</v>
      </c>
      <c r="D78" s="23"/>
      <c r="E78" s="12"/>
      <c r="F78" s="102" t="s">
        <v>322</v>
      </c>
      <c r="G78" s="46" t="s">
        <v>613</v>
      </c>
      <c r="H78" s="46" t="s">
        <v>764</v>
      </c>
      <c r="I78" s="71">
        <f t="shared" si="3"/>
        <v>26</v>
      </c>
      <c r="J78" s="16">
        <f t="shared" si="4"/>
        <v>452.4</v>
      </c>
      <c r="K78" s="16">
        <f t="shared" si="5"/>
        <v>226.2</v>
      </c>
    </row>
    <row r="79" spans="1:37" x14ac:dyDescent="0.25">
      <c r="A79" s="57" t="s">
        <v>397</v>
      </c>
      <c r="B79" s="8" t="s">
        <v>229</v>
      </c>
      <c r="C79" s="28" t="s">
        <v>231</v>
      </c>
      <c r="D79" s="65"/>
      <c r="E79" s="66"/>
      <c r="F79" s="102" t="s">
        <v>214</v>
      </c>
      <c r="G79" s="46" t="s">
        <v>611</v>
      </c>
      <c r="H79" s="46" t="s">
        <v>765</v>
      </c>
      <c r="I79" s="71">
        <f t="shared" si="3"/>
        <v>2</v>
      </c>
      <c r="J79" s="16">
        <f t="shared" si="4"/>
        <v>34.799999999999997</v>
      </c>
      <c r="K79" s="16">
        <f t="shared" si="5"/>
        <v>17.399999999999999</v>
      </c>
    </row>
    <row r="80" spans="1:37" x14ac:dyDescent="0.25">
      <c r="A80" s="57" t="s">
        <v>398</v>
      </c>
      <c r="B80" s="8" t="s">
        <v>230</v>
      </c>
      <c r="C80" s="28" t="s">
        <v>231</v>
      </c>
      <c r="D80" s="65"/>
      <c r="E80" s="66"/>
      <c r="F80" s="102" t="s">
        <v>214</v>
      </c>
      <c r="G80" s="46" t="s">
        <v>612</v>
      </c>
      <c r="H80" s="46" t="s">
        <v>766</v>
      </c>
      <c r="I80" s="71">
        <f t="shared" si="3"/>
        <v>1</v>
      </c>
      <c r="J80" s="16">
        <f t="shared" si="4"/>
        <v>17.399999999999999</v>
      </c>
      <c r="K80" s="16">
        <f t="shared" si="5"/>
        <v>8.6999999999999993</v>
      </c>
    </row>
    <row r="81" spans="1:12" x14ac:dyDescent="0.25">
      <c r="A81" s="57" t="s">
        <v>264</v>
      </c>
      <c r="B81" s="12" t="s">
        <v>82</v>
      </c>
      <c r="C81" s="41" t="s">
        <v>143</v>
      </c>
      <c r="D81" s="23"/>
      <c r="E81" s="12"/>
      <c r="F81" s="67" t="s">
        <v>232</v>
      </c>
      <c r="G81" s="48" t="s">
        <v>16</v>
      </c>
      <c r="H81" s="48" t="s">
        <v>65</v>
      </c>
      <c r="I81" s="71">
        <f t="shared" si="3"/>
        <v>18</v>
      </c>
      <c r="J81" s="16">
        <f t="shared" si="4"/>
        <v>313.2</v>
      </c>
      <c r="K81" s="16">
        <f t="shared" si="5"/>
        <v>156.6</v>
      </c>
    </row>
    <row r="82" spans="1:12" x14ac:dyDescent="0.25">
      <c r="A82" s="57" t="s">
        <v>399</v>
      </c>
      <c r="B82" s="12" t="s">
        <v>233</v>
      </c>
      <c r="C82" s="41" t="s">
        <v>234</v>
      </c>
      <c r="D82" s="119"/>
      <c r="E82" s="66"/>
      <c r="F82" s="67" t="s">
        <v>210</v>
      </c>
      <c r="G82" s="48" t="s">
        <v>607</v>
      </c>
      <c r="H82" s="48" t="s">
        <v>767</v>
      </c>
      <c r="I82" s="71">
        <f t="shared" si="3"/>
        <v>3</v>
      </c>
      <c r="J82" s="16">
        <f t="shared" si="4"/>
        <v>52.199999999999996</v>
      </c>
      <c r="K82" s="16">
        <f t="shared" si="5"/>
        <v>26.099999999999998</v>
      </c>
    </row>
    <row r="83" spans="1:12" x14ac:dyDescent="0.25">
      <c r="A83" s="57" t="s">
        <v>409</v>
      </c>
      <c r="B83" s="12" t="s">
        <v>183</v>
      </c>
      <c r="C83" s="41" t="s">
        <v>184</v>
      </c>
      <c r="D83" s="23"/>
      <c r="E83" s="12"/>
      <c r="F83" s="43" t="s">
        <v>166</v>
      </c>
      <c r="G83" s="48" t="s">
        <v>608</v>
      </c>
      <c r="H83" s="48" t="s">
        <v>768</v>
      </c>
      <c r="I83" s="71">
        <f t="shared" si="3"/>
        <v>133</v>
      </c>
      <c r="J83" s="16">
        <f t="shared" si="4"/>
        <v>2314.1999999999998</v>
      </c>
      <c r="K83" s="16">
        <f t="shared" si="5"/>
        <v>1157.0999999999999</v>
      </c>
    </row>
    <row r="84" spans="1:12" x14ac:dyDescent="0.25">
      <c r="A84" s="57" t="s">
        <v>492</v>
      </c>
      <c r="B84" s="12" t="s">
        <v>725</v>
      </c>
      <c r="C84" s="41" t="s">
        <v>726</v>
      </c>
      <c r="D84" s="8"/>
      <c r="E84" s="10"/>
      <c r="F84" s="8" t="s">
        <v>727</v>
      </c>
      <c r="G84" s="48" t="s">
        <v>16</v>
      </c>
      <c r="H84" s="48" t="s">
        <v>16</v>
      </c>
      <c r="I84" s="71">
        <f t="shared" si="3"/>
        <v>0</v>
      </c>
      <c r="J84" s="16">
        <f t="shared" si="4"/>
        <v>0</v>
      </c>
      <c r="K84" s="16">
        <f t="shared" si="5"/>
        <v>0</v>
      </c>
    </row>
    <row r="85" spans="1:12" x14ac:dyDescent="0.25">
      <c r="A85" s="57" t="s">
        <v>493</v>
      </c>
      <c r="B85" s="12" t="s">
        <v>443</v>
      </c>
      <c r="C85" s="41" t="s">
        <v>444</v>
      </c>
      <c r="D85" s="8"/>
      <c r="E85" s="10"/>
      <c r="F85" s="43" t="s">
        <v>410</v>
      </c>
      <c r="G85" s="48" t="s">
        <v>610</v>
      </c>
      <c r="H85" s="48" t="s">
        <v>769</v>
      </c>
      <c r="I85" s="71">
        <f t="shared" si="3"/>
        <v>3</v>
      </c>
      <c r="J85" s="16">
        <f t="shared" si="4"/>
        <v>52.199999999999996</v>
      </c>
      <c r="K85" s="16">
        <f t="shared" si="5"/>
        <v>26.099999999999998</v>
      </c>
    </row>
    <row r="86" spans="1:12" x14ac:dyDescent="0.25">
      <c r="A86" s="57" t="s">
        <v>494</v>
      </c>
      <c r="B86" s="12" t="s">
        <v>235</v>
      </c>
      <c r="C86" s="41" t="s">
        <v>236</v>
      </c>
      <c r="D86" s="23"/>
      <c r="E86" s="12"/>
      <c r="F86" s="43" t="s">
        <v>222</v>
      </c>
      <c r="G86" s="48" t="s">
        <v>609</v>
      </c>
      <c r="H86" s="48" t="s">
        <v>770</v>
      </c>
      <c r="I86" s="71">
        <f t="shared" si="3"/>
        <v>273</v>
      </c>
      <c r="J86" s="16">
        <f t="shared" si="4"/>
        <v>4750.2</v>
      </c>
      <c r="K86" s="16">
        <f t="shared" si="5"/>
        <v>2375.1</v>
      </c>
    </row>
    <row r="87" spans="1:12" x14ac:dyDescent="0.25">
      <c r="A87" s="57" t="s">
        <v>495</v>
      </c>
      <c r="B87" s="12" t="s">
        <v>351</v>
      </c>
      <c r="C87" s="41" t="s">
        <v>352</v>
      </c>
      <c r="D87" s="8"/>
      <c r="E87" s="10"/>
      <c r="F87" s="43" t="s">
        <v>327</v>
      </c>
      <c r="G87" s="48" t="s">
        <v>46</v>
      </c>
      <c r="H87" s="48" t="s">
        <v>49</v>
      </c>
      <c r="I87" s="71">
        <f t="shared" si="3"/>
        <v>1</v>
      </c>
      <c r="J87" s="16">
        <f t="shared" si="4"/>
        <v>17.399999999999999</v>
      </c>
      <c r="K87" s="16">
        <f t="shared" si="5"/>
        <v>8.6999999999999993</v>
      </c>
    </row>
    <row r="88" spans="1:12" x14ac:dyDescent="0.25">
      <c r="A88" s="57" t="s">
        <v>496</v>
      </c>
      <c r="B88" s="99" t="s">
        <v>543</v>
      </c>
      <c r="C88" s="99" t="s">
        <v>544</v>
      </c>
      <c r="D88" s="8"/>
      <c r="E88" s="10"/>
      <c r="F88" s="99" t="s">
        <v>545</v>
      </c>
      <c r="G88" s="48" t="s">
        <v>505</v>
      </c>
      <c r="H88" s="48" t="s">
        <v>101</v>
      </c>
      <c r="I88" s="71">
        <f t="shared" si="3"/>
        <v>4</v>
      </c>
      <c r="J88" s="16">
        <f t="shared" si="4"/>
        <v>69.599999999999994</v>
      </c>
      <c r="K88" s="16">
        <f t="shared" si="5"/>
        <v>34.799999999999997</v>
      </c>
    </row>
    <row r="89" spans="1:12" x14ac:dyDescent="0.25">
      <c r="A89" s="57" t="s">
        <v>497</v>
      </c>
      <c r="B89" s="12" t="s">
        <v>440</v>
      </c>
      <c r="C89" s="41" t="s">
        <v>441</v>
      </c>
      <c r="D89" s="23"/>
      <c r="E89" s="12"/>
      <c r="F89" s="43" t="s">
        <v>442</v>
      </c>
      <c r="G89" s="48" t="s">
        <v>37</v>
      </c>
      <c r="H89" s="48" t="s">
        <v>194</v>
      </c>
      <c r="I89" s="71">
        <f t="shared" si="3"/>
        <v>24</v>
      </c>
      <c r="J89" s="16">
        <f t="shared" si="4"/>
        <v>417.59999999999997</v>
      </c>
      <c r="K89" s="16">
        <f t="shared" si="5"/>
        <v>208.79999999999998</v>
      </c>
    </row>
    <row r="90" spans="1:12" x14ac:dyDescent="0.25">
      <c r="A90" s="57" t="s">
        <v>498</v>
      </c>
      <c r="B90" s="12" t="s">
        <v>185</v>
      </c>
      <c r="C90" s="89" t="s">
        <v>187</v>
      </c>
      <c r="D90" s="241"/>
      <c r="E90" s="243"/>
      <c r="F90" s="83" t="s">
        <v>188</v>
      </c>
      <c r="G90" s="48" t="s">
        <v>606</v>
      </c>
      <c r="H90" s="48" t="s">
        <v>771</v>
      </c>
      <c r="I90" s="71">
        <f t="shared" si="3"/>
        <v>1</v>
      </c>
      <c r="J90" s="16">
        <f t="shared" si="4"/>
        <v>17.399999999999999</v>
      </c>
      <c r="K90" s="16">
        <f t="shared" si="5"/>
        <v>8.6999999999999993</v>
      </c>
    </row>
    <row r="91" spans="1:12" x14ac:dyDescent="0.25">
      <c r="A91" s="57" t="s">
        <v>499</v>
      </c>
      <c r="B91" s="12" t="s">
        <v>186</v>
      </c>
      <c r="C91" s="90"/>
      <c r="D91" s="242"/>
      <c r="E91" s="244"/>
      <c r="F91" s="85"/>
      <c r="G91" s="48" t="s">
        <v>569</v>
      </c>
      <c r="H91" s="48" t="s">
        <v>569</v>
      </c>
      <c r="I91" s="71">
        <f t="shared" si="3"/>
        <v>0</v>
      </c>
      <c r="J91" s="16">
        <f t="shared" si="4"/>
        <v>0</v>
      </c>
      <c r="K91" s="16">
        <f t="shared" si="5"/>
        <v>0</v>
      </c>
      <c r="L91" s="54"/>
    </row>
    <row r="92" spans="1:12" x14ac:dyDescent="0.25">
      <c r="A92" s="57" t="s">
        <v>500</v>
      </c>
      <c r="B92" s="12" t="s">
        <v>354</v>
      </c>
      <c r="C92" s="41" t="s">
        <v>355</v>
      </c>
      <c r="D92" s="8"/>
      <c r="E92" s="10"/>
      <c r="F92" s="43" t="s">
        <v>327</v>
      </c>
      <c r="G92" s="48" t="s">
        <v>605</v>
      </c>
      <c r="H92" s="48" t="s">
        <v>605</v>
      </c>
      <c r="I92" s="71">
        <f t="shared" si="3"/>
        <v>0</v>
      </c>
      <c r="J92" s="16">
        <f t="shared" si="4"/>
        <v>0</v>
      </c>
      <c r="K92" s="16">
        <f t="shared" si="5"/>
        <v>0</v>
      </c>
      <c r="L92" s="54"/>
    </row>
    <row r="93" spans="1:12" x14ac:dyDescent="0.25">
      <c r="A93" s="57" t="s">
        <v>501</v>
      </c>
      <c r="B93" s="12" t="s">
        <v>357</v>
      </c>
      <c r="C93" s="41" t="s">
        <v>358</v>
      </c>
      <c r="D93" s="8"/>
      <c r="E93" s="10"/>
      <c r="F93" s="43" t="s">
        <v>312</v>
      </c>
      <c r="G93" s="48" t="s">
        <v>283</v>
      </c>
      <c r="H93" s="48" t="s">
        <v>319</v>
      </c>
      <c r="I93" s="71">
        <f t="shared" si="3"/>
        <v>3</v>
      </c>
      <c r="J93" s="16">
        <f t="shared" si="4"/>
        <v>52.199999999999996</v>
      </c>
      <c r="K93" s="16">
        <f t="shared" si="5"/>
        <v>26.099999999999998</v>
      </c>
      <c r="L93" s="54"/>
    </row>
    <row r="94" spans="1:12" x14ac:dyDescent="0.25">
      <c r="A94" s="57" t="s">
        <v>502</v>
      </c>
      <c r="B94" s="12" t="s">
        <v>437</v>
      </c>
      <c r="C94" s="41" t="s">
        <v>438</v>
      </c>
      <c r="D94" s="8"/>
      <c r="E94" s="10"/>
      <c r="F94" s="43" t="s">
        <v>422</v>
      </c>
      <c r="G94" s="48" t="s">
        <v>439</v>
      </c>
      <c r="H94" s="48" t="s">
        <v>772</v>
      </c>
      <c r="I94" s="71">
        <f t="shared" si="3"/>
        <v>2</v>
      </c>
      <c r="J94" s="16">
        <f t="shared" si="4"/>
        <v>34.799999999999997</v>
      </c>
      <c r="K94" s="16">
        <f t="shared" si="5"/>
        <v>17.399999999999999</v>
      </c>
      <c r="L94" s="54"/>
    </row>
    <row r="95" spans="1:12" x14ac:dyDescent="0.25">
      <c r="A95" s="57" t="s">
        <v>464</v>
      </c>
      <c r="B95" s="99" t="s">
        <v>546</v>
      </c>
      <c r="C95" s="99" t="s">
        <v>547</v>
      </c>
      <c r="D95" s="23"/>
      <c r="E95" s="12"/>
      <c r="F95" s="99" t="s">
        <v>539</v>
      </c>
      <c r="G95" s="48" t="s">
        <v>604</v>
      </c>
      <c r="H95" s="48" t="s">
        <v>773</v>
      </c>
      <c r="I95" s="71">
        <f t="shared" si="3"/>
        <v>11</v>
      </c>
      <c r="J95" s="16">
        <f t="shared" si="4"/>
        <v>191.39999999999998</v>
      </c>
      <c r="K95" s="16">
        <f t="shared" si="5"/>
        <v>95.699999999999989</v>
      </c>
      <c r="L95" s="54"/>
    </row>
    <row r="96" spans="1:12" x14ac:dyDescent="0.25">
      <c r="A96" s="57" t="s">
        <v>100</v>
      </c>
      <c r="B96" s="8" t="s">
        <v>684</v>
      </c>
      <c r="C96" s="8" t="s">
        <v>685</v>
      </c>
      <c r="D96" s="8"/>
      <c r="E96" s="10"/>
      <c r="F96" s="8" t="s">
        <v>681</v>
      </c>
      <c r="G96" s="48" t="s">
        <v>16</v>
      </c>
      <c r="H96" s="48" t="s">
        <v>17</v>
      </c>
      <c r="I96" s="71">
        <f t="shared" si="3"/>
        <v>2</v>
      </c>
      <c r="J96" s="16">
        <f t="shared" si="4"/>
        <v>34.799999999999997</v>
      </c>
      <c r="K96" s="16">
        <f t="shared" si="5"/>
        <v>17.399999999999999</v>
      </c>
      <c r="L96" s="54"/>
    </row>
    <row r="97" spans="1:12" x14ac:dyDescent="0.25">
      <c r="A97" s="57" t="s">
        <v>503</v>
      </c>
      <c r="B97" s="12" t="s">
        <v>430</v>
      </c>
      <c r="C97" s="41" t="s">
        <v>431</v>
      </c>
      <c r="D97" s="23"/>
      <c r="E97" s="12"/>
      <c r="F97" s="43" t="s">
        <v>416</v>
      </c>
      <c r="G97" s="48" t="s">
        <v>603</v>
      </c>
      <c r="H97" s="48" t="s">
        <v>774</v>
      </c>
      <c r="I97" s="71">
        <f t="shared" si="3"/>
        <v>92</v>
      </c>
      <c r="J97" s="16">
        <f t="shared" si="4"/>
        <v>1600.8</v>
      </c>
      <c r="K97" s="16">
        <f t="shared" si="5"/>
        <v>800.4</v>
      </c>
      <c r="L97" s="54"/>
    </row>
    <row r="98" spans="1:12" x14ac:dyDescent="0.25">
      <c r="A98" s="57" t="s">
        <v>112</v>
      </c>
      <c r="B98" s="12" t="s">
        <v>656</v>
      </c>
      <c r="C98" s="12" t="s">
        <v>657</v>
      </c>
      <c r="D98" s="8"/>
      <c r="E98" s="10"/>
      <c r="F98" s="8" t="s">
        <v>655</v>
      </c>
      <c r="G98" s="48" t="s">
        <v>723</v>
      </c>
      <c r="H98" s="48" t="s">
        <v>723</v>
      </c>
      <c r="I98" s="71">
        <f t="shared" si="3"/>
        <v>0</v>
      </c>
      <c r="J98" s="16">
        <f t="shared" si="4"/>
        <v>0</v>
      </c>
      <c r="K98" s="16">
        <f t="shared" si="5"/>
        <v>0</v>
      </c>
      <c r="L98" s="54"/>
    </row>
    <row r="99" spans="1:12" x14ac:dyDescent="0.25">
      <c r="A99" s="57" t="s">
        <v>504</v>
      </c>
      <c r="B99" s="12" t="s">
        <v>661</v>
      </c>
      <c r="C99" s="107" t="s">
        <v>662</v>
      </c>
      <c r="D99" s="8"/>
      <c r="E99" s="10"/>
      <c r="F99" s="8" t="s">
        <v>655</v>
      </c>
      <c r="G99" s="48" t="s">
        <v>193</v>
      </c>
      <c r="H99" s="48" t="s">
        <v>193</v>
      </c>
      <c r="I99" s="71">
        <f t="shared" si="3"/>
        <v>0</v>
      </c>
      <c r="J99" s="16">
        <f t="shared" si="4"/>
        <v>0</v>
      </c>
      <c r="K99" s="16">
        <f t="shared" si="5"/>
        <v>0</v>
      </c>
      <c r="L99" s="54"/>
    </row>
    <row r="100" spans="1:12" x14ac:dyDescent="0.25">
      <c r="A100" s="57" t="s">
        <v>505</v>
      </c>
      <c r="B100" s="12" t="s">
        <v>433</v>
      </c>
      <c r="C100" s="41" t="s">
        <v>434</v>
      </c>
      <c r="D100" s="8"/>
      <c r="E100" s="10"/>
      <c r="F100" s="43" t="s">
        <v>435</v>
      </c>
      <c r="G100" s="48" t="s">
        <v>26</v>
      </c>
      <c r="H100" s="48" t="s">
        <v>26</v>
      </c>
      <c r="I100" s="71">
        <f t="shared" si="3"/>
        <v>0</v>
      </c>
      <c r="J100" s="16">
        <f t="shared" si="4"/>
        <v>0</v>
      </c>
      <c r="K100" s="16">
        <f t="shared" si="5"/>
        <v>0</v>
      </c>
      <c r="L100" s="54"/>
    </row>
    <row r="101" spans="1:12" x14ac:dyDescent="0.25">
      <c r="A101" s="57" t="s">
        <v>506</v>
      </c>
      <c r="B101" s="8" t="s">
        <v>84</v>
      </c>
      <c r="C101" s="12" t="s">
        <v>144</v>
      </c>
      <c r="D101" s="8"/>
      <c r="E101" s="10"/>
      <c r="F101" s="8" t="s">
        <v>73</v>
      </c>
      <c r="G101" s="46" t="s">
        <v>602</v>
      </c>
      <c r="H101" s="46" t="s">
        <v>602</v>
      </c>
      <c r="I101" s="71">
        <f t="shared" si="3"/>
        <v>0</v>
      </c>
      <c r="J101" s="16">
        <f t="shared" si="4"/>
        <v>0</v>
      </c>
      <c r="K101" s="16">
        <f t="shared" si="5"/>
        <v>0</v>
      </c>
    </row>
    <row r="102" spans="1:12" x14ac:dyDescent="0.25">
      <c r="A102" s="57" t="s">
        <v>507</v>
      </c>
      <c r="B102" s="8" t="s">
        <v>237</v>
      </c>
      <c r="C102" s="75" t="s">
        <v>238</v>
      </c>
      <c r="D102" s="8"/>
      <c r="E102" s="10"/>
      <c r="F102" s="8" t="s">
        <v>214</v>
      </c>
      <c r="G102" s="46" t="s">
        <v>23</v>
      </c>
      <c r="H102" s="46" t="s">
        <v>23</v>
      </c>
      <c r="I102" s="71">
        <f t="shared" si="3"/>
        <v>0</v>
      </c>
      <c r="J102" s="16">
        <f t="shared" si="4"/>
        <v>0</v>
      </c>
      <c r="K102" s="16">
        <f t="shared" si="5"/>
        <v>0</v>
      </c>
    </row>
    <row r="103" spans="1:12" x14ac:dyDescent="0.25">
      <c r="A103" s="57" t="s">
        <v>353</v>
      </c>
      <c r="B103" s="99" t="s">
        <v>548</v>
      </c>
      <c r="C103" s="99" t="s">
        <v>549</v>
      </c>
      <c r="D103" s="31"/>
      <c r="E103" s="82"/>
      <c r="F103" s="99" t="s">
        <v>531</v>
      </c>
      <c r="G103" s="46" t="s">
        <v>600</v>
      </c>
      <c r="H103" s="46" t="s">
        <v>775</v>
      </c>
      <c r="I103" s="71">
        <f t="shared" si="3"/>
        <v>9</v>
      </c>
      <c r="J103" s="16">
        <f t="shared" si="4"/>
        <v>156.6</v>
      </c>
      <c r="K103" s="16">
        <f t="shared" si="5"/>
        <v>78.3</v>
      </c>
    </row>
    <row r="104" spans="1:12" x14ac:dyDescent="0.25">
      <c r="A104" s="57" t="s">
        <v>101</v>
      </c>
      <c r="B104" s="99" t="s">
        <v>550</v>
      </c>
      <c r="C104" s="99" t="s">
        <v>551</v>
      </c>
      <c r="D104" s="31"/>
      <c r="E104" s="82"/>
      <c r="F104" s="99" t="s">
        <v>531</v>
      </c>
      <c r="G104" s="46" t="s">
        <v>16</v>
      </c>
      <c r="H104" s="46" t="s">
        <v>16</v>
      </c>
      <c r="I104" s="71">
        <f t="shared" si="3"/>
        <v>0</v>
      </c>
      <c r="J104" s="16">
        <f t="shared" si="4"/>
        <v>0</v>
      </c>
      <c r="K104" s="16">
        <f t="shared" si="5"/>
        <v>0</v>
      </c>
    </row>
    <row r="105" spans="1:12" x14ac:dyDescent="0.25">
      <c r="A105" s="57" t="s">
        <v>568</v>
      </c>
      <c r="B105" s="99" t="s">
        <v>552</v>
      </c>
      <c r="C105" s="99" t="s">
        <v>553</v>
      </c>
      <c r="D105" s="31"/>
      <c r="E105" s="82"/>
      <c r="F105" s="99" t="s">
        <v>518</v>
      </c>
      <c r="G105" s="46" t="s">
        <v>58</v>
      </c>
      <c r="H105" s="46" t="s">
        <v>58</v>
      </c>
      <c r="I105" s="71">
        <f t="shared" si="3"/>
        <v>0</v>
      </c>
      <c r="J105" s="16">
        <f t="shared" si="4"/>
        <v>0</v>
      </c>
      <c r="K105" s="16">
        <f t="shared" si="5"/>
        <v>0</v>
      </c>
    </row>
    <row r="106" spans="1:12" x14ac:dyDescent="0.25">
      <c r="A106" s="57" t="s">
        <v>300</v>
      </c>
      <c r="B106" s="74" t="s">
        <v>417</v>
      </c>
      <c r="C106" s="75" t="s">
        <v>418</v>
      </c>
      <c r="D106" s="31"/>
      <c r="E106" s="82"/>
      <c r="F106" s="31" t="s">
        <v>419</v>
      </c>
      <c r="G106" s="46" t="s">
        <v>599</v>
      </c>
      <c r="H106" s="46" t="s">
        <v>776</v>
      </c>
      <c r="I106" s="71">
        <f t="shared" si="3"/>
        <v>4</v>
      </c>
      <c r="J106" s="16">
        <f t="shared" si="4"/>
        <v>69.599999999999994</v>
      </c>
      <c r="K106" s="16">
        <f t="shared" si="5"/>
        <v>34.799999999999997</v>
      </c>
    </row>
    <row r="107" spans="1:12" x14ac:dyDescent="0.25">
      <c r="A107" s="57" t="s">
        <v>569</v>
      </c>
      <c r="B107" s="74" t="s">
        <v>420</v>
      </c>
      <c r="C107" s="75" t="s">
        <v>421</v>
      </c>
      <c r="D107" s="31"/>
      <c r="E107" s="82"/>
      <c r="F107" s="31" t="s">
        <v>422</v>
      </c>
      <c r="G107" s="46" t="s">
        <v>423</v>
      </c>
      <c r="H107" s="46" t="s">
        <v>423</v>
      </c>
      <c r="I107" s="71">
        <f t="shared" si="3"/>
        <v>0</v>
      </c>
      <c r="J107" s="16">
        <f t="shared" si="4"/>
        <v>0</v>
      </c>
      <c r="K107" s="16">
        <f t="shared" si="5"/>
        <v>0</v>
      </c>
    </row>
    <row r="108" spans="1:12" x14ac:dyDescent="0.25">
      <c r="A108" s="57" t="s">
        <v>570</v>
      </c>
      <c r="B108" s="74" t="s">
        <v>361</v>
      </c>
      <c r="C108" s="76" t="s">
        <v>362</v>
      </c>
      <c r="D108" s="241"/>
      <c r="E108" s="243"/>
      <c r="F108" s="86" t="s">
        <v>363</v>
      </c>
      <c r="G108" s="46" t="s">
        <v>597</v>
      </c>
      <c r="H108" s="46" t="s">
        <v>777</v>
      </c>
      <c r="I108" s="71">
        <f t="shared" si="3"/>
        <v>392</v>
      </c>
      <c r="J108" s="16">
        <f t="shared" si="4"/>
        <v>6820.7999999999993</v>
      </c>
      <c r="K108" s="16">
        <f t="shared" si="5"/>
        <v>3410.3999999999996</v>
      </c>
    </row>
    <row r="109" spans="1:12" x14ac:dyDescent="0.25">
      <c r="A109" s="57" t="s">
        <v>571</v>
      </c>
      <c r="B109" s="8" t="s">
        <v>387</v>
      </c>
      <c r="C109" s="77"/>
      <c r="D109" s="242"/>
      <c r="E109" s="244"/>
      <c r="F109" s="88"/>
      <c r="G109" s="46" t="s">
        <v>598</v>
      </c>
      <c r="H109" s="46" t="s">
        <v>778</v>
      </c>
      <c r="I109" s="71">
        <f t="shared" si="3"/>
        <v>266</v>
      </c>
      <c r="J109" s="16">
        <f t="shared" si="4"/>
        <v>4628.3999999999996</v>
      </c>
      <c r="K109" s="16">
        <f t="shared" si="5"/>
        <v>2314.1999999999998</v>
      </c>
    </row>
    <row r="110" spans="1:12" x14ac:dyDescent="0.25">
      <c r="A110" s="57" t="s">
        <v>572</v>
      </c>
      <c r="B110" s="8" t="s">
        <v>424</v>
      </c>
      <c r="C110" s="83" t="s">
        <v>427</v>
      </c>
      <c r="D110" s="117"/>
      <c r="E110" s="118"/>
      <c r="F110" s="86" t="s">
        <v>428</v>
      </c>
      <c r="G110" s="46" t="s">
        <v>498</v>
      </c>
      <c r="H110" s="46" t="s">
        <v>347</v>
      </c>
      <c r="I110" s="71">
        <f t="shared" si="3"/>
        <v>50</v>
      </c>
      <c r="J110" s="16">
        <f t="shared" si="4"/>
        <v>869.99999999999989</v>
      </c>
      <c r="K110" s="16">
        <f t="shared" si="5"/>
        <v>434.99999999999994</v>
      </c>
    </row>
    <row r="111" spans="1:12" x14ac:dyDescent="0.25">
      <c r="A111" s="57" t="s">
        <v>158</v>
      </c>
      <c r="B111" s="8" t="s">
        <v>425</v>
      </c>
      <c r="C111" s="84"/>
      <c r="D111" s="117"/>
      <c r="E111" s="118"/>
      <c r="F111" s="87"/>
      <c r="G111" s="46" t="s">
        <v>596</v>
      </c>
      <c r="H111" s="46" t="s">
        <v>779</v>
      </c>
      <c r="I111" s="71">
        <f t="shared" si="3"/>
        <v>19</v>
      </c>
      <c r="J111" s="16">
        <f t="shared" si="4"/>
        <v>330.59999999999997</v>
      </c>
      <c r="K111" s="16">
        <f t="shared" si="5"/>
        <v>165.29999999999998</v>
      </c>
    </row>
    <row r="112" spans="1:12" x14ac:dyDescent="0.25">
      <c r="A112" s="57" t="s">
        <v>573</v>
      </c>
      <c r="B112" s="8" t="s">
        <v>426</v>
      </c>
      <c r="C112" s="85"/>
      <c r="D112" s="117"/>
      <c r="E112" s="118"/>
      <c r="F112" s="88"/>
      <c r="G112" s="46" t="s">
        <v>391</v>
      </c>
      <c r="H112" s="46" t="s">
        <v>507</v>
      </c>
      <c r="I112" s="71">
        <f t="shared" si="3"/>
        <v>35</v>
      </c>
      <c r="J112" s="16">
        <f t="shared" si="4"/>
        <v>609</v>
      </c>
      <c r="K112" s="16">
        <f t="shared" si="5"/>
        <v>304.5</v>
      </c>
    </row>
    <row r="113" spans="1:11" x14ac:dyDescent="0.25">
      <c r="A113" s="57" t="s">
        <v>574</v>
      </c>
      <c r="B113" s="99" t="s">
        <v>554</v>
      </c>
      <c r="C113" s="99" t="s">
        <v>555</v>
      </c>
      <c r="D113" s="117"/>
      <c r="E113" s="118"/>
      <c r="F113" s="99" t="s">
        <v>556</v>
      </c>
      <c r="G113" s="46" t="s">
        <v>37</v>
      </c>
      <c r="H113" s="46" t="s">
        <v>74</v>
      </c>
      <c r="I113" s="71">
        <f t="shared" si="3"/>
        <v>12</v>
      </c>
      <c r="J113" s="16">
        <f t="shared" si="4"/>
        <v>208.79999999999998</v>
      </c>
      <c r="K113" s="16">
        <f t="shared" si="5"/>
        <v>104.39999999999999</v>
      </c>
    </row>
    <row r="114" spans="1:11" x14ac:dyDescent="0.25">
      <c r="A114" s="57" t="s">
        <v>575</v>
      </c>
      <c r="B114" s="12" t="s">
        <v>687</v>
      </c>
      <c r="C114" s="76" t="s">
        <v>688</v>
      </c>
      <c r="D114" s="117"/>
      <c r="E114" s="118"/>
      <c r="F114" s="91" t="s">
        <v>681</v>
      </c>
      <c r="G114" s="46" t="s">
        <v>43</v>
      </c>
      <c r="H114" s="46" t="s">
        <v>43</v>
      </c>
      <c r="I114" s="71">
        <f t="shared" si="3"/>
        <v>0</v>
      </c>
      <c r="J114" s="16">
        <f t="shared" si="4"/>
        <v>0</v>
      </c>
      <c r="K114" s="16">
        <f t="shared" si="5"/>
        <v>0</v>
      </c>
    </row>
    <row r="115" spans="1:11" x14ac:dyDescent="0.25">
      <c r="A115" s="57" t="s">
        <v>576</v>
      </c>
      <c r="B115" s="99" t="s">
        <v>686</v>
      </c>
      <c r="C115" s="77"/>
      <c r="D115" s="117"/>
      <c r="E115" s="118"/>
      <c r="F115" s="92"/>
      <c r="G115" s="46" t="s">
        <v>31</v>
      </c>
      <c r="H115" s="46" t="s">
        <v>34</v>
      </c>
      <c r="I115" s="71">
        <f t="shared" si="3"/>
        <v>1</v>
      </c>
      <c r="J115" s="16">
        <f t="shared" si="4"/>
        <v>17.399999999999999</v>
      </c>
      <c r="K115" s="16">
        <f t="shared" si="5"/>
        <v>8.6999999999999993</v>
      </c>
    </row>
    <row r="116" spans="1:11" x14ac:dyDescent="0.25">
      <c r="A116" s="57" t="s">
        <v>577</v>
      </c>
      <c r="B116" s="12" t="s">
        <v>667</v>
      </c>
      <c r="C116" s="12" t="s">
        <v>668</v>
      </c>
      <c r="D116" s="117"/>
      <c r="E116" s="118"/>
      <c r="F116" s="8" t="s">
        <v>669</v>
      </c>
      <c r="G116" s="46" t="s">
        <v>16</v>
      </c>
      <c r="H116" s="46" t="s">
        <v>20</v>
      </c>
      <c r="I116" s="71">
        <f t="shared" si="3"/>
        <v>3</v>
      </c>
      <c r="J116" s="16">
        <f t="shared" si="4"/>
        <v>52.199999999999996</v>
      </c>
      <c r="K116" s="16">
        <f t="shared" si="5"/>
        <v>26.099999999999998</v>
      </c>
    </row>
    <row r="117" spans="1:11" x14ac:dyDescent="0.25">
      <c r="A117" s="57" t="s">
        <v>578</v>
      </c>
      <c r="B117" s="12" t="s">
        <v>663</v>
      </c>
      <c r="C117" s="12" t="s">
        <v>664</v>
      </c>
      <c r="D117" s="117"/>
      <c r="E117" s="118"/>
      <c r="F117" s="8" t="s">
        <v>655</v>
      </c>
      <c r="G117" s="46" t="s">
        <v>16</v>
      </c>
      <c r="H117" s="46" t="s">
        <v>16</v>
      </c>
      <c r="I117" s="71">
        <f t="shared" si="3"/>
        <v>0</v>
      </c>
      <c r="J117" s="16">
        <f t="shared" si="4"/>
        <v>0</v>
      </c>
      <c r="K117" s="16">
        <f t="shared" si="5"/>
        <v>0</v>
      </c>
    </row>
    <row r="118" spans="1:11" x14ac:dyDescent="0.25">
      <c r="A118" s="57" t="s">
        <v>579</v>
      </c>
      <c r="B118" s="12" t="s">
        <v>679</v>
      </c>
      <c r="C118" s="12" t="s">
        <v>680</v>
      </c>
      <c r="D118" s="117"/>
      <c r="E118" s="118"/>
      <c r="F118" s="8" t="s">
        <v>681</v>
      </c>
      <c r="G118" s="46" t="s">
        <v>16</v>
      </c>
      <c r="H118" s="46" t="s">
        <v>16</v>
      </c>
      <c r="I118" s="71">
        <f t="shared" si="3"/>
        <v>0</v>
      </c>
      <c r="J118" s="16">
        <f t="shared" si="4"/>
        <v>0</v>
      </c>
      <c r="K118" s="16">
        <f t="shared" si="5"/>
        <v>0</v>
      </c>
    </row>
    <row r="119" spans="1:11" x14ac:dyDescent="0.25">
      <c r="A119" s="57" t="s">
        <v>580</v>
      </c>
      <c r="B119" s="8" t="s">
        <v>414</v>
      </c>
      <c r="C119" s="77" t="s">
        <v>415</v>
      </c>
      <c r="D119" s="23"/>
      <c r="E119" s="12"/>
      <c r="F119" s="102" t="s">
        <v>416</v>
      </c>
      <c r="G119" s="46" t="s">
        <v>97</v>
      </c>
      <c r="H119" s="46" t="s">
        <v>780</v>
      </c>
      <c r="I119" s="71">
        <f t="shared" si="3"/>
        <v>170</v>
      </c>
      <c r="J119" s="16">
        <f t="shared" si="4"/>
        <v>2957.9999999999995</v>
      </c>
      <c r="K119" s="16">
        <f t="shared" si="5"/>
        <v>1478.9999999999998</v>
      </c>
    </row>
    <row r="120" spans="1:11" x14ac:dyDescent="0.25">
      <c r="A120" s="57" t="s">
        <v>581</v>
      </c>
      <c r="B120" s="8" t="s">
        <v>670</v>
      </c>
      <c r="C120" s="8" t="s">
        <v>671</v>
      </c>
      <c r="D120" s="117"/>
      <c r="E120" s="118"/>
      <c r="F120" s="8" t="s">
        <v>672</v>
      </c>
      <c r="G120" s="46" t="s">
        <v>16</v>
      </c>
      <c r="H120" s="46" t="s">
        <v>23</v>
      </c>
      <c r="I120" s="71">
        <f t="shared" si="3"/>
        <v>4</v>
      </c>
      <c r="J120" s="16">
        <f t="shared" si="4"/>
        <v>69.599999999999994</v>
      </c>
      <c r="K120" s="16">
        <f t="shared" si="5"/>
        <v>34.799999999999997</v>
      </c>
    </row>
    <row r="121" spans="1:11" x14ac:dyDescent="0.25">
      <c r="A121" s="57" t="s">
        <v>582</v>
      </c>
      <c r="B121" s="8" t="s">
        <v>86</v>
      </c>
      <c r="C121" s="12" t="s">
        <v>145</v>
      </c>
      <c r="D121" s="23"/>
      <c r="E121" s="12"/>
      <c r="F121" s="8" t="s">
        <v>87</v>
      </c>
      <c r="G121" s="46" t="s">
        <v>399</v>
      </c>
      <c r="H121" s="46" t="s">
        <v>347</v>
      </c>
      <c r="I121" s="71">
        <f t="shared" si="3"/>
        <v>58</v>
      </c>
      <c r="J121" s="16">
        <f t="shared" si="4"/>
        <v>1009.1999999999999</v>
      </c>
      <c r="K121" s="16">
        <f t="shared" si="5"/>
        <v>504.59999999999997</v>
      </c>
    </row>
    <row r="122" spans="1:11" x14ac:dyDescent="0.25">
      <c r="A122" s="57" t="s">
        <v>583</v>
      </c>
      <c r="B122" s="8" t="s">
        <v>89</v>
      </c>
      <c r="C122" s="12" t="s">
        <v>147</v>
      </c>
      <c r="D122" s="23"/>
      <c r="E122" s="12"/>
      <c r="F122" s="8" t="s">
        <v>87</v>
      </c>
      <c r="G122" s="46" t="s">
        <v>309</v>
      </c>
      <c r="H122" s="46" t="s">
        <v>781</v>
      </c>
      <c r="I122" s="71">
        <f t="shared" si="3"/>
        <v>93</v>
      </c>
      <c r="J122" s="16">
        <f t="shared" si="4"/>
        <v>1618.1999999999998</v>
      </c>
      <c r="K122" s="16">
        <f t="shared" si="5"/>
        <v>809.09999999999991</v>
      </c>
    </row>
    <row r="123" spans="1:11" x14ac:dyDescent="0.25">
      <c r="A123" s="57" t="s">
        <v>584</v>
      </c>
      <c r="B123" s="12" t="s">
        <v>665</v>
      </c>
      <c r="C123" s="12" t="s">
        <v>666</v>
      </c>
      <c r="D123" s="8"/>
      <c r="E123" s="10"/>
      <c r="F123" s="8" t="s">
        <v>655</v>
      </c>
      <c r="G123" s="46" t="s">
        <v>16</v>
      </c>
      <c r="H123" s="46" t="s">
        <v>17</v>
      </c>
      <c r="I123" s="71">
        <f t="shared" si="3"/>
        <v>2</v>
      </c>
      <c r="J123" s="16">
        <f t="shared" si="4"/>
        <v>34.799999999999997</v>
      </c>
      <c r="K123" s="16">
        <f t="shared" si="5"/>
        <v>17.399999999999999</v>
      </c>
    </row>
    <row r="124" spans="1:11" x14ac:dyDescent="0.25">
      <c r="A124" s="57" t="s">
        <v>658</v>
      </c>
      <c r="B124" s="12" t="s">
        <v>689</v>
      </c>
      <c r="C124" s="12" t="s">
        <v>690</v>
      </c>
      <c r="D124" s="8"/>
      <c r="E124" s="10"/>
      <c r="F124" s="8" t="s">
        <v>691</v>
      </c>
      <c r="G124" s="46" t="s">
        <v>16</v>
      </c>
      <c r="H124" s="46" t="s">
        <v>16</v>
      </c>
      <c r="I124" s="71">
        <f t="shared" si="3"/>
        <v>0</v>
      </c>
      <c r="J124" s="16">
        <f t="shared" si="4"/>
        <v>0</v>
      </c>
      <c r="K124" s="16">
        <f t="shared" si="5"/>
        <v>0</v>
      </c>
    </row>
    <row r="125" spans="1:11" x14ac:dyDescent="0.25">
      <c r="A125" s="57" t="s">
        <v>707</v>
      </c>
      <c r="B125" s="99" t="s">
        <v>557</v>
      </c>
      <c r="C125" s="99" t="s">
        <v>558</v>
      </c>
      <c r="D125" s="8"/>
      <c r="E125" s="10"/>
      <c r="F125" s="99" t="s">
        <v>518</v>
      </c>
      <c r="G125" s="46" t="s">
        <v>595</v>
      </c>
      <c r="H125" s="46" t="s">
        <v>595</v>
      </c>
      <c r="I125" s="71">
        <f t="shared" si="3"/>
        <v>0</v>
      </c>
      <c r="J125" s="16">
        <f t="shared" si="4"/>
        <v>0</v>
      </c>
      <c r="K125" s="16">
        <f t="shared" si="5"/>
        <v>0</v>
      </c>
    </row>
    <row r="126" spans="1:11" x14ac:dyDescent="0.25">
      <c r="A126" s="57" t="s">
        <v>708</v>
      </c>
      <c r="B126" s="8" t="s">
        <v>239</v>
      </c>
      <c r="C126" s="12" t="s">
        <v>241</v>
      </c>
      <c r="D126" s="8"/>
      <c r="E126" s="10"/>
      <c r="F126" s="8" t="s">
        <v>210</v>
      </c>
      <c r="G126" s="46" t="s">
        <v>37</v>
      </c>
      <c r="H126" s="46" t="s">
        <v>37</v>
      </c>
      <c r="I126" s="71">
        <f t="shared" si="3"/>
        <v>0</v>
      </c>
      <c r="J126" s="16">
        <f t="shared" si="4"/>
        <v>0</v>
      </c>
      <c r="K126" s="16">
        <f t="shared" si="5"/>
        <v>0</v>
      </c>
    </row>
    <row r="127" spans="1:11" x14ac:dyDescent="0.25">
      <c r="A127" s="57" t="s">
        <v>709</v>
      </c>
      <c r="B127" s="8" t="s">
        <v>240</v>
      </c>
      <c r="C127" s="12" t="s">
        <v>241</v>
      </c>
      <c r="D127" s="8"/>
      <c r="E127" s="10"/>
      <c r="F127" s="8" t="s">
        <v>210</v>
      </c>
      <c r="G127" s="46" t="s">
        <v>40</v>
      </c>
      <c r="H127" s="46" t="s">
        <v>40</v>
      </c>
      <c r="I127" s="71">
        <f t="shared" si="3"/>
        <v>0</v>
      </c>
      <c r="J127" s="16">
        <f t="shared" si="4"/>
        <v>0</v>
      </c>
      <c r="K127" s="16">
        <f t="shared" si="5"/>
        <v>0</v>
      </c>
    </row>
    <row r="128" spans="1:11" x14ac:dyDescent="0.25">
      <c r="A128" s="57" t="s">
        <v>710</v>
      </c>
      <c r="B128" s="12" t="s">
        <v>692</v>
      </c>
      <c r="C128" s="12" t="s">
        <v>693</v>
      </c>
      <c r="D128" s="8"/>
      <c r="E128" s="10"/>
      <c r="F128" s="8" t="s">
        <v>691</v>
      </c>
      <c r="G128" s="46" t="s">
        <v>16</v>
      </c>
      <c r="H128" s="46" t="s">
        <v>16</v>
      </c>
      <c r="I128" s="71">
        <f t="shared" si="3"/>
        <v>0</v>
      </c>
      <c r="J128" s="16">
        <f t="shared" si="4"/>
        <v>0</v>
      </c>
      <c r="K128" s="16">
        <f t="shared" si="5"/>
        <v>0</v>
      </c>
    </row>
    <row r="129" spans="1:11" x14ac:dyDescent="0.25">
      <c r="A129" s="57" t="s">
        <v>711</v>
      </c>
      <c r="B129" s="8" t="s">
        <v>365</v>
      </c>
      <c r="C129" s="12" t="s">
        <v>366</v>
      </c>
      <c r="D129" s="8"/>
      <c r="E129" s="10"/>
      <c r="F129" s="8" t="s">
        <v>327</v>
      </c>
      <c r="G129" s="46" t="s">
        <v>193</v>
      </c>
      <c r="H129" s="46" t="s">
        <v>193</v>
      </c>
      <c r="I129" s="71">
        <f t="shared" si="3"/>
        <v>0</v>
      </c>
      <c r="J129" s="16">
        <f t="shared" si="4"/>
        <v>0</v>
      </c>
      <c r="K129" s="16">
        <f t="shared" si="5"/>
        <v>0</v>
      </c>
    </row>
    <row r="130" spans="1:11" x14ac:dyDescent="0.25">
      <c r="A130" s="57" t="s">
        <v>608</v>
      </c>
      <c r="B130" s="8" t="s">
        <v>367</v>
      </c>
      <c r="C130" s="12" t="s">
        <v>368</v>
      </c>
      <c r="D130" s="23"/>
      <c r="E130" s="12"/>
      <c r="F130" s="8" t="s">
        <v>312</v>
      </c>
      <c r="G130" s="46" t="s">
        <v>594</v>
      </c>
      <c r="H130" s="46" t="s">
        <v>782</v>
      </c>
      <c r="I130" s="71">
        <f t="shared" si="3"/>
        <v>152</v>
      </c>
      <c r="J130" s="16">
        <f t="shared" si="4"/>
        <v>2644.7999999999997</v>
      </c>
      <c r="K130" s="16">
        <f t="shared" si="5"/>
        <v>1322.3999999999999</v>
      </c>
    </row>
    <row r="131" spans="1:11" x14ac:dyDescent="0.25">
      <c r="A131" s="57" t="s">
        <v>712</v>
      </c>
      <c r="B131" s="8" t="s">
        <v>407</v>
      </c>
      <c r="C131" s="12" t="s">
        <v>408</v>
      </c>
      <c r="D131" s="8"/>
      <c r="E131" s="10"/>
      <c r="F131" s="8" t="s">
        <v>410</v>
      </c>
      <c r="G131" s="46" t="s">
        <v>16</v>
      </c>
      <c r="H131" s="46" t="s">
        <v>16</v>
      </c>
      <c r="I131" s="71">
        <f t="shared" si="3"/>
        <v>0</v>
      </c>
      <c r="J131" s="16">
        <f t="shared" si="4"/>
        <v>0</v>
      </c>
      <c r="K131" s="16">
        <f t="shared" si="5"/>
        <v>0</v>
      </c>
    </row>
    <row r="132" spans="1:11" x14ac:dyDescent="0.25">
      <c r="A132" s="57" t="s">
        <v>713</v>
      </c>
      <c r="B132" s="8" t="s">
        <v>411</v>
      </c>
      <c r="C132" s="12" t="s">
        <v>412</v>
      </c>
      <c r="D132" s="8"/>
      <c r="E132" s="10"/>
      <c r="F132" s="8" t="s">
        <v>410</v>
      </c>
      <c r="G132" s="46" t="s">
        <v>593</v>
      </c>
      <c r="H132" s="46" t="s">
        <v>783</v>
      </c>
      <c r="I132" s="71">
        <f t="shared" si="3"/>
        <v>6</v>
      </c>
      <c r="J132" s="16">
        <f t="shared" si="4"/>
        <v>104.39999999999999</v>
      </c>
      <c r="K132" s="16">
        <f t="shared" si="5"/>
        <v>52.199999999999996</v>
      </c>
    </row>
    <row r="133" spans="1:11" x14ac:dyDescent="0.25">
      <c r="A133" s="57" t="s">
        <v>307</v>
      </c>
      <c r="B133" s="8" t="s">
        <v>373</v>
      </c>
      <c r="C133" s="12" t="s">
        <v>376</v>
      </c>
      <c r="D133" s="8"/>
      <c r="E133" s="10"/>
      <c r="F133" s="8" t="s">
        <v>322</v>
      </c>
      <c r="G133" s="46" t="s">
        <v>68</v>
      </c>
      <c r="H133" s="46" t="s">
        <v>71</v>
      </c>
      <c r="I133" s="71">
        <f t="shared" si="3"/>
        <v>1</v>
      </c>
      <c r="J133" s="16">
        <f t="shared" si="4"/>
        <v>17.399999999999999</v>
      </c>
      <c r="K133" s="16">
        <f t="shared" si="5"/>
        <v>8.6999999999999993</v>
      </c>
    </row>
    <row r="134" spans="1:11" x14ac:dyDescent="0.25">
      <c r="A134" s="57" t="s">
        <v>714</v>
      </c>
      <c r="B134" s="8" t="s">
        <v>374</v>
      </c>
      <c r="C134" s="76" t="s">
        <v>377</v>
      </c>
      <c r="D134" s="237"/>
      <c r="E134" s="239"/>
      <c r="F134" s="86" t="s">
        <v>322</v>
      </c>
      <c r="G134" s="46" t="s">
        <v>256</v>
      </c>
      <c r="H134" s="46" t="s">
        <v>395</v>
      </c>
      <c r="I134" s="71">
        <f t="shared" si="3"/>
        <v>4</v>
      </c>
      <c r="J134" s="16">
        <f t="shared" si="4"/>
        <v>69.599999999999994</v>
      </c>
      <c r="K134" s="16">
        <f t="shared" si="5"/>
        <v>34.799999999999997</v>
      </c>
    </row>
    <row r="135" spans="1:11" x14ac:dyDescent="0.25">
      <c r="A135" s="57" t="s">
        <v>715</v>
      </c>
      <c r="B135" s="8" t="s">
        <v>375</v>
      </c>
      <c r="C135" s="77"/>
      <c r="D135" s="238"/>
      <c r="E135" s="240"/>
      <c r="F135" s="88"/>
      <c r="G135" s="46" t="s">
        <v>592</v>
      </c>
      <c r="H135" s="46" t="s">
        <v>784</v>
      </c>
      <c r="I135" s="71">
        <f t="shared" si="3"/>
        <v>5</v>
      </c>
      <c r="J135" s="16">
        <f t="shared" si="4"/>
        <v>87</v>
      </c>
      <c r="K135" s="16">
        <f t="shared" si="5"/>
        <v>43.5</v>
      </c>
    </row>
    <row r="136" spans="1:11" x14ac:dyDescent="0.25">
      <c r="A136" s="57" t="s">
        <v>716</v>
      </c>
      <c r="B136" s="8" t="s">
        <v>370</v>
      </c>
      <c r="C136" s="12" t="s">
        <v>371</v>
      </c>
      <c r="D136" s="23"/>
      <c r="E136" s="12"/>
      <c r="F136" s="8" t="s">
        <v>372</v>
      </c>
      <c r="G136" s="46" t="s">
        <v>243</v>
      </c>
      <c r="H136" s="46" t="s">
        <v>499</v>
      </c>
      <c r="I136" s="71">
        <f t="shared" si="3"/>
        <v>42</v>
      </c>
      <c r="J136" s="16">
        <f t="shared" ref="J136:J151" si="6">I136*17.4</f>
        <v>730.8</v>
      </c>
      <c r="K136" s="16">
        <f t="shared" ref="K136:K151" si="7">I136*8.7</f>
        <v>365.4</v>
      </c>
    </row>
    <row r="137" spans="1:11" x14ac:dyDescent="0.25">
      <c r="A137" s="57" t="s">
        <v>717</v>
      </c>
      <c r="B137" s="12" t="s">
        <v>705</v>
      </c>
      <c r="C137" s="12" t="s">
        <v>706</v>
      </c>
      <c r="D137" s="8"/>
      <c r="E137" s="10"/>
      <c r="F137" s="8" t="s">
        <v>704</v>
      </c>
      <c r="G137" s="46" t="s">
        <v>16</v>
      </c>
      <c r="H137" s="46" t="s">
        <v>16</v>
      </c>
      <c r="I137" s="71">
        <f t="shared" ref="I137:I148" si="8">H137-G137</f>
        <v>0</v>
      </c>
      <c r="J137" s="16">
        <f t="shared" si="6"/>
        <v>0</v>
      </c>
      <c r="K137" s="16">
        <f t="shared" si="7"/>
        <v>0</v>
      </c>
    </row>
    <row r="138" spans="1:11" x14ac:dyDescent="0.25">
      <c r="A138" s="57" t="s">
        <v>470</v>
      </c>
      <c r="B138" s="8" t="s">
        <v>380</v>
      </c>
      <c r="C138" s="12" t="s">
        <v>381</v>
      </c>
      <c r="D138" s="23"/>
      <c r="E138" s="12"/>
      <c r="F138" s="8" t="s">
        <v>322</v>
      </c>
      <c r="G138" s="46" t="s">
        <v>591</v>
      </c>
      <c r="H138" s="46" t="s">
        <v>785</v>
      </c>
      <c r="I138" s="71">
        <f t="shared" si="8"/>
        <v>264</v>
      </c>
      <c r="J138" s="16">
        <f t="shared" si="6"/>
        <v>4593.5999999999995</v>
      </c>
      <c r="K138" s="16">
        <f t="shared" si="7"/>
        <v>2296.7999999999997</v>
      </c>
    </row>
    <row r="139" spans="1:11" x14ac:dyDescent="0.25">
      <c r="A139" s="57" t="s">
        <v>389</v>
      </c>
      <c r="B139" s="12" t="s">
        <v>734</v>
      </c>
      <c r="C139" s="8" t="s">
        <v>737</v>
      </c>
      <c r="D139" s="8"/>
      <c r="E139" s="10"/>
      <c r="F139" s="8" t="s">
        <v>736</v>
      </c>
      <c r="G139" s="46" t="s">
        <v>16</v>
      </c>
      <c r="H139" s="46" t="s">
        <v>16</v>
      </c>
      <c r="I139" s="71"/>
      <c r="J139" s="16">
        <f t="shared" si="6"/>
        <v>0</v>
      </c>
      <c r="K139" s="16">
        <f t="shared" si="7"/>
        <v>0</v>
      </c>
    </row>
    <row r="140" spans="1:11" x14ac:dyDescent="0.25">
      <c r="A140" s="57" t="s">
        <v>347</v>
      </c>
      <c r="B140" s="99" t="s">
        <v>559</v>
      </c>
      <c r="C140" s="99" t="s">
        <v>560</v>
      </c>
      <c r="D140" s="8"/>
      <c r="E140" s="10"/>
      <c r="F140" s="99" t="s">
        <v>528</v>
      </c>
      <c r="G140" s="46" t="s">
        <v>590</v>
      </c>
      <c r="H140" s="46" t="s">
        <v>590</v>
      </c>
      <c r="I140" s="71">
        <f t="shared" si="8"/>
        <v>0</v>
      </c>
      <c r="J140" s="16">
        <f t="shared" si="6"/>
        <v>0</v>
      </c>
      <c r="K140" s="16">
        <f t="shared" si="7"/>
        <v>0</v>
      </c>
    </row>
    <row r="141" spans="1:11" x14ac:dyDescent="0.25">
      <c r="A141" s="57" t="s">
        <v>299</v>
      </c>
      <c r="B141" s="12" t="s">
        <v>699</v>
      </c>
      <c r="C141" s="12" t="s">
        <v>700</v>
      </c>
      <c r="D141" s="8"/>
      <c r="E141" s="10"/>
      <c r="F141" s="8" t="s">
        <v>701</v>
      </c>
      <c r="G141" s="46" t="s">
        <v>16</v>
      </c>
      <c r="H141" s="46" t="s">
        <v>16</v>
      </c>
      <c r="I141" s="71">
        <f t="shared" si="8"/>
        <v>0</v>
      </c>
      <c r="J141" s="16">
        <f t="shared" si="6"/>
        <v>0</v>
      </c>
      <c r="K141" s="16">
        <f t="shared" si="7"/>
        <v>0</v>
      </c>
    </row>
    <row r="142" spans="1:11" x14ac:dyDescent="0.25">
      <c r="A142" s="57" t="s">
        <v>718</v>
      </c>
      <c r="B142" s="99" t="s">
        <v>561</v>
      </c>
      <c r="C142" s="99" t="s">
        <v>562</v>
      </c>
      <c r="D142" s="8"/>
      <c r="E142" s="10"/>
      <c r="F142" s="99" t="s">
        <v>518</v>
      </c>
      <c r="G142" s="46" t="s">
        <v>589</v>
      </c>
      <c r="H142" s="46" t="s">
        <v>589</v>
      </c>
      <c r="I142" s="71">
        <f t="shared" si="8"/>
        <v>0</v>
      </c>
      <c r="J142" s="16">
        <f t="shared" si="6"/>
        <v>0</v>
      </c>
      <c r="K142" s="16">
        <f t="shared" si="7"/>
        <v>0</v>
      </c>
    </row>
    <row r="143" spans="1:11" x14ac:dyDescent="0.25">
      <c r="A143" s="57" t="s">
        <v>449</v>
      </c>
      <c r="B143" s="8" t="s">
        <v>385</v>
      </c>
      <c r="C143" s="12" t="s">
        <v>386</v>
      </c>
      <c r="D143" s="23"/>
      <c r="E143" s="12"/>
      <c r="F143" s="8" t="s">
        <v>383</v>
      </c>
      <c r="G143" s="46" t="s">
        <v>588</v>
      </c>
      <c r="H143" s="46" t="s">
        <v>786</v>
      </c>
      <c r="I143" s="71">
        <f t="shared" si="8"/>
        <v>100</v>
      </c>
      <c r="J143" s="16">
        <f t="shared" si="6"/>
        <v>1739.9999999999998</v>
      </c>
      <c r="K143" s="16">
        <f t="shared" si="7"/>
        <v>869.99999999999989</v>
      </c>
    </row>
    <row r="144" spans="1:11" x14ac:dyDescent="0.25">
      <c r="A144" s="57" t="s">
        <v>719</v>
      </c>
      <c r="B144" s="36" t="s">
        <v>563</v>
      </c>
      <c r="C144" s="36" t="s">
        <v>564</v>
      </c>
      <c r="D144" s="8"/>
      <c r="E144" s="10"/>
      <c r="F144" s="36" t="s">
        <v>556</v>
      </c>
      <c r="G144" s="46" t="s">
        <v>586</v>
      </c>
      <c r="H144" s="46" t="s">
        <v>787</v>
      </c>
      <c r="I144" s="71">
        <f t="shared" si="8"/>
        <v>6</v>
      </c>
      <c r="J144" s="16">
        <f t="shared" si="6"/>
        <v>104.39999999999999</v>
      </c>
      <c r="K144" s="16">
        <f t="shared" si="7"/>
        <v>52.199999999999996</v>
      </c>
    </row>
    <row r="145" spans="1:14" x14ac:dyDescent="0.25">
      <c r="A145" s="57" t="s">
        <v>720</v>
      </c>
      <c r="B145" s="12" t="s">
        <v>678</v>
      </c>
      <c r="C145" s="83" t="s">
        <v>676</v>
      </c>
      <c r="D145" s="8"/>
      <c r="E145" s="10"/>
      <c r="F145" s="91" t="s">
        <v>675</v>
      </c>
      <c r="G145" s="46" t="s">
        <v>16</v>
      </c>
      <c r="H145" s="46" t="s">
        <v>16</v>
      </c>
      <c r="I145" s="71">
        <f t="shared" si="8"/>
        <v>0</v>
      </c>
      <c r="J145" s="16">
        <f t="shared" si="6"/>
        <v>0</v>
      </c>
      <c r="K145" s="16">
        <f t="shared" si="7"/>
        <v>0</v>
      </c>
    </row>
    <row r="146" spans="1:14" x14ac:dyDescent="0.25">
      <c r="A146" s="57" t="s">
        <v>721</v>
      </c>
      <c r="B146" s="36" t="s">
        <v>677</v>
      </c>
      <c r="C146" s="85"/>
      <c r="D146" s="8"/>
      <c r="E146" s="10"/>
      <c r="F146" s="92"/>
      <c r="G146" s="46" t="s">
        <v>16</v>
      </c>
      <c r="H146" s="46" t="s">
        <v>23</v>
      </c>
      <c r="I146" s="71">
        <f t="shared" si="8"/>
        <v>4</v>
      </c>
      <c r="J146" s="16">
        <f t="shared" si="6"/>
        <v>69.599999999999994</v>
      </c>
      <c r="K146" s="16">
        <f t="shared" si="7"/>
        <v>34.799999999999997</v>
      </c>
    </row>
    <row r="147" spans="1:14" x14ac:dyDescent="0.25">
      <c r="A147" s="57" t="s">
        <v>724</v>
      </c>
      <c r="B147" s="36" t="s">
        <v>565</v>
      </c>
      <c r="C147" s="36" t="s">
        <v>566</v>
      </c>
      <c r="D147" s="8"/>
      <c r="E147" s="10"/>
      <c r="F147" s="36" t="s">
        <v>567</v>
      </c>
      <c r="G147" s="46" t="s">
        <v>192</v>
      </c>
      <c r="H147" s="46" t="s">
        <v>159</v>
      </c>
      <c r="I147" s="71">
        <f t="shared" si="8"/>
        <v>9</v>
      </c>
      <c r="J147" s="16">
        <f t="shared" si="6"/>
        <v>156.6</v>
      </c>
      <c r="K147" s="16">
        <f t="shared" si="7"/>
        <v>78.3</v>
      </c>
    </row>
    <row r="148" spans="1:14" x14ac:dyDescent="0.25">
      <c r="A148" s="57" t="s">
        <v>728</v>
      </c>
      <c r="B148" s="12" t="s">
        <v>659</v>
      </c>
      <c r="C148" s="12" t="s">
        <v>660</v>
      </c>
      <c r="D148" s="8"/>
      <c r="E148" s="10"/>
      <c r="F148" s="8" t="s">
        <v>655</v>
      </c>
      <c r="G148" s="46" t="s">
        <v>722</v>
      </c>
      <c r="H148" s="46" t="s">
        <v>722</v>
      </c>
      <c r="I148" s="71">
        <f t="shared" si="8"/>
        <v>0</v>
      </c>
      <c r="J148" s="16">
        <f t="shared" si="6"/>
        <v>0</v>
      </c>
      <c r="K148" s="16">
        <f t="shared" si="7"/>
        <v>0</v>
      </c>
    </row>
    <row r="149" spans="1:14" x14ac:dyDescent="0.25">
      <c r="A149" s="57" t="s">
        <v>729</v>
      </c>
      <c r="B149" s="12" t="s">
        <v>731</v>
      </c>
      <c r="C149" s="76" t="s">
        <v>735</v>
      </c>
      <c r="D149" s="8"/>
      <c r="E149" s="10"/>
      <c r="F149" s="91" t="s">
        <v>736</v>
      </c>
      <c r="G149" s="46"/>
      <c r="H149" s="46"/>
      <c r="I149" s="71"/>
      <c r="J149" s="16">
        <f t="shared" si="6"/>
        <v>0</v>
      </c>
      <c r="K149" s="16">
        <f t="shared" si="7"/>
        <v>0</v>
      </c>
    </row>
    <row r="150" spans="1:14" x14ac:dyDescent="0.25">
      <c r="A150" s="57" t="s">
        <v>730</v>
      </c>
      <c r="B150" s="12" t="s">
        <v>732</v>
      </c>
      <c r="C150" s="111"/>
      <c r="D150" s="8"/>
      <c r="E150" s="10"/>
      <c r="F150" s="112"/>
      <c r="G150" s="46"/>
      <c r="H150" s="46"/>
      <c r="I150" s="71"/>
      <c r="J150" s="16">
        <f t="shared" si="6"/>
        <v>0</v>
      </c>
      <c r="K150" s="16">
        <f t="shared" si="7"/>
        <v>0</v>
      </c>
    </row>
    <row r="151" spans="1:14" x14ac:dyDescent="0.25">
      <c r="A151" s="57" t="s">
        <v>480</v>
      </c>
      <c r="B151" s="12" t="s">
        <v>733</v>
      </c>
      <c r="C151" s="77"/>
      <c r="D151" s="8"/>
      <c r="E151" s="10"/>
      <c r="F151" s="92"/>
      <c r="G151" s="46"/>
      <c r="H151" s="46"/>
      <c r="I151" s="71"/>
      <c r="J151" s="16">
        <f t="shared" si="6"/>
        <v>0</v>
      </c>
      <c r="K151" s="16">
        <f t="shared" si="7"/>
        <v>0</v>
      </c>
    </row>
    <row r="152" spans="1:14" x14ac:dyDescent="0.25">
      <c r="J152" s="17"/>
    </row>
    <row r="153" spans="1:14" s="19" customFormat="1" ht="15.75" x14ac:dyDescent="0.25">
      <c r="A153" s="236" t="s">
        <v>115</v>
      </c>
      <c r="B153" s="236"/>
      <c r="C153" s="236"/>
      <c r="D153" s="236"/>
      <c r="E153" s="236"/>
      <c r="F153" s="236"/>
      <c r="G153" s="236"/>
      <c r="H153" s="236"/>
      <c r="I153" s="236"/>
      <c r="J153" s="20">
        <f>SUM(J8:J143)</f>
        <v>66294.000000000015</v>
      </c>
      <c r="K153" s="20">
        <f>SUM(K8:K143)</f>
        <v>33147.000000000007</v>
      </c>
      <c r="L153" s="20"/>
      <c r="M153" s="20"/>
      <c r="N153" s="20">
        <f>J153+K153</f>
        <v>99441.000000000029</v>
      </c>
    </row>
    <row r="154" spans="1:14" x14ac:dyDescent="0.25">
      <c r="J154" s="17"/>
    </row>
    <row r="155" spans="1:14" x14ac:dyDescent="0.25">
      <c r="J155" s="17"/>
    </row>
    <row r="156" spans="1:14" x14ac:dyDescent="0.25">
      <c r="J156" s="17"/>
    </row>
    <row r="157" spans="1:14" x14ac:dyDescent="0.25">
      <c r="J157" s="17"/>
    </row>
    <row r="158" spans="1:14" x14ac:dyDescent="0.25">
      <c r="J158" s="17"/>
    </row>
    <row r="159" spans="1:14" x14ac:dyDescent="0.25">
      <c r="J159" s="17"/>
    </row>
    <row r="160" spans="1:14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</sheetData>
  <mergeCells count="18">
    <mergeCell ref="D90:D91"/>
    <mergeCell ref="E90:E91"/>
    <mergeCell ref="A5:A6"/>
    <mergeCell ref="B5:B6"/>
    <mergeCell ref="C5:C6"/>
    <mergeCell ref="D5:E5"/>
    <mergeCell ref="I5:I6"/>
    <mergeCell ref="J5:J6"/>
    <mergeCell ref="K5:K6"/>
    <mergeCell ref="E49:E50"/>
    <mergeCell ref="E69:E70"/>
    <mergeCell ref="F5:F6"/>
    <mergeCell ref="G5:H5"/>
    <mergeCell ref="D108:D109"/>
    <mergeCell ref="E108:E109"/>
    <mergeCell ref="D134:D135"/>
    <mergeCell ref="E134:E135"/>
    <mergeCell ref="A153:I153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223"/>
  <sheetViews>
    <sheetView zoomScaleNormal="100" workbookViewId="0">
      <selection activeCell="J17" sqref="J17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652</v>
      </c>
      <c r="H5" s="227"/>
      <c r="I5" s="228" t="s">
        <v>9</v>
      </c>
      <c r="J5" s="229" t="s">
        <v>789</v>
      </c>
      <c r="K5" s="234" t="s">
        <v>788</v>
      </c>
      <c r="L5" s="101"/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0</v>
      </c>
      <c r="I7" s="71">
        <f>H7-G7</f>
        <v>0</v>
      </c>
      <c r="J7" s="16">
        <f>I7*116.17</f>
        <v>0</v>
      </c>
      <c r="K7" s="16">
        <f>I7*96.81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114"/>
      <c r="H8" s="114"/>
      <c r="I8" s="71">
        <f t="shared" ref="I8:I71" si="0">H8-G8</f>
        <v>0</v>
      </c>
      <c r="J8" s="16">
        <f t="shared" ref="J8:J71" si="1">I8*116.17</f>
        <v>0</v>
      </c>
      <c r="K8" s="16">
        <f t="shared" ref="K8:K71" si="2">I8*96.81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60"/>
      <c r="E9" s="10"/>
      <c r="F9" s="62" t="s">
        <v>463</v>
      </c>
      <c r="G9" s="53">
        <v>1</v>
      </c>
      <c r="H9" s="53">
        <v>1</v>
      </c>
      <c r="I9" s="71">
        <f t="shared" si="0"/>
        <v>0</v>
      </c>
      <c r="J9" s="16">
        <f t="shared" si="1"/>
        <v>0</v>
      </c>
      <c r="K9" s="16">
        <f t="shared" si="2"/>
        <v>0</v>
      </c>
    </row>
    <row r="10" spans="1:37" s="61" customFormat="1" x14ac:dyDescent="0.25">
      <c r="A10" s="57" t="s">
        <v>23</v>
      </c>
      <c r="B10" s="99" t="s">
        <v>519</v>
      </c>
      <c r="C10" s="99" t="s">
        <v>520</v>
      </c>
      <c r="D10" s="60"/>
      <c r="E10" s="10"/>
      <c r="F10" s="99" t="s">
        <v>522</v>
      </c>
      <c r="G10" s="53">
        <v>1</v>
      </c>
      <c r="H10" s="53">
        <v>1</v>
      </c>
      <c r="I10" s="71">
        <f t="shared" si="0"/>
        <v>0</v>
      </c>
      <c r="J10" s="16">
        <f t="shared" si="1"/>
        <v>0</v>
      </c>
      <c r="K10" s="16">
        <f t="shared" si="2"/>
        <v>0</v>
      </c>
    </row>
    <row r="11" spans="1:37" s="61" customFormat="1" x14ac:dyDescent="0.25">
      <c r="A11" s="57" t="s">
        <v>26</v>
      </c>
      <c r="B11" s="99" t="s">
        <v>521</v>
      </c>
      <c r="C11" s="99" t="s">
        <v>520</v>
      </c>
      <c r="D11" s="60"/>
      <c r="E11" s="10"/>
      <c r="F11" s="99" t="s">
        <v>522</v>
      </c>
      <c r="G11" s="53">
        <v>0</v>
      </c>
      <c r="H11" s="53">
        <v>1</v>
      </c>
      <c r="I11" s="71">
        <f t="shared" si="0"/>
        <v>1</v>
      </c>
      <c r="J11" s="16">
        <f t="shared" si="1"/>
        <v>116.17</v>
      </c>
      <c r="K11" s="16">
        <f t="shared" si="2"/>
        <v>96.81</v>
      </c>
    </row>
    <row r="12" spans="1:37" x14ac:dyDescent="0.25">
      <c r="A12" s="57" t="s">
        <v>29</v>
      </c>
      <c r="B12" s="8" t="s">
        <v>150</v>
      </c>
      <c r="C12" s="8" t="s">
        <v>151</v>
      </c>
      <c r="D12" s="12"/>
      <c r="E12" s="10"/>
      <c r="F12" t="s">
        <v>152</v>
      </c>
      <c r="G12" s="46" t="s">
        <v>29</v>
      </c>
      <c r="H12" s="46" t="s">
        <v>57</v>
      </c>
      <c r="I12" s="71">
        <f t="shared" si="0"/>
        <v>22</v>
      </c>
      <c r="J12" s="16">
        <f t="shared" si="1"/>
        <v>2555.7400000000002</v>
      </c>
      <c r="K12" s="16">
        <f t="shared" si="2"/>
        <v>2129.8200000000002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212</v>
      </c>
      <c r="C13" s="8" t="s">
        <v>213</v>
      </c>
      <c r="D13" s="12"/>
      <c r="E13" s="10"/>
      <c r="F13" s="8" t="s">
        <v>214</v>
      </c>
      <c r="G13" s="46" t="s">
        <v>17</v>
      </c>
      <c r="H13" s="46" t="s">
        <v>20</v>
      </c>
      <c r="I13" s="71">
        <f t="shared" si="0"/>
        <v>1</v>
      </c>
      <c r="J13" s="16">
        <f t="shared" si="1"/>
        <v>116.17</v>
      </c>
      <c r="K13" s="16">
        <f t="shared" si="2"/>
        <v>96.81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120</v>
      </c>
      <c r="C14" s="8" t="s">
        <v>121</v>
      </c>
      <c r="D14" s="12"/>
      <c r="E14" s="10"/>
      <c r="F14" s="8" t="s">
        <v>76</v>
      </c>
      <c r="G14" s="46" t="s">
        <v>20</v>
      </c>
      <c r="H14" s="46" t="s">
        <v>20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296</v>
      </c>
      <c r="C15" s="12" t="s">
        <v>297</v>
      </c>
      <c r="D15" s="12"/>
      <c r="E15" s="10"/>
      <c r="F15" s="8" t="s">
        <v>298</v>
      </c>
      <c r="G15" s="46" t="s">
        <v>17</v>
      </c>
      <c r="H15" s="46" t="s">
        <v>20</v>
      </c>
      <c r="I15" s="71">
        <f t="shared" si="0"/>
        <v>1</v>
      </c>
      <c r="J15" s="16">
        <f t="shared" si="1"/>
        <v>116.17</v>
      </c>
      <c r="K15" s="16">
        <f t="shared" si="2"/>
        <v>96.81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488</v>
      </c>
      <c r="C16" s="12" t="s">
        <v>489</v>
      </c>
      <c r="D16" s="12"/>
      <c r="E16" s="10"/>
      <c r="F16" s="8" t="s">
        <v>454</v>
      </c>
      <c r="G16" s="46" t="s">
        <v>20</v>
      </c>
      <c r="H16" s="46" t="s">
        <v>20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14</v>
      </c>
      <c r="C17" s="24" t="s">
        <v>122</v>
      </c>
      <c r="D17" s="23"/>
      <c r="E17" s="12"/>
      <c r="F17" s="8" t="s">
        <v>15</v>
      </c>
      <c r="G17" s="46" t="s">
        <v>13</v>
      </c>
      <c r="H17" s="46" t="s">
        <v>13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99" t="s">
        <v>523</v>
      </c>
      <c r="C18" s="99" t="s">
        <v>524</v>
      </c>
      <c r="D18" s="12"/>
      <c r="E18" s="10"/>
      <c r="F18" s="99" t="s">
        <v>527</v>
      </c>
      <c r="G18" s="46" t="s">
        <v>13</v>
      </c>
      <c r="H18" s="46" t="s">
        <v>20</v>
      </c>
      <c r="I18" s="71">
        <f t="shared" si="0"/>
        <v>2</v>
      </c>
      <c r="J18" s="16">
        <f t="shared" si="1"/>
        <v>232.34</v>
      </c>
      <c r="K18" s="16">
        <f t="shared" si="2"/>
        <v>193.62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99" t="s">
        <v>525</v>
      </c>
      <c r="C19" s="99" t="s">
        <v>526</v>
      </c>
      <c r="D19" s="12"/>
      <c r="E19" s="10"/>
      <c r="F19" s="99" t="s">
        <v>528</v>
      </c>
      <c r="G19" s="46" t="s">
        <v>13</v>
      </c>
      <c r="H19" s="46" t="s">
        <v>13</v>
      </c>
      <c r="I19" s="71">
        <f t="shared" si="0"/>
        <v>0</v>
      </c>
      <c r="J19" s="16">
        <f t="shared" si="1"/>
        <v>0</v>
      </c>
      <c r="K19" s="16">
        <f t="shared" si="2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18</v>
      </c>
      <c r="C20" s="12" t="s">
        <v>123</v>
      </c>
      <c r="D20" s="23"/>
      <c r="E20" s="12"/>
      <c r="F20" s="8" t="s">
        <v>19</v>
      </c>
      <c r="G20" s="46" t="s">
        <v>49</v>
      </c>
      <c r="H20" s="46" t="s">
        <v>49</v>
      </c>
      <c r="I20" s="71">
        <f t="shared" si="0"/>
        <v>0</v>
      </c>
      <c r="J20" s="16">
        <f t="shared" si="1"/>
        <v>0</v>
      </c>
      <c r="K20" s="16">
        <f t="shared" si="2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21</v>
      </c>
      <c r="C21" s="12" t="s">
        <v>124</v>
      </c>
      <c r="D21" s="23"/>
      <c r="E21" s="12"/>
      <c r="F21" s="8" t="s">
        <v>22</v>
      </c>
      <c r="G21" s="46" t="s">
        <v>37</v>
      </c>
      <c r="H21" s="46" t="s">
        <v>37</v>
      </c>
      <c r="I21" s="71">
        <f t="shared" si="0"/>
        <v>0</v>
      </c>
      <c r="J21" s="16">
        <f t="shared" si="1"/>
        <v>0</v>
      </c>
      <c r="K21" s="16">
        <f t="shared" si="2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484</v>
      </c>
      <c r="C22" s="12" t="s">
        <v>485</v>
      </c>
      <c r="D22" s="12"/>
      <c r="E22" s="10"/>
      <c r="F22" s="8" t="s">
        <v>416</v>
      </c>
      <c r="G22" s="46" t="s">
        <v>16</v>
      </c>
      <c r="H22" s="46" t="s">
        <v>16</v>
      </c>
      <c r="I22" s="71">
        <f t="shared" si="0"/>
        <v>0</v>
      </c>
      <c r="J22" s="16">
        <f t="shared" si="1"/>
        <v>0</v>
      </c>
      <c r="K22" s="16">
        <f t="shared" si="2"/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24</v>
      </c>
      <c r="C23" s="12" t="s">
        <v>125</v>
      </c>
      <c r="D23" s="23"/>
      <c r="E23" s="12"/>
      <c r="F23" s="8" t="s">
        <v>25</v>
      </c>
      <c r="G23" s="46" t="s">
        <v>54</v>
      </c>
      <c r="H23" s="46" t="s">
        <v>61</v>
      </c>
      <c r="I23" s="71">
        <f t="shared" si="0"/>
        <v>2</v>
      </c>
      <c r="J23" s="16">
        <f t="shared" si="1"/>
        <v>232.34</v>
      </c>
      <c r="K23" s="16">
        <f t="shared" si="2"/>
        <v>193.62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27</v>
      </c>
      <c r="C24" s="12" t="s">
        <v>126</v>
      </c>
      <c r="D24" s="23"/>
      <c r="E24" s="12"/>
      <c r="F24" s="8" t="s">
        <v>28</v>
      </c>
      <c r="G24" s="46" t="s">
        <v>23</v>
      </c>
      <c r="H24" s="46" t="s">
        <v>23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30</v>
      </c>
      <c r="C25" s="12" t="s">
        <v>127</v>
      </c>
      <c r="D25" s="8"/>
      <c r="E25" s="10"/>
      <c r="F25" s="8" t="s">
        <v>22</v>
      </c>
      <c r="G25" s="46" t="s">
        <v>20</v>
      </c>
      <c r="H25" s="46" t="s">
        <v>20</v>
      </c>
      <c r="I25" s="71">
        <f t="shared" si="0"/>
        <v>0</v>
      </c>
      <c r="J25" s="16">
        <f t="shared" si="1"/>
        <v>0</v>
      </c>
      <c r="K25" s="16">
        <f t="shared" si="2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32</v>
      </c>
      <c r="C26" s="12" t="s">
        <v>128</v>
      </c>
      <c r="D26" s="23"/>
      <c r="E26" s="12"/>
      <c r="F26" s="8" t="s">
        <v>33</v>
      </c>
      <c r="G26" s="46" t="s">
        <v>58</v>
      </c>
      <c r="H26" s="46" t="s">
        <v>61</v>
      </c>
      <c r="I26" s="71">
        <f t="shared" si="0"/>
        <v>1</v>
      </c>
      <c r="J26" s="16">
        <f t="shared" si="1"/>
        <v>116.17</v>
      </c>
      <c r="K26" s="16">
        <f t="shared" si="2"/>
        <v>96.81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35</v>
      </c>
      <c r="C27" s="8" t="s">
        <v>129</v>
      </c>
      <c r="D27" s="23"/>
      <c r="E27" s="12"/>
      <c r="F27" s="8" t="s">
        <v>36</v>
      </c>
      <c r="G27" s="46" t="s">
        <v>31</v>
      </c>
      <c r="H27" s="46" t="s">
        <v>31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215</v>
      </c>
      <c r="C28" s="8" t="s">
        <v>213</v>
      </c>
      <c r="D28" s="8"/>
      <c r="E28" s="10"/>
      <c r="F28" s="8" t="s">
        <v>214</v>
      </c>
      <c r="G28" s="46" t="s">
        <v>13</v>
      </c>
      <c r="H28" s="46" t="s">
        <v>13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38</v>
      </c>
      <c r="C29" s="12" t="s">
        <v>130</v>
      </c>
      <c r="D29" s="23"/>
      <c r="E29" s="12"/>
      <c r="F29" s="8" t="s">
        <v>39</v>
      </c>
      <c r="G29" s="46" t="s">
        <v>26</v>
      </c>
      <c r="H29" s="46" t="s">
        <v>26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12" t="s">
        <v>216</v>
      </c>
      <c r="C30" s="63" t="s">
        <v>217</v>
      </c>
      <c r="D30" s="8"/>
      <c r="E30" s="10"/>
      <c r="F30" s="8" t="s">
        <v>214</v>
      </c>
      <c r="G30" s="46" t="s">
        <v>16</v>
      </c>
      <c r="H30" s="46" t="s">
        <v>13</v>
      </c>
      <c r="I30" s="71">
        <f t="shared" si="0"/>
        <v>1</v>
      </c>
      <c r="J30" s="16">
        <f t="shared" si="1"/>
        <v>116.17</v>
      </c>
      <c r="K30" s="16">
        <f t="shared" si="2"/>
        <v>96.81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12" t="s">
        <v>694</v>
      </c>
      <c r="C31" s="12" t="s">
        <v>695</v>
      </c>
      <c r="D31" s="8"/>
      <c r="E31" s="10"/>
      <c r="F31" s="8" t="s">
        <v>691</v>
      </c>
      <c r="G31" s="46" t="s">
        <v>26</v>
      </c>
      <c r="H31" s="46" t="s">
        <v>26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218</v>
      </c>
      <c r="C32" s="64" t="s">
        <v>219</v>
      </c>
      <c r="D32" s="23"/>
      <c r="E32" s="12"/>
      <c r="F32" s="8" t="s">
        <v>210</v>
      </c>
      <c r="G32" s="46" t="s">
        <v>23</v>
      </c>
      <c r="H32" s="46" t="s">
        <v>26</v>
      </c>
      <c r="I32" s="71">
        <f t="shared" si="0"/>
        <v>1</v>
      </c>
      <c r="J32" s="16">
        <f t="shared" si="1"/>
        <v>116.17</v>
      </c>
      <c r="K32" s="16">
        <f t="shared" si="2"/>
        <v>96.81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472</v>
      </c>
      <c r="C33" s="64" t="s">
        <v>473</v>
      </c>
      <c r="D33" s="8"/>
      <c r="E33" s="10"/>
      <c r="F33" s="8" t="s">
        <v>416</v>
      </c>
      <c r="G33" s="46" t="s">
        <v>16</v>
      </c>
      <c r="H33" s="46" t="s">
        <v>738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12" t="s">
        <v>220</v>
      </c>
      <c r="C34" s="64" t="s">
        <v>221</v>
      </c>
      <c r="D34" s="23"/>
      <c r="E34" s="12"/>
      <c r="F34" s="8" t="s">
        <v>222</v>
      </c>
      <c r="G34" s="46" t="s">
        <v>20</v>
      </c>
      <c r="H34" s="46" t="s">
        <v>26</v>
      </c>
      <c r="I34" s="71">
        <f t="shared" si="0"/>
        <v>2</v>
      </c>
      <c r="J34" s="16">
        <f t="shared" si="1"/>
        <v>232.34</v>
      </c>
      <c r="K34" s="16">
        <f t="shared" si="2"/>
        <v>193.62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12" t="s">
        <v>673</v>
      </c>
      <c r="C35" s="12" t="s">
        <v>674</v>
      </c>
      <c r="D35" s="8"/>
      <c r="E35" s="10"/>
      <c r="F35" s="8" t="s">
        <v>675</v>
      </c>
      <c r="G35" s="116"/>
      <c r="H35" s="116"/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12" t="s">
        <v>475</v>
      </c>
      <c r="C36" s="64" t="s">
        <v>476</v>
      </c>
      <c r="D36" s="8"/>
      <c r="E36" s="10"/>
      <c r="F36" s="8" t="s">
        <v>477</v>
      </c>
      <c r="G36" s="46" t="s">
        <v>13</v>
      </c>
      <c r="H36" s="46" t="s">
        <v>13</v>
      </c>
      <c r="I36" s="71">
        <f t="shared" si="0"/>
        <v>0</v>
      </c>
      <c r="J36" s="16">
        <f t="shared" si="1"/>
        <v>0</v>
      </c>
      <c r="K36" s="16">
        <f t="shared" si="2"/>
        <v>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99" t="s">
        <v>529</v>
      </c>
      <c r="C37" s="99" t="s">
        <v>530</v>
      </c>
      <c r="D37" s="8"/>
      <c r="E37" s="10"/>
      <c r="F37" s="99" t="s">
        <v>531</v>
      </c>
      <c r="G37" s="46" t="s">
        <v>16</v>
      </c>
      <c r="H37" s="46" t="s">
        <v>13</v>
      </c>
      <c r="I37" s="71">
        <f t="shared" si="0"/>
        <v>1</v>
      </c>
      <c r="J37" s="16">
        <f t="shared" si="1"/>
        <v>116.17</v>
      </c>
      <c r="K37" s="16">
        <f t="shared" si="2"/>
        <v>96.81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12" t="s">
        <v>41</v>
      </c>
      <c r="C38" s="12" t="s">
        <v>131</v>
      </c>
      <c r="D38" s="8"/>
      <c r="E38" s="10"/>
      <c r="F38" s="8" t="s">
        <v>42</v>
      </c>
      <c r="G38" s="46" t="s">
        <v>17</v>
      </c>
      <c r="H38" s="46" t="s">
        <v>17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12" t="s">
        <v>44</v>
      </c>
      <c r="C39" s="12" t="s">
        <v>132</v>
      </c>
      <c r="D39" s="23"/>
      <c r="E39" s="8"/>
      <c r="F39" s="8" t="s">
        <v>45</v>
      </c>
      <c r="G39" s="46" t="s">
        <v>37</v>
      </c>
      <c r="H39" s="46" t="s">
        <v>37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12" t="s">
        <v>47</v>
      </c>
      <c r="C40" s="12" t="s">
        <v>133</v>
      </c>
      <c r="D40" s="23"/>
      <c r="E40" s="8"/>
      <c r="F40" s="8" t="s">
        <v>48</v>
      </c>
      <c r="G40" s="46" t="s">
        <v>81</v>
      </c>
      <c r="H40" s="46" t="s">
        <v>88</v>
      </c>
      <c r="I40" s="71">
        <f t="shared" si="0"/>
        <v>3</v>
      </c>
      <c r="J40" s="16">
        <f t="shared" si="1"/>
        <v>348.51</v>
      </c>
      <c r="K40" s="16">
        <f t="shared" si="2"/>
        <v>290.43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12" t="s">
        <v>223</v>
      </c>
      <c r="C41" s="12" t="s">
        <v>224</v>
      </c>
      <c r="D41" s="23"/>
      <c r="E41" s="8"/>
      <c r="F41" s="8" t="s">
        <v>225</v>
      </c>
      <c r="G41" s="46" t="s">
        <v>26</v>
      </c>
      <c r="H41" s="46" t="s">
        <v>26</v>
      </c>
      <c r="I41" s="71">
        <f t="shared" si="0"/>
        <v>0</v>
      </c>
      <c r="J41" s="16">
        <f t="shared" si="1"/>
        <v>0</v>
      </c>
      <c r="K41" s="16">
        <f t="shared" si="2"/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12" t="s">
        <v>50</v>
      </c>
      <c r="C42" s="12" t="s">
        <v>134</v>
      </c>
      <c r="D42" s="23"/>
      <c r="E42" s="8"/>
      <c r="F42" s="8" t="s">
        <v>51</v>
      </c>
      <c r="G42" s="46" t="s">
        <v>34</v>
      </c>
      <c r="H42" s="46" t="s">
        <v>34</v>
      </c>
      <c r="I42" s="71">
        <f t="shared" si="0"/>
        <v>0</v>
      </c>
      <c r="J42" s="16">
        <f t="shared" si="1"/>
        <v>0</v>
      </c>
      <c r="K42" s="16">
        <f t="shared" si="2"/>
        <v>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12" t="s">
        <v>310</v>
      </c>
      <c r="C43" s="12" t="s">
        <v>311</v>
      </c>
      <c r="D43" s="8"/>
      <c r="E43" s="10"/>
      <c r="F43" s="8" t="s">
        <v>312</v>
      </c>
      <c r="G43" s="46" t="s">
        <v>13</v>
      </c>
      <c r="H43" s="46" t="s">
        <v>13</v>
      </c>
      <c r="I43" s="71">
        <f t="shared" si="0"/>
        <v>0</v>
      </c>
      <c r="J43" s="16">
        <f t="shared" si="1"/>
        <v>0</v>
      </c>
      <c r="K43" s="16">
        <f t="shared" si="2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12" t="s">
        <v>53</v>
      </c>
      <c r="C44" s="12" t="s">
        <v>135</v>
      </c>
      <c r="D44" s="23"/>
      <c r="E44" s="8"/>
      <c r="F44" s="8" t="s">
        <v>39</v>
      </c>
      <c r="G44" s="46" t="s">
        <v>20</v>
      </c>
      <c r="H44" s="46" t="s">
        <v>20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12" t="s">
        <v>55</v>
      </c>
      <c r="C45" s="12" t="s">
        <v>136</v>
      </c>
      <c r="D45" s="23"/>
      <c r="E45" s="12"/>
      <c r="F45" s="8" t="s">
        <v>56</v>
      </c>
      <c r="G45" s="46" t="s">
        <v>392</v>
      </c>
      <c r="H45" s="46" t="s">
        <v>393</v>
      </c>
      <c r="I45" s="71">
        <f t="shared" si="0"/>
        <v>3</v>
      </c>
      <c r="J45" s="16">
        <f t="shared" si="1"/>
        <v>348.51</v>
      </c>
      <c r="K45" s="16">
        <f t="shared" si="2"/>
        <v>290.43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12" t="s">
        <v>59</v>
      </c>
      <c r="C46" s="12" t="s">
        <v>137</v>
      </c>
      <c r="D46" s="25"/>
      <c r="E46" s="8"/>
      <c r="F46" s="8" t="s">
        <v>60</v>
      </c>
      <c r="G46" s="46" t="s">
        <v>29</v>
      </c>
      <c r="H46" s="46" t="s">
        <v>29</v>
      </c>
      <c r="I46" s="71">
        <f t="shared" si="0"/>
        <v>0</v>
      </c>
      <c r="J46" s="16">
        <f t="shared" si="1"/>
        <v>0</v>
      </c>
      <c r="K46" s="16">
        <f t="shared" si="2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99" t="s">
        <v>532</v>
      </c>
      <c r="C47" s="99" t="s">
        <v>533</v>
      </c>
      <c r="D47" s="25"/>
      <c r="E47" s="8"/>
      <c r="F47" s="99" t="s">
        <v>531</v>
      </c>
      <c r="G47" s="46" t="s">
        <v>13</v>
      </c>
      <c r="H47" s="46" t="s">
        <v>34</v>
      </c>
      <c r="I47" s="71">
        <f t="shared" si="0"/>
        <v>7</v>
      </c>
      <c r="J47" s="16">
        <f t="shared" si="1"/>
        <v>813.19</v>
      </c>
      <c r="K47" s="16">
        <f t="shared" si="2"/>
        <v>677.67000000000007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12" t="s">
        <v>653</v>
      </c>
      <c r="C48" s="12" t="s">
        <v>654</v>
      </c>
      <c r="D48" s="31"/>
      <c r="E48" s="106"/>
      <c r="F48" s="8" t="s">
        <v>655</v>
      </c>
      <c r="G48" s="46"/>
      <c r="H48" s="46" t="s">
        <v>16</v>
      </c>
      <c r="I48" s="71">
        <f t="shared" si="0"/>
        <v>0</v>
      </c>
      <c r="J48" s="16">
        <f t="shared" si="1"/>
        <v>0</v>
      </c>
      <c r="K48" s="16">
        <f t="shared" si="2"/>
        <v>0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12" t="s">
        <v>62</v>
      </c>
      <c r="C49" s="108" t="s">
        <v>122</v>
      </c>
      <c r="D49" s="25"/>
      <c r="E49" s="216"/>
      <c r="F49" s="86" t="s">
        <v>63</v>
      </c>
      <c r="G49" s="46" t="s">
        <v>37</v>
      </c>
      <c r="H49" s="46" t="s">
        <v>37</v>
      </c>
      <c r="I49" s="71">
        <f t="shared" si="0"/>
        <v>0</v>
      </c>
      <c r="J49" s="16">
        <f t="shared" si="1"/>
        <v>0</v>
      </c>
      <c r="K49" s="16">
        <f t="shared" si="2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12" t="s">
        <v>64</v>
      </c>
      <c r="C50" s="109"/>
      <c r="D50" s="29"/>
      <c r="E50" s="217"/>
      <c r="F50" s="88"/>
      <c r="G50" s="46" t="s">
        <v>197</v>
      </c>
      <c r="H50" s="46" t="s">
        <v>197</v>
      </c>
      <c r="I50" s="71">
        <f t="shared" si="0"/>
        <v>0</v>
      </c>
      <c r="J50" s="16">
        <f t="shared" si="1"/>
        <v>0</v>
      </c>
      <c r="K50" s="16">
        <f t="shared" si="2"/>
        <v>0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12" t="s">
        <v>164</v>
      </c>
      <c r="C51" s="109" t="s">
        <v>165</v>
      </c>
      <c r="D51" s="30"/>
      <c r="E51" s="10"/>
      <c r="F51" s="102" t="s">
        <v>166</v>
      </c>
      <c r="G51" s="46" t="s">
        <v>20</v>
      </c>
      <c r="H51" s="46" t="s">
        <v>23</v>
      </c>
      <c r="I51" s="71">
        <f t="shared" si="0"/>
        <v>1</v>
      </c>
      <c r="J51" s="16">
        <f t="shared" si="1"/>
        <v>116.17</v>
      </c>
      <c r="K51" s="16">
        <f t="shared" si="2"/>
        <v>96.81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12" t="s">
        <v>226</v>
      </c>
      <c r="C52" s="109" t="s">
        <v>213</v>
      </c>
      <c r="D52" s="30"/>
      <c r="E52" s="10"/>
      <c r="F52" s="102" t="s">
        <v>214</v>
      </c>
      <c r="G52" s="46" t="s">
        <v>20</v>
      </c>
      <c r="H52" s="46" t="s">
        <v>20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12" t="s">
        <v>461</v>
      </c>
      <c r="C53" s="109" t="s">
        <v>462</v>
      </c>
      <c r="D53" s="30"/>
      <c r="E53" s="10"/>
      <c r="F53" s="102" t="s">
        <v>463</v>
      </c>
      <c r="G53" s="46" t="s">
        <v>13</v>
      </c>
      <c r="H53" s="46" t="s">
        <v>13</v>
      </c>
      <c r="I53" s="71">
        <f t="shared" si="0"/>
        <v>0</v>
      </c>
      <c r="J53" s="16">
        <f t="shared" si="1"/>
        <v>0</v>
      </c>
      <c r="K53" s="16">
        <f t="shared" si="2"/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99" t="s">
        <v>534</v>
      </c>
      <c r="C54" s="99" t="s">
        <v>535</v>
      </c>
      <c r="D54" s="30"/>
      <c r="E54" s="10"/>
      <c r="F54" s="99" t="s">
        <v>536</v>
      </c>
      <c r="G54" s="46" t="s">
        <v>16</v>
      </c>
      <c r="H54" s="46" t="s">
        <v>13</v>
      </c>
      <c r="I54" s="71">
        <f t="shared" si="0"/>
        <v>1</v>
      </c>
      <c r="J54" s="16">
        <f t="shared" si="1"/>
        <v>116.17</v>
      </c>
      <c r="K54" s="16">
        <f t="shared" si="2"/>
        <v>96.81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12" t="s">
        <v>66</v>
      </c>
      <c r="C55" s="12" t="s">
        <v>138</v>
      </c>
      <c r="D55" s="23"/>
      <c r="E55" s="8"/>
      <c r="F55" s="8" t="s">
        <v>67</v>
      </c>
      <c r="G55" s="46" t="s">
        <v>37</v>
      </c>
      <c r="H55" s="46" t="s">
        <v>37</v>
      </c>
      <c r="I55" s="71">
        <f t="shared" si="0"/>
        <v>0</v>
      </c>
      <c r="J55" s="16">
        <f t="shared" si="1"/>
        <v>0</v>
      </c>
      <c r="K55" s="16">
        <f t="shared" si="2"/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12" t="s">
        <v>320</v>
      </c>
      <c r="C56" s="12" t="s">
        <v>321</v>
      </c>
      <c r="D56" s="30"/>
      <c r="E56" s="10"/>
      <c r="F56" s="8" t="s">
        <v>322</v>
      </c>
      <c r="G56" s="46" t="s">
        <v>13</v>
      </c>
      <c r="H56" s="46" t="s">
        <v>13</v>
      </c>
      <c r="I56" s="71">
        <f t="shared" si="0"/>
        <v>0</v>
      </c>
      <c r="J56" s="16">
        <f t="shared" si="1"/>
        <v>0</v>
      </c>
      <c r="K56" s="16">
        <f t="shared" si="2"/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12" t="s">
        <v>69</v>
      </c>
      <c r="C57" s="12" t="s">
        <v>139</v>
      </c>
      <c r="D57" s="23"/>
      <c r="E57" s="8"/>
      <c r="F57" s="8" t="s">
        <v>70</v>
      </c>
      <c r="G57" s="46" t="s">
        <v>52</v>
      </c>
      <c r="H57" s="46" t="s">
        <v>52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12" t="s">
        <v>169</v>
      </c>
      <c r="C58" s="12" t="s">
        <v>170</v>
      </c>
      <c r="D58" s="8"/>
      <c r="E58" s="10"/>
      <c r="F58" s="8" t="s">
        <v>166</v>
      </c>
      <c r="G58" s="46" t="s">
        <v>81</v>
      </c>
      <c r="H58" s="46" t="s">
        <v>197</v>
      </c>
      <c r="I58" s="71">
        <f t="shared" si="0"/>
        <v>13</v>
      </c>
      <c r="J58" s="16">
        <f t="shared" si="1"/>
        <v>1510.21</v>
      </c>
      <c r="K58" s="16">
        <f t="shared" si="2"/>
        <v>1258.53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12" t="s">
        <v>325</v>
      </c>
      <c r="C59" s="12" t="s">
        <v>326</v>
      </c>
      <c r="D59" s="8"/>
      <c r="E59" s="10"/>
      <c r="F59" s="8" t="s">
        <v>327</v>
      </c>
      <c r="G59" s="46" t="s">
        <v>13</v>
      </c>
      <c r="H59" s="46" t="s">
        <v>13</v>
      </c>
      <c r="I59" s="71">
        <f t="shared" si="0"/>
        <v>0</v>
      </c>
      <c r="J59" s="16">
        <f t="shared" si="1"/>
        <v>0</v>
      </c>
      <c r="K59" s="16">
        <f t="shared" si="2"/>
        <v>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12" t="s">
        <v>329</v>
      </c>
      <c r="C60" s="12" t="s">
        <v>330</v>
      </c>
      <c r="D60" s="8"/>
      <c r="E60" s="10"/>
      <c r="F60" s="8" t="s">
        <v>327</v>
      </c>
      <c r="G60" s="46" t="s">
        <v>13</v>
      </c>
      <c r="H60" s="46" t="s">
        <v>13</v>
      </c>
      <c r="I60" s="71">
        <f t="shared" si="0"/>
        <v>0</v>
      </c>
      <c r="J60" s="16">
        <f t="shared" si="1"/>
        <v>0</v>
      </c>
      <c r="K60" s="16">
        <f t="shared" si="2"/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12" t="s">
        <v>227</v>
      </c>
      <c r="C61" s="12" t="s">
        <v>213</v>
      </c>
      <c r="D61" s="8"/>
      <c r="E61" s="10"/>
      <c r="F61" s="8" t="s">
        <v>214</v>
      </c>
      <c r="G61" s="46" t="s">
        <v>17</v>
      </c>
      <c r="H61" s="46" t="s">
        <v>17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12" t="s">
        <v>172</v>
      </c>
      <c r="C62" s="12" t="s">
        <v>173</v>
      </c>
      <c r="D62" s="23"/>
      <c r="E62" s="12"/>
      <c r="F62" s="8" t="s">
        <v>174</v>
      </c>
      <c r="G62" s="46" t="s">
        <v>31</v>
      </c>
      <c r="H62" s="46" t="s">
        <v>37</v>
      </c>
      <c r="I62" s="71">
        <f t="shared" si="0"/>
        <v>2</v>
      </c>
      <c r="J62" s="16">
        <f t="shared" si="1"/>
        <v>232.34</v>
      </c>
      <c r="K62" s="16">
        <f t="shared" si="2"/>
        <v>193.62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12" t="s">
        <v>228</v>
      </c>
      <c r="C63" s="12" t="s">
        <v>213</v>
      </c>
      <c r="D63" s="8"/>
      <c r="E63" s="10"/>
      <c r="F63" s="8" t="s">
        <v>214</v>
      </c>
      <c r="G63" s="46" t="s">
        <v>17</v>
      </c>
      <c r="H63" s="46" t="s">
        <v>34</v>
      </c>
      <c r="I63" s="71">
        <f t="shared" si="0"/>
        <v>6</v>
      </c>
      <c r="J63" s="16">
        <f t="shared" si="1"/>
        <v>697.02</v>
      </c>
      <c r="K63" s="16">
        <f t="shared" si="2"/>
        <v>580.86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99" t="s">
        <v>537</v>
      </c>
      <c r="C64" s="99" t="s">
        <v>538</v>
      </c>
      <c r="D64" s="23"/>
      <c r="E64" s="12"/>
      <c r="F64" s="99" t="s">
        <v>539</v>
      </c>
      <c r="G64" s="46" t="s">
        <v>13</v>
      </c>
      <c r="H64" s="46" t="s">
        <v>29</v>
      </c>
      <c r="I64" s="71">
        <f t="shared" si="0"/>
        <v>5</v>
      </c>
      <c r="J64" s="16">
        <f t="shared" si="1"/>
        <v>580.85</v>
      </c>
      <c r="K64" s="16">
        <f t="shared" si="2"/>
        <v>484.05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99" t="s">
        <v>540</v>
      </c>
      <c r="C65" s="99" t="s">
        <v>541</v>
      </c>
      <c r="D65" s="8"/>
      <c r="E65" s="10"/>
      <c r="F65" s="99" t="s">
        <v>542</v>
      </c>
      <c r="G65" s="46" t="s">
        <v>16</v>
      </c>
      <c r="H65" s="46" t="s">
        <v>23</v>
      </c>
      <c r="I65" s="71">
        <f t="shared" si="0"/>
        <v>4</v>
      </c>
      <c r="J65" s="16">
        <f t="shared" si="1"/>
        <v>464.68</v>
      </c>
      <c r="K65" s="16">
        <f t="shared" si="2"/>
        <v>387.24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12" t="s">
        <v>72</v>
      </c>
      <c r="C66" s="12" t="s">
        <v>792</v>
      </c>
      <c r="D66" s="23"/>
      <c r="E66" s="12"/>
      <c r="F66" s="8" t="s">
        <v>73</v>
      </c>
      <c r="G66" s="46" t="s">
        <v>31</v>
      </c>
      <c r="H66" s="46" t="s">
        <v>37</v>
      </c>
      <c r="I66" s="71">
        <f t="shared" si="0"/>
        <v>2</v>
      </c>
      <c r="J66" s="16">
        <f t="shared" si="1"/>
        <v>232.34</v>
      </c>
      <c r="K66" s="16">
        <f t="shared" si="2"/>
        <v>193.62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12" t="s">
        <v>452</v>
      </c>
      <c r="C67" s="12" t="s">
        <v>453</v>
      </c>
      <c r="D67" s="23"/>
      <c r="E67" s="12"/>
      <c r="F67" s="8" t="s">
        <v>454</v>
      </c>
      <c r="G67" s="46" t="s">
        <v>20</v>
      </c>
      <c r="H67" s="46" t="s">
        <v>37</v>
      </c>
      <c r="I67" s="71">
        <f t="shared" si="0"/>
        <v>6</v>
      </c>
      <c r="J67" s="16">
        <f t="shared" si="1"/>
        <v>697.02</v>
      </c>
      <c r="K67" s="16">
        <f t="shared" si="2"/>
        <v>580.86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12" t="s">
        <v>75</v>
      </c>
      <c r="C68" s="12" t="s">
        <v>141</v>
      </c>
      <c r="D68" s="31"/>
      <c r="E68" s="10"/>
      <c r="F68" s="8" t="s">
        <v>76</v>
      </c>
      <c r="G68" s="46" t="s">
        <v>29</v>
      </c>
      <c r="H68" s="46" t="s">
        <v>29</v>
      </c>
      <c r="I68" s="71">
        <f t="shared" si="0"/>
        <v>0</v>
      </c>
      <c r="J68" s="16">
        <f t="shared" si="1"/>
        <v>0</v>
      </c>
      <c r="K68" s="16">
        <f t="shared" si="2"/>
        <v>0</v>
      </c>
    </row>
    <row r="69" spans="1:37" x14ac:dyDescent="0.25">
      <c r="A69" s="57" t="s">
        <v>392</v>
      </c>
      <c r="B69" s="12" t="s">
        <v>78</v>
      </c>
      <c r="C69" s="108" t="s">
        <v>142</v>
      </c>
      <c r="D69" s="25"/>
      <c r="E69" s="216"/>
      <c r="F69" s="86" t="s">
        <v>79</v>
      </c>
      <c r="G69" s="46" t="s">
        <v>16</v>
      </c>
      <c r="H69" s="46" t="s">
        <v>16</v>
      </c>
      <c r="I69" s="71">
        <f t="shared" si="0"/>
        <v>0</v>
      </c>
      <c r="J69" s="16">
        <f t="shared" si="1"/>
        <v>0</v>
      </c>
      <c r="K69" s="16">
        <f t="shared" si="2"/>
        <v>0</v>
      </c>
    </row>
    <row r="70" spans="1:37" x14ac:dyDescent="0.25">
      <c r="A70" s="57" t="s">
        <v>256</v>
      </c>
      <c r="B70" s="12" t="s">
        <v>80</v>
      </c>
      <c r="C70" s="109"/>
      <c r="D70" s="29"/>
      <c r="E70" s="217"/>
      <c r="F70" s="88"/>
      <c r="G70" s="46" t="s">
        <v>264</v>
      </c>
      <c r="H70" s="46" t="s">
        <v>501</v>
      </c>
      <c r="I70" s="71">
        <f t="shared" si="0"/>
        <v>12</v>
      </c>
      <c r="J70" s="16">
        <f t="shared" si="1"/>
        <v>1394.04</v>
      </c>
      <c r="K70" s="16">
        <f t="shared" si="2"/>
        <v>1161.72</v>
      </c>
    </row>
    <row r="71" spans="1:37" x14ac:dyDescent="0.25">
      <c r="A71" s="57" t="s">
        <v>109</v>
      </c>
      <c r="B71" s="12" t="s">
        <v>336</v>
      </c>
      <c r="C71" s="109" t="s">
        <v>337</v>
      </c>
      <c r="D71" s="8"/>
      <c r="E71" s="10"/>
      <c r="F71" s="102" t="s">
        <v>327</v>
      </c>
      <c r="G71" s="46" t="s">
        <v>16</v>
      </c>
      <c r="H71" s="46" t="s">
        <v>16</v>
      </c>
      <c r="I71" s="71">
        <f t="shared" si="0"/>
        <v>0</v>
      </c>
      <c r="J71" s="16">
        <f t="shared" si="1"/>
        <v>0</v>
      </c>
      <c r="K71" s="16">
        <f t="shared" si="2"/>
        <v>0</v>
      </c>
    </row>
    <row r="72" spans="1:37" x14ac:dyDescent="0.25">
      <c r="A72" s="57" t="s">
        <v>393</v>
      </c>
      <c r="B72" s="12" t="s">
        <v>702</v>
      </c>
      <c r="C72" s="12" t="s">
        <v>703</v>
      </c>
      <c r="D72" s="8"/>
      <c r="E72" s="10"/>
      <c r="F72" s="8" t="s">
        <v>704</v>
      </c>
      <c r="G72" s="46" t="s">
        <v>16</v>
      </c>
      <c r="H72" s="46" t="s">
        <v>16</v>
      </c>
      <c r="I72" s="71">
        <f t="shared" ref="I72:I136" si="3">H72-G72</f>
        <v>0</v>
      </c>
      <c r="J72" s="16">
        <f t="shared" ref="J72:J135" si="4">I72*116.17</f>
        <v>0</v>
      </c>
      <c r="K72" s="16">
        <f t="shared" ref="K72:K135" si="5">I72*96.81</f>
        <v>0</v>
      </c>
    </row>
    <row r="73" spans="1:37" x14ac:dyDescent="0.25">
      <c r="A73" s="57" t="s">
        <v>394</v>
      </c>
      <c r="B73" s="12" t="s">
        <v>696</v>
      </c>
      <c r="C73" s="12" t="s">
        <v>697</v>
      </c>
      <c r="D73" s="8"/>
      <c r="E73" s="10"/>
      <c r="F73" s="8" t="s">
        <v>698</v>
      </c>
      <c r="G73" s="46" t="s">
        <v>16</v>
      </c>
      <c r="H73" s="46" t="s">
        <v>16</v>
      </c>
      <c r="I73" s="71">
        <f t="shared" si="3"/>
        <v>0</v>
      </c>
      <c r="J73" s="16">
        <f t="shared" si="4"/>
        <v>0</v>
      </c>
      <c r="K73" s="16">
        <f t="shared" si="5"/>
        <v>0</v>
      </c>
    </row>
    <row r="74" spans="1:37" x14ac:dyDescent="0.25">
      <c r="A74" s="57" t="s">
        <v>395</v>
      </c>
      <c r="B74" s="12" t="s">
        <v>682</v>
      </c>
      <c r="C74" s="12" t="s">
        <v>683</v>
      </c>
      <c r="D74" s="8"/>
      <c r="E74" s="10"/>
      <c r="F74" s="8" t="s">
        <v>681</v>
      </c>
      <c r="G74" s="46" t="s">
        <v>16</v>
      </c>
      <c r="H74" s="46" t="s">
        <v>16</v>
      </c>
      <c r="I74" s="71">
        <f t="shared" si="3"/>
        <v>0</v>
      </c>
      <c r="J74" s="16">
        <f t="shared" si="4"/>
        <v>0</v>
      </c>
      <c r="K74" s="16">
        <f t="shared" si="5"/>
        <v>0</v>
      </c>
    </row>
    <row r="75" spans="1:37" x14ac:dyDescent="0.25">
      <c r="A75" s="57" t="s">
        <v>268</v>
      </c>
      <c r="B75" s="12" t="s">
        <v>339</v>
      </c>
      <c r="C75" s="109" t="s">
        <v>340</v>
      </c>
      <c r="D75" s="23"/>
      <c r="E75" s="12"/>
      <c r="F75" s="102" t="s">
        <v>322</v>
      </c>
      <c r="G75" s="46" t="s">
        <v>29</v>
      </c>
      <c r="H75" s="46" t="s">
        <v>31</v>
      </c>
      <c r="I75" s="71">
        <f t="shared" si="3"/>
        <v>1</v>
      </c>
      <c r="J75" s="16">
        <f t="shared" si="4"/>
        <v>116.17</v>
      </c>
      <c r="K75" s="16">
        <f t="shared" si="5"/>
        <v>96.81</v>
      </c>
    </row>
    <row r="76" spans="1:37" x14ac:dyDescent="0.25">
      <c r="A76" s="57" t="s">
        <v>168</v>
      </c>
      <c r="B76" s="12" t="s">
        <v>180</v>
      </c>
      <c r="C76" s="109" t="s">
        <v>181</v>
      </c>
      <c r="D76" s="8"/>
      <c r="E76" s="10"/>
      <c r="F76" s="102" t="s">
        <v>166</v>
      </c>
      <c r="G76" s="46" t="s">
        <v>391</v>
      </c>
      <c r="H76" s="46" t="s">
        <v>155</v>
      </c>
      <c r="I76" s="71">
        <f t="shared" si="3"/>
        <v>1</v>
      </c>
      <c r="J76" s="16">
        <f t="shared" si="4"/>
        <v>116.17</v>
      </c>
      <c r="K76" s="16">
        <f t="shared" si="5"/>
        <v>96.81</v>
      </c>
    </row>
    <row r="77" spans="1:37" x14ac:dyDescent="0.25">
      <c r="A77" s="57" t="s">
        <v>396</v>
      </c>
      <c r="B77" s="12" t="s">
        <v>342</v>
      </c>
      <c r="C77" s="109" t="s">
        <v>343</v>
      </c>
      <c r="D77" s="65"/>
      <c r="E77" s="66"/>
      <c r="F77" s="102" t="s">
        <v>312</v>
      </c>
      <c r="G77" s="46" t="s">
        <v>23</v>
      </c>
      <c r="H77" s="46" t="s">
        <v>23</v>
      </c>
      <c r="I77" s="71">
        <f t="shared" si="3"/>
        <v>0</v>
      </c>
      <c r="J77" s="16">
        <f t="shared" si="4"/>
        <v>0</v>
      </c>
      <c r="K77" s="16">
        <f t="shared" si="5"/>
        <v>0</v>
      </c>
    </row>
    <row r="78" spans="1:37" x14ac:dyDescent="0.25">
      <c r="A78" s="57" t="s">
        <v>295</v>
      </c>
      <c r="B78" s="12" t="s">
        <v>345</v>
      </c>
      <c r="C78" s="109" t="s">
        <v>346</v>
      </c>
      <c r="D78" s="23"/>
      <c r="E78" s="12"/>
      <c r="F78" s="102" t="s">
        <v>322</v>
      </c>
      <c r="G78" s="46" t="s">
        <v>37</v>
      </c>
      <c r="H78" s="46" t="s">
        <v>40</v>
      </c>
      <c r="I78" s="71">
        <f t="shared" si="3"/>
        <v>1</v>
      </c>
      <c r="J78" s="16">
        <f t="shared" si="4"/>
        <v>116.17</v>
      </c>
      <c r="K78" s="16">
        <f t="shared" si="5"/>
        <v>96.81</v>
      </c>
    </row>
    <row r="79" spans="1:37" x14ac:dyDescent="0.25">
      <c r="A79" s="57" t="s">
        <v>397</v>
      </c>
      <c r="B79" s="12" t="s">
        <v>229</v>
      </c>
      <c r="C79" s="109" t="s">
        <v>231</v>
      </c>
      <c r="D79" s="65"/>
      <c r="E79" s="66"/>
      <c r="F79" s="102" t="s">
        <v>214</v>
      </c>
      <c r="G79" s="46" t="s">
        <v>16</v>
      </c>
      <c r="H79" s="46" t="s">
        <v>16</v>
      </c>
      <c r="I79" s="71">
        <f t="shared" si="3"/>
        <v>0</v>
      </c>
      <c r="J79" s="16">
        <f t="shared" si="4"/>
        <v>0</v>
      </c>
      <c r="K79" s="16">
        <f t="shared" si="5"/>
        <v>0</v>
      </c>
    </row>
    <row r="80" spans="1:37" x14ac:dyDescent="0.25">
      <c r="A80" s="57" t="s">
        <v>398</v>
      </c>
      <c r="B80" s="12" t="s">
        <v>230</v>
      </c>
      <c r="C80" s="109" t="s">
        <v>231</v>
      </c>
      <c r="D80" s="65"/>
      <c r="E80" s="66"/>
      <c r="F80" s="102" t="s">
        <v>214</v>
      </c>
      <c r="G80" s="46" t="s">
        <v>43</v>
      </c>
      <c r="H80" s="46" t="s">
        <v>43</v>
      </c>
      <c r="I80" s="71">
        <f t="shared" si="3"/>
        <v>0</v>
      </c>
      <c r="J80" s="16">
        <f t="shared" si="4"/>
        <v>0</v>
      </c>
      <c r="K80" s="16">
        <f t="shared" si="5"/>
        <v>0</v>
      </c>
    </row>
    <row r="81" spans="1:12" x14ac:dyDescent="0.25">
      <c r="A81" s="57" t="s">
        <v>264</v>
      </c>
      <c r="B81" s="12" t="s">
        <v>82</v>
      </c>
      <c r="C81" s="41" t="s">
        <v>143</v>
      </c>
      <c r="D81" s="23"/>
      <c r="E81" s="12"/>
      <c r="F81" s="67" t="s">
        <v>232</v>
      </c>
      <c r="G81" s="48" t="s">
        <v>52</v>
      </c>
      <c r="H81" s="48" t="s">
        <v>58</v>
      </c>
      <c r="I81" s="71">
        <f t="shared" si="3"/>
        <v>2</v>
      </c>
      <c r="J81" s="16">
        <f t="shared" si="4"/>
        <v>232.34</v>
      </c>
      <c r="K81" s="16">
        <f t="shared" si="5"/>
        <v>193.62</v>
      </c>
    </row>
    <row r="82" spans="1:12" x14ac:dyDescent="0.25">
      <c r="A82" s="57" t="s">
        <v>399</v>
      </c>
      <c r="B82" s="12" t="s">
        <v>233</v>
      </c>
      <c r="C82" s="41" t="s">
        <v>234</v>
      </c>
      <c r="D82" s="105"/>
      <c r="E82" s="66"/>
      <c r="F82" s="67" t="s">
        <v>210</v>
      </c>
      <c r="G82" s="48" t="s">
        <v>13</v>
      </c>
      <c r="H82" s="48" t="s">
        <v>13</v>
      </c>
      <c r="I82" s="71">
        <f t="shared" si="3"/>
        <v>0</v>
      </c>
      <c r="J82" s="16">
        <f t="shared" si="4"/>
        <v>0</v>
      </c>
      <c r="K82" s="16">
        <f t="shared" si="5"/>
        <v>0</v>
      </c>
    </row>
    <row r="83" spans="1:12" x14ac:dyDescent="0.25">
      <c r="A83" s="57" t="s">
        <v>409</v>
      </c>
      <c r="B83" s="12" t="s">
        <v>183</v>
      </c>
      <c r="C83" s="41" t="s">
        <v>184</v>
      </c>
      <c r="D83" s="23"/>
      <c r="E83" s="12"/>
      <c r="F83" s="43" t="s">
        <v>166</v>
      </c>
      <c r="G83" s="48" t="s">
        <v>26</v>
      </c>
      <c r="H83" s="48" t="s">
        <v>34</v>
      </c>
      <c r="I83" s="71">
        <f t="shared" si="3"/>
        <v>3</v>
      </c>
      <c r="J83" s="16">
        <f t="shared" si="4"/>
        <v>348.51</v>
      </c>
      <c r="K83" s="16">
        <f t="shared" si="5"/>
        <v>290.43</v>
      </c>
    </row>
    <row r="84" spans="1:12" x14ac:dyDescent="0.25">
      <c r="A84" s="57" t="s">
        <v>492</v>
      </c>
      <c r="B84" s="8" t="s">
        <v>725</v>
      </c>
      <c r="C84" s="8" t="s">
        <v>726</v>
      </c>
      <c r="D84" s="8"/>
      <c r="E84" s="10"/>
      <c r="F84" s="8" t="s">
        <v>727</v>
      </c>
      <c r="G84" s="48" t="s">
        <v>16</v>
      </c>
      <c r="H84" s="48" t="s">
        <v>16</v>
      </c>
      <c r="I84" s="71">
        <f t="shared" si="3"/>
        <v>0</v>
      </c>
      <c r="J84" s="16">
        <f t="shared" si="4"/>
        <v>0</v>
      </c>
      <c r="K84" s="16">
        <f t="shared" si="5"/>
        <v>0</v>
      </c>
    </row>
    <row r="85" spans="1:12" x14ac:dyDescent="0.25">
      <c r="A85" s="57" t="s">
        <v>493</v>
      </c>
      <c r="B85" s="12" t="s">
        <v>443</v>
      </c>
      <c r="C85" s="41" t="s">
        <v>444</v>
      </c>
      <c r="D85" s="8"/>
      <c r="E85" s="10"/>
      <c r="F85" s="43" t="s">
        <v>410</v>
      </c>
      <c r="G85" s="48" t="s">
        <v>13</v>
      </c>
      <c r="H85" s="48" t="s">
        <v>13</v>
      </c>
      <c r="I85" s="71">
        <f t="shared" si="3"/>
        <v>0</v>
      </c>
      <c r="J85" s="16">
        <f t="shared" si="4"/>
        <v>0</v>
      </c>
      <c r="K85" s="16">
        <f t="shared" si="5"/>
        <v>0</v>
      </c>
    </row>
    <row r="86" spans="1:12" x14ac:dyDescent="0.25">
      <c r="A86" s="57" t="s">
        <v>494</v>
      </c>
      <c r="B86" s="12" t="s">
        <v>235</v>
      </c>
      <c r="C86" s="41" t="s">
        <v>236</v>
      </c>
      <c r="D86" s="23"/>
      <c r="E86" s="12"/>
      <c r="F86" s="43" t="s">
        <v>222</v>
      </c>
      <c r="G86" s="48" t="s">
        <v>40</v>
      </c>
      <c r="H86" s="48" t="s">
        <v>90</v>
      </c>
      <c r="I86" s="71">
        <f t="shared" si="3"/>
        <v>17</v>
      </c>
      <c r="J86" s="16">
        <f t="shared" si="4"/>
        <v>1974.89</v>
      </c>
      <c r="K86" s="16">
        <f t="shared" si="5"/>
        <v>1645.77</v>
      </c>
    </row>
    <row r="87" spans="1:12" x14ac:dyDescent="0.25">
      <c r="A87" s="57" t="s">
        <v>495</v>
      </c>
      <c r="B87" s="12" t="s">
        <v>351</v>
      </c>
      <c r="C87" s="41" t="s">
        <v>352</v>
      </c>
      <c r="D87" s="8"/>
      <c r="E87" s="10"/>
      <c r="F87" s="43" t="s">
        <v>327</v>
      </c>
      <c r="G87" s="48" t="s">
        <v>13</v>
      </c>
      <c r="H87" s="48" t="s">
        <v>13</v>
      </c>
      <c r="I87" s="71">
        <f t="shared" si="3"/>
        <v>0</v>
      </c>
      <c r="J87" s="16">
        <f t="shared" si="4"/>
        <v>0</v>
      </c>
      <c r="K87" s="16">
        <f t="shared" si="5"/>
        <v>0</v>
      </c>
    </row>
    <row r="88" spans="1:12" x14ac:dyDescent="0.25">
      <c r="A88" s="57" t="s">
        <v>496</v>
      </c>
      <c r="B88" s="99" t="s">
        <v>543</v>
      </c>
      <c r="C88" s="99" t="s">
        <v>544</v>
      </c>
      <c r="D88" s="8"/>
      <c r="E88" s="10"/>
      <c r="F88" s="99" t="s">
        <v>545</v>
      </c>
      <c r="G88" s="48" t="s">
        <v>13</v>
      </c>
      <c r="H88" s="48" t="s">
        <v>17</v>
      </c>
      <c r="I88" s="71">
        <f t="shared" si="3"/>
        <v>1</v>
      </c>
      <c r="J88" s="16">
        <f t="shared" si="4"/>
        <v>116.17</v>
      </c>
      <c r="K88" s="16">
        <f t="shared" si="5"/>
        <v>96.81</v>
      </c>
    </row>
    <row r="89" spans="1:12" x14ac:dyDescent="0.25">
      <c r="A89" s="57" t="s">
        <v>497</v>
      </c>
      <c r="B89" s="12" t="s">
        <v>440</v>
      </c>
      <c r="C89" s="41" t="s">
        <v>441</v>
      </c>
      <c r="D89" s="23"/>
      <c r="E89" s="12"/>
      <c r="F89" s="43" t="s">
        <v>442</v>
      </c>
      <c r="G89" s="48" t="s">
        <v>13</v>
      </c>
      <c r="H89" s="48" t="s">
        <v>20</v>
      </c>
      <c r="I89" s="71">
        <f t="shared" si="3"/>
        <v>2</v>
      </c>
      <c r="J89" s="16">
        <f t="shared" si="4"/>
        <v>232.34</v>
      </c>
      <c r="K89" s="16">
        <f t="shared" si="5"/>
        <v>193.62</v>
      </c>
    </row>
    <row r="90" spans="1:12" x14ac:dyDescent="0.25">
      <c r="A90" s="57" t="s">
        <v>498</v>
      </c>
      <c r="B90" s="12" t="s">
        <v>185</v>
      </c>
      <c r="C90" s="89" t="s">
        <v>187</v>
      </c>
      <c r="D90" s="241"/>
      <c r="E90" s="243"/>
      <c r="F90" s="83" t="s">
        <v>188</v>
      </c>
      <c r="G90" s="48" t="s">
        <v>20</v>
      </c>
      <c r="H90" s="48" t="s">
        <v>20</v>
      </c>
      <c r="I90" s="71">
        <f t="shared" si="3"/>
        <v>0</v>
      </c>
      <c r="J90" s="16">
        <f t="shared" si="4"/>
        <v>0</v>
      </c>
      <c r="K90" s="16">
        <f t="shared" si="5"/>
        <v>0</v>
      </c>
    </row>
    <row r="91" spans="1:12" x14ac:dyDescent="0.25">
      <c r="A91" s="57" t="s">
        <v>499</v>
      </c>
      <c r="B91" s="12" t="s">
        <v>186</v>
      </c>
      <c r="C91" s="90"/>
      <c r="D91" s="242"/>
      <c r="E91" s="244"/>
      <c r="F91" s="85"/>
      <c r="G91" s="48" t="s">
        <v>17</v>
      </c>
      <c r="H91" s="48" t="s">
        <v>17</v>
      </c>
      <c r="I91" s="71">
        <f t="shared" si="3"/>
        <v>0</v>
      </c>
      <c r="J91" s="16">
        <f t="shared" si="4"/>
        <v>0</v>
      </c>
      <c r="K91" s="16">
        <f t="shared" si="5"/>
        <v>0</v>
      </c>
      <c r="L91" s="54"/>
    </row>
    <row r="92" spans="1:12" x14ac:dyDescent="0.25">
      <c r="A92" s="57" t="s">
        <v>500</v>
      </c>
      <c r="B92" s="12" t="s">
        <v>354</v>
      </c>
      <c r="C92" s="41" t="s">
        <v>355</v>
      </c>
      <c r="D92" s="8"/>
      <c r="E92" s="10"/>
      <c r="F92" s="43" t="s">
        <v>327</v>
      </c>
      <c r="G92" s="48" t="s">
        <v>13</v>
      </c>
      <c r="H92" s="48" t="s">
        <v>13</v>
      </c>
      <c r="I92" s="71">
        <f t="shared" si="3"/>
        <v>0</v>
      </c>
      <c r="J92" s="16">
        <f t="shared" si="4"/>
        <v>0</v>
      </c>
      <c r="K92" s="16">
        <f t="shared" si="5"/>
        <v>0</v>
      </c>
      <c r="L92" s="54"/>
    </row>
    <row r="93" spans="1:12" x14ac:dyDescent="0.25">
      <c r="A93" s="57" t="s">
        <v>501</v>
      </c>
      <c r="B93" s="12" t="s">
        <v>357</v>
      </c>
      <c r="C93" s="41" t="s">
        <v>358</v>
      </c>
      <c r="D93" s="8"/>
      <c r="E93" s="10"/>
      <c r="F93" s="43" t="s">
        <v>312</v>
      </c>
      <c r="G93" s="48" t="s">
        <v>17</v>
      </c>
      <c r="H93" s="48" t="s">
        <v>17</v>
      </c>
      <c r="I93" s="71">
        <f t="shared" si="3"/>
        <v>0</v>
      </c>
      <c r="J93" s="16">
        <f t="shared" si="4"/>
        <v>0</v>
      </c>
      <c r="K93" s="16">
        <f t="shared" si="5"/>
        <v>0</v>
      </c>
      <c r="L93" s="54"/>
    </row>
    <row r="94" spans="1:12" x14ac:dyDescent="0.25">
      <c r="A94" s="57" t="s">
        <v>502</v>
      </c>
      <c r="B94" s="12" t="s">
        <v>437</v>
      </c>
      <c r="C94" s="41" t="s">
        <v>438</v>
      </c>
      <c r="D94" s="8"/>
      <c r="E94" s="10"/>
      <c r="F94" s="43" t="s">
        <v>422</v>
      </c>
      <c r="G94" s="48" t="s">
        <v>40</v>
      </c>
      <c r="H94" s="48" t="s">
        <v>40</v>
      </c>
      <c r="I94" s="71">
        <f t="shared" si="3"/>
        <v>0</v>
      </c>
      <c r="J94" s="16">
        <f t="shared" si="4"/>
        <v>0</v>
      </c>
      <c r="K94" s="16">
        <f t="shared" si="5"/>
        <v>0</v>
      </c>
      <c r="L94" s="54"/>
    </row>
    <row r="95" spans="1:12" x14ac:dyDescent="0.25">
      <c r="A95" s="57" t="s">
        <v>464</v>
      </c>
      <c r="B95" s="99" t="s">
        <v>546</v>
      </c>
      <c r="C95" s="99" t="s">
        <v>547</v>
      </c>
      <c r="D95" s="23"/>
      <c r="E95" s="12"/>
      <c r="F95" s="99" t="s">
        <v>539</v>
      </c>
      <c r="G95" s="48" t="s">
        <v>16</v>
      </c>
      <c r="H95" s="48" t="s">
        <v>20</v>
      </c>
      <c r="I95" s="71">
        <f t="shared" si="3"/>
        <v>3</v>
      </c>
      <c r="J95" s="16">
        <f t="shared" si="4"/>
        <v>348.51</v>
      </c>
      <c r="K95" s="16">
        <f t="shared" si="5"/>
        <v>290.43</v>
      </c>
      <c r="L95" s="54"/>
    </row>
    <row r="96" spans="1:12" x14ac:dyDescent="0.25">
      <c r="A96" s="57" t="s">
        <v>100</v>
      </c>
      <c r="B96" s="12" t="s">
        <v>684</v>
      </c>
      <c r="C96" s="12" t="s">
        <v>685</v>
      </c>
      <c r="D96" s="8"/>
      <c r="E96" s="10"/>
      <c r="F96" s="8" t="s">
        <v>681</v>
      </c>
      <c r="G96" s="48" t="s">
        <v>16</v>
      </c>
      <c r="H96" s="48" t="s">
        <v>13</v>
      </c>
      <c r="I96" s="71">
        <f t="shared" si="3"/>
        <v>1</v>
      </c>
      <c r="J96" s="16">
        <f t="shared" si="4"/>
        <v>116.17</v>
      </c>
      <c r="K96" s="16">
        <f t="shared" si="5"/>
        <v>96.81</v>
      </c>
      <c r="L96" s="54"/>
    </row>
    <row r="97" spans="1:12" x14ac:dyDescent="0.25">
      <c r="A97" s="57" t="s">
        <v>503</v>
      </c>
      <c r="B97" s="12" t="s">
        <v>430</v>
      </c>
      <c r="C97" s="41" t="s">
        <v>431</v>
      </c>
      <c r="D97" s="23"/>
      <c r="E97" s="12"/>
      <c r="F97" s="43" t="s">
        <v>416</v>
      </c>
      <c r="G97" s="48" t="s">
        <v>13</v>
      </c>
      <c r="H97" s="48" t="s">
        <v>20</v>
      </c>
      <c r="I97" s="71">
        <f t="shared" si="3"/>
        <v>2</v>
      </c>
      <c r="J97" s="16">
        <f t="shared" si="4"/>
        <v>232.34</v>
      </c>
      <c r="K97" s="16">
        <f t="shared" si="5"/>
        <v>193.62</v>
      </c>
      <c r="L97" s="54"/>
    </row>
    <row r="98" spans="1:12" x14ac:dyDescent="0.25">
      <c r="A98" s="57" t="s">
        <v>112</v>
      </c>
      <c r="B98" s="12" t="s">
        <v>656</v>
      </c>
      <c r="C98" s="12" t="s">
        <v>657</v>
      </c>
      <c r="D98" s="8"/>
      <c r="E98" s="10"/>
      <c r="F98" s="8" t="s">
        <v>655</v>
      </c>
      <c r="G98" s="48" t="s">
        <v>16</v>
      </c>
      <c r="H98" s="48" t="s">
        <v>16</v>
      </c>
      <c r="I98" s="71">
        <f t="shared" si="3"/>
        <v>0</v>
      </c>
      <c r="J98" s="16">
        <f t="shared" si="4"/>
        <v>0</v>
      </c>
      <c r="K98" s="16">
        <f t="shared" si="5"/>
        <v>0</v>
      </c>
      <c r="L98" s="54"/>
    </row>
    <row r="99" spans="1:12" x14ac:dyDescent="0.25">
      <c r="A99" s="57" t="s">
        <v>504</v>
      </c>
      <c r="B99" s="12" t="s">
        <v>661</v>
      </c>
      <c r="C99" s="107" t="s">
        <v>662</v>
      </c>
      <c r="D99" s="8"/>
      <c r="E99" s="10"/>
      <c r="F99" s="8" t="s">
        <v>655</v>
      </c>
      <c r="G99" s="48" t="s">
        <v>16</v>
      </c>
      <c r="H99" s="48" t="s">
        <v>16</v>
      </c>
      <c r="I99" s="71">
        <f t="shared" si="3"/>
        <v>0</v>
      </c>
      <c r="J99" s="16">
        <f t="shared" si="4"/>
        <v>0</v>
      </c>
      <c r="K99" s="16">
        <f t="shared" si="5"/>
        <v>0</v>
      </c>
      <c r="L99" s="54"/>
    </row>
    <row r="100" spans="1:12" x14ac:dyDescent="0.25">
      <c r="A100" s="57" t="s">
        <v>505</v>
      </c>
      <c r="B100" s="12" t="s">
        <v>433</v>
      </c>
      <c r="C100" s="41" t="s">
        <v>434</v>
      </c>
      <c r="D100" s="8"/>
      <c r="E100" s="10"/>
      <c r="F100" s="43" t="s">
        <v>435</v>
      </c>
      <c r="G100" s="48" t="s">
        <v>13</v>
      </c>
      <c r="H100" s="48" t="s">
        <v>13</v>
      </c>
      <c r="I100" s="71">
        <f t="shared" si="3"/>
        <v>0</v>
      </c>
      <c r="J100" s="16">
        <f t="shared" si="4"/>
        <v>0</v>
      </c>
      <c r="K100" s="16">
        <f t="shared" si="5"/>
        <v>0</v>
      </c>
      <c r="L100" s="54"/>
    </row>
    <row r="101" spans="1:12" x14ac:dyDescent="0.25">
      <c r="A101" s="57" t="s">
        <v>506</v>
      </c>
      <c r="B101" s="12" t="s">
        <v>84</v>
      </c>
      <c r="C101" s="12" t="s">
        <v>144</v>
      </c>
      <c r="D101" s="8"/>
      <c r="E101" s="10"/>
      <c r="F101" s="8" t="s">
        <v>73</v>
      </c>
      <c r="G101" s="46" t="s">
        <v>37</v>
      </c>
      <c r="H101" s="46" t="s">
        <v>37</v>
      </c>
      <c r="I101" s="71">
        <f t="shared" si="3"/>
        <v>0</v>
      </c>
      <c r="J101" s="16">
        <f t="shared" si="4"/>
        <v>0</v>
      </c>
      <c r="K101" s="16">
        <f t="shared" si="5"/>
        <v>0</v>
      </c>
    </row>
    <row r="102" spans="1:12" x14ac:dyDescent="0.25">
      <c r="A102" s="57" t="s">
        <v>507</v>
      </c>
      <c r="B102" s="12" t="s">
        <v>237</v>
      </c>
      <c r="C102" s="75" t="s">
        <v>238</v>
      </c>
      <c r="D102" s="8"/>
      <c r="E102" s="10"/>
      <c r="F102" s="8" t="s">
        <v>214</v>
      </c>
      <c r="G102" s="46" t="s">
        <v>13</v>
      </c>
      <c r="H102" s="46" t="s">
        <v>13</v>
      </c>
      <c r="I102" s="71">
        <f t="shared" si="3"/>
        <v>0</v>
      </c>
      <c r="J102" s="16">
        <f t="shared" si="4"/>
        <v>0</v>
      </c>
      <c r="K102" s="16">
        <f t="shared" si="5"/>
        <v>0</v>
      </c>
    </row>
    <row r="103" spans="1:12" x14ac:dyDescent="0.25">
      <c r="A103" s="57" t="s">
        <v>353</v>
      </c>
      <c r="B103" s="99" t="s">
        <v>548</v>
      </c>
      <c r="C103" s="99" t="s">
        <v>549</v>
      </c>
      <c r="D103" s="31"/>
      <c r="E103" s="82"/>
      <c r="F103" s="99" t="s">
        <v>531</v>
      </c>
      <c r="G103" s="46" t="s">
        <v>16</v>
      </c>
      <c r="H103" s="46" t="s">
        <v>13</v>
      </c>
      <c r="I103" s="71">
        <f t="shared" si="3"/>
        <v>1</v>
      </c>
      <c r="J103" s="16">
        <f t="shared" si="4"/>
        <v>116.17</v>
      </c>
      <c r="K103" s="16">
        <f t="shared" si="5"/>
        <v>96.81</v>
      </c>
    </row>
    <row r="104" spans="1:12" x14ac:dyDescent="0.25">
      <c r="A104" s="57" t="s">
        <v>101</v>
      </c>
      <c r="B104" s="99" t="s">
        <v>550</v>
      </c>
      <c r="C104" s="99" t="s">
        <v>551</v>
      </c>
      <c r="D104" s="31"/>
      <c r="E104" s="82"/>
      <c r="F104" s="99" t="s">
        <v>531</v>
      </c>
      <c r="G104" s="115"/>
      <c r="H104" s="115"/>
      <c r="I104" s="71">
        <f t="shared" si="3"/>
        <v>0</v>
      </c>
      <c r="J104" s="16">
        <f t="shared" si="4"/>
        <v>0</v>
      </c>
      <c r="K104" s="16">
        <f t="shared" si="5"/>
        <v>0</v>
      </c>
    </row>
    <row r="105" spans="1:12" x14ac:dyDescent="0.25">
      <c r="A105" s="57" t="s">
        <v>568</v>
      </c>
      <c r="B105" s="99" t="s">
        <v>552</v>
      </c>
      <c r="C105" s="99" t="s">
        <v>553</v>
      </c>
      <c r="D105" s="31"/>
      <c r="E105" s="82"/>
      <c r="F105" s="99" t="s">
        <v>518</v>
      </c>
      <c r="G105" s="46" t="s">
        <v>16</v>
      </c>
      <c r="H105" s="46" t="s">
        <v>16</v>
      </c>
      <c r="I105" s="71">
        <f t="shared" si="3"/>
        <v>0</v>
      </c>
      <c r="J105" s="16">
        <f t="shared" si="4"/>
        <v>0</v>
      </c>
      <c r="K105" s="16">
        <f t="shared" si="5"/>
        <v>0</v>
      </c>
    </row>
    <row r="106" spans="1:12" x14ac:dyDescent="0.25">
      <c r="A106" s="57" t="s">
        <v>300</v>
      </c>
      <c r="B106" s="110" t="s">
        <v>417</v>
      </c>
      <c r="C106" s="75" t="s">
        <v>418</v>
      </c>
      <c r="D106" s="31"/>
      <c r="E106" s="82"/>
      <c r="F106" s="31" t="s">
        <v>419</v>
      </c>
      <c r="G106" s="46" t="s">
        <v>13</v>
      </c>
      <c r="H106" s="46" t="s">
        <v>13</v>
      </c>
      <c r="I106" s="71">
        <f t="shared" si="3"/>
        <v>0</v>
      </c>
      <c r="J106" s="16">
        <f t="shared" si="4"/>
        <v>0</v>
      </c>
      <c r="K106" s="16">
        <f t="shared" si="5"/>
        <v>0</v>
      </c>
    </row>
    <row r="107" spans="1:12" x14ac:dyDescent="0.25">
      <c r="A107" s="57" t="s">
        <v>569</v>
      </c>
      <c r="B107" s="110" t="s">
        <v>420</v>
      </c>
      <c r="C107" s="75" t="s">
        <v>421</v>
      </c>
      <c r="D107" s="31"/>
      <c r="E107" s="82"/>
      <c r="F107" s="31" t="s">
        <v>422</v>
      </c>
      <c r="G107" s="46" t="s">
        <v>13</v>
      </c>
      <c r="H107" s="46" t="s">
        <v>13</v>
      </c>
      <c r="I107" s="71">
        <f t="shared" si="3"/>
        <v>0</v>
      </c>
      <c r="J107" s="16">
        <f t="shared" si="4"/>
        <v>0</v>
      </c>
      <c r="K107" s="16">
        <f t="shared" si="5"/>
        <v>0</v>
      </c>
    </row>
    <row r="108" spans="1:12" x14ac:dyDescent="0.25">
      <c r="A108" s="57" t="s">
        <v>570</v>
      </c>
      <c r="B108" s="110" t="s">
        <v>361</v>
      </c>
      <c r="C108" s="76" t="s">
        <v>362</v>
      </c>
      <c r="D108" s="241"/>
      <c r="E108" s="243"/>
      <c r="F108" s="86" t="s">
        <v>363</v>
      </c>
      <c r="G108" s="46" t="s">
        <v>57</v>
      </c>
      <c r="H108" s="46" t="s">
        <v>92</v>
      </c>
      <c r="I108" s="71">
        <f t="shared" si="3"/>
        <v>21</v>
      </c>
      <c r="J108" s="16">
        <f t="shared" si="4"/>
        <v>2439.5700000000002</v>
      </c>
      <c r="K108" s="16">
        <f t="shared" si="5"/>
        <v>2033.01</v>
      </c>
    </row>
    <row r="109" spans="1:12" x14ac:dyDescent="0.25">
      <c r="A109" s="57" t="s">
        <v>571</v>
      </c>
      <c r="B109" s="12" t="s">
        <v>387</v>
      </c>
      <c r="C109" s="77"/>
      <c r="D109" s="242"/>
      <c r="E109" s="244"/>
      <c r="F109" s="88"/>
      <c r="G109" s="46" t="s">
        <v>13</v>
      </c>
      <c r="H109" s="46" t="s">
        <v>13</v>
      </c>
      <c r="I109" s="71">
        <f t="shared" si="3"/>
        <v>0</v>
      </c>
      <c r="J109" s="16">
        <f t="shared" si="4"/>
        <v>0</v>
      </c>
      <c r="K109" s="16">
        <f t="shared" si="5"/>
        <v>0</v>
      </c>
    </row>
    <row r="110" spans="1:12" x14ac:dyDescent="0.25">
      <c r="A110" s="57" t="s">
        <v>572</v>
      </c>
      <c r="B110" s="12" t="s">
        <v>424</v>
      </c>
      <c r="C110" s="83" t="s">
        <v>427</v>
      </c>
      <c r="D110" s="103"/>
      <c r="E110" s="104"/>
      <c r="F110" s="86" t="s">
        <v>428</v>
      </c>
      <c r="G110" s="46" t="s">
        <v>16</v>
      </c>
      <c r="H110" s="46" t="s">
        <v>17</v>
      </c>
      <c r="I110" s="71">
        <f t="shared" si="3"/>
        <v>2</v>
      </c>
      <c r="J110" s="16">
        <f t="shared" si="4"/>
        <v>232.34</v>
      </c>
      <c r="K110" s="16">
        <f t="shared" si="5"/>
        <v>193.62</v>
      </c>
    </row>
    <row r="111" spans="1:12" x14ac:dyDescent="0.25">
      <c r="A111" s="57" t="s">
        <v>158</v>
      </c>
      <c r="B111" s="12" t="s">
        <v>425</v>
      </c>
      <c r="C111" s="84"/>
      <c r="D111" s="103"/>
      <c r="E111" s="104"/>
      <c r="F111" s="87"/>
      <c r="G111" s="46" t="s">
        <v>13</v>
      </c>
      <c r="H111" s="46" t="s">
        <v>13</v>
      </c>
      <c r="I111" s="71">
        <f t="shared" si="3"/>
        <v>0</v>
      </c>
      <c r="J111" s="16">
        <f t="shared" si="4"/>
        <v>0</v>
      </c>
      <c r="K111" s="16">
        <f t="shared" si="5"/>
        <v>0</v>
      </c>
    </row>
    <row r="112" spans="1:12" x14ac:dyDescent="0.25">
      <c r="A112" s="57" t="s">
        <v>573</v>
      </c>
      <c r="B112" s="12" t="s">
        <v>426</v>
      </c>
      <c r="C112" s="85"/>
      <c r="D112" s="103"/>
      <c r="E112" s="104"/>
      <c r="F112" s="88"/>
      <c r="G112" s="46" t="s">
        <v>16</v>
      </c>
      <c r="H112" s="46" t="s">
        <v>16</v>
      </c>
      <c r="I112" s="71">
        <f t="shared" si="3"/>
        <v>0</v>
      </c>
      <c r="J112" s="16">
        <f t="shared" si="4"/>
        <v>0</v>
      </c>
      <c r="K112" s="16">
        <f t="shared" si="5"/>
        <v>0</v>
      </c>
    </row>
    <row r="113" spans="1:11" x14ac:dyDescent="0.25">
      <c r="A113" s="57" t="s">
        <v>574</v>
      </c>
      <c r="B113" s="99" t="s">
        <v>554</v>
      </c>
      <c r="C113" s="99" t="s">
        <v>555</v>
      </c>
      <c r="D113" s="103"/>
      <c r="E113" s="104"/>
      <c r="F113" s="99" t="s">
        <v>556</v>
      </c>
      <c r="G113" s="46" t="s">
        <v>13</v>
      </c>
      <c r="H113" s="46" t="s">
        <v>13</v>
      </c>
      <c r="I113" s="71">
        <f t="shared" si="3"/>
        <v>0</v>
      </c>
      <c r="J113" s="16">
        <f t="shared" si="4"/>
        <v>0</v>
      </c>
      <c r="K113" s="16">
        <f t="shared" si="5"/>
        <v>0</v>
      </c>
    </row>
    <row r="114" spans="1:11" x14ac:dyDescent="0.25">
      <c r="A114" s="57" t="s">
        <v>575</v>
      </c>
      <c r="B114" s="12" t="s">
        <v>687</v>
      </c>
      <c r="C114" s="76" t="s">
        <v>688</v>
      </c>
      <c r="D114" s="103"/>
      <c r="E114" s="104"/>
      <c r="F114" s="91" t="s">
        <v>681</v>
      </c>
      <c r="G114" s="46" t="s">
        <v>16</v>
      </c>
      <c r="H114" s="46" t="s">
        <v>13</v>
      </c>
      <c r="I114" s="71">
        <f t="shared" si="3"/>
        <v>1</v>
      </c>
      <c r="J114" s="16">
        <f t="shared" si="4"/>
        <v>116.17</v>
      </c>
      <c r="K114" s="16">
        <f t="shared" si="5"/>
        <v>96.81</v>
      </c>
    </row>
    <row r="115" spans="1:11" x14ac:dyDescent="0.25">
      <c r="A115" s="57" t="s">
        <v>576</v>
      </c>
      <c r="B115" s="99" t="s">
        <v>686</v>
      </c>
      <c r="C115" s="77"/>
      <c r="D115" s="103"/>
      <c r="E115" s="104"/>
      <c r="F115" s="92"/>
      <c r="G115" s="46" t="s">
        <v>16</v>
      </c>
      <c r="H115" s="46" t="s">
        <v>16</v>
      </c>
      <c r="I115" s="71">
        <f t="shared" si="3"/>
        <v>0</v>
      </c>
      <c r="J115" s="16">
        <f t="shared" si="4"/>
        <v>0</v>
      </c>
      <c r="K115" s="16">
        <f t="shared" si="5"/>
        <v>0</v>
      </c>
    </row>
    <row r="116" spans="1:11" x14ac:dyDescent="0.25">
      <c r="A116" s="57" t="s">
        <v>577</v>
      </c>
      <c r="B116" s="12" t="s">
        <v>667</v>
      </c>
      <c r="C116" s="12" t="s">
        <v>668</v>
      </c>
      <c r="D116" s="103"/>
      <c r="E116" s="104"/>
      <c r="F116" s="8" t="s">
        <v>669</v>
      </c>
      <c r="G116" s="46" t="s">
        <v>16</v>
      </c>
      <c r="H116" s="46" t="s">
        <v>13</v>
      </c>
      <c r="I116" s="71">
        <f t="shared" si="3"/>
        <v>1</v>
      </c>
      <c r="J116" s="16">
        <f t="shared" si="4"/>
        <v>116.17</v>
      </c>
      <c r="K116" s="16">
        <f t="shared" si="5"/>
        <v>96.81</v>
      </c>
    </row>
    <row r="117" spans="1:11" x14ac:dyDescent="0.25">
      <c r="A117" s="57" t="s">
        <v>578</v>
      </c>
      <c r="B117" s="12" t="s">
        <v>663</v>
      </c>
      <c r="C117" s="12" t="s">
        <v>664</v>
      </c>
      <c r="D117" s="103"/>
      <c r="E117" s="104"/>
      <c r="F117" s="8" t="s">
        <v>655</v>
      </c>
      <c r="G117" s="46" t="s">
        <v>16</v>
      </c>
      <c r="H117" s="46" t="s">
        <v>16</v>
      </c>
      <c r="I117" s="71">
        <f t="shared" si="3"/>
        <v>0</v>
      </c>
      <c r="J117" s="16">
        <f t="shared" si="4"/>
        <v>0</v>
      </c>
      <c r="K117" s="16">
        <f t="shared" si="5"/>
        <v>0</v>
      </c>
    </row>
    <row r="118" spans="1:11" x14ac:dyDescent="0.25">
      <c r="A118" s="57" t="s">
        <v>579</v>
      </c>
      <c r="B118" s="12" t="s">
        <v>679</v>
      </c>
      <c r="C118" s="12" t="s">
        <v>680</v>
      </c>
      <c r="D118" s="103"/>
      <c r="E118" s="104"/>
      <c r="F118" s="8" t="s">
        <v>681</v>
      </c>
      <c r="G118" s="46" t="s">
        <v>16</v>
      </c>
      <c r="H118" s="46" t="s">
        <v>16</v>
      </c>
      <c r="I118" s="71">
        <f t="shared" si="3"/>
        <v>0</v>
      </c>
      <c r="J118" s="16">
        <f t="shared" si="4"/>
        <v>0</v>
      </c>
      <c r="K118" s="16">
        <f t="shared" si="5"/>
        <v>0</v>
      </c>
    </row>
    <row r="119" spans="1:11" x14ac:dyDescent="0.25">
      <c r="A119" s="57" t="s">
        <v>580</v>
      </c>
      <c r="B119" s="12" t="s">
        <v>414</v>
      </c>
      <c r="C119" s="77" t="s">
        <v>415</v>
      </c>
      <c r="D119" s="23"/>
      <c r="E119" s="12"/>
      <c r="F119" s="102" t="s">
        <v>416</v>
      </c>
      <c r="G119" s="46" t="s">
        <v>13</v>
      </c>
      <c r="H119" s="46" t="s">
        <v>43</v>
      </c>
      <c r="I119" s="71">
        <f t="shared" si="3"/>
        <v>10</v>
      </c>
      <c r="J119" s="16">
        <f t="shared" si="4"/>
        <v>1161.7</v>
      </c>
      <c r="K119" s="16">
        <f t="shared" si="5"/>
        <v>968.1</v>
      </c>
    </row>
    <row r="120" spans="1:11" x14ac:dyDescent="0.25">
      <c r="A120" s="57" t="s">
        <v>581</v>
      </c>
      <c r="B120" s="12" t="s">
        <v>670</v>
      </c>
      <c r="C120" s="12" t="s">
        <v>671</v>
      </c>
      <c r="D120" s="103"/>
      <c r="E120" s="104"/>
      <c r="F120" s="8" t="s">
        <v>672</v>
      </c>
      <c r="G120" s="46" t="s">
        <v>13</v>
      </c>
      <c r="H120" s="46" t="s">
        <v>13</v>
      </c>
      <c r="I120" s="71">
        <f t="shared" si="3"/>
        <v>0</v>
      </c>
      <c r="J120" s="16">
        <f t="shared" si="4"/>
        <v>0</v>
      </c>
      <c r="K120" s="16">
        <f t="shared" si="5"/>
        <v>0</v>
      </c>
    </row>
    <row r="121" spans="1:11" x14ac:dyDescent="0.25">
      <c r="A121" s="57" t="s">
        <v>582</v>
      </c>
      <c r="B121" s="12" t="s">
        <v>86</v>
      </c>
      <c r="C121" s="12" t="s">
        <v>145</v>
      </c>
      <c r="D121" s="23"/>
      <c r="E121" s="12"/>
      <c r="F121" s="8" t="s">
        <v>87</v>
      </c>
      <c r="G121" s="46" t="s">
        <v>13</v>
      </c>
      <c r="H121" s="46" t="s">
        <v>13</v>
      </c>
      <c r="I121" s="71">
        <f t="shared" si="3"/>
        <v>0</v>
      </c>
      <c r="J121" s="16">
        <f t="shared" si="4"/>
        <v>0</v>
      </c>
      <c r="K121" s="16">
        <f t="shared" si="5"/>
        <v>0</v>
      </c>
    </row>
    <row r="122" spans="1:11" x14ac:dyDescent="0.25">
      <c r="A122" s="57" t="s">
        <v>583</v>
      </c>
      <c r="B122" s="12" t="s">
        <v>89</v>
      </c>
      <c r="C122" s="12" t="s">
        <v>147</v>
      </c>
      <c r="D122" s="23"/>
      <c r="E122" s="12"/>
      <c r="F122" s="8" t="s">
        <v>87</v>
      </c>
      <c r="G122" s="46" t="s">
        <v>40</v>
      </c>
      <c r="H122" s="46" t="s">
        <v>40</v>
      </c>
      <c r="I122" s="71">
        <f t="shared" si="3"/>
        <v>0</v>
      </c>
      <c r="J122" s="16">
        <f t="shared" si="4"/>
        <v>0</v>
      </c>
      <c r="K122" s="16">
        <f t="shared" si="5"/>
        <v>0</v>
      </c>
    </row>
    <row r="123" spans="1:11" x14ac:dyDescent="0.25">
      <c r="A123" s="57" t="s">
        <v>584</v>
      </c>
      <c r="B123" s="12" t="s">
        <v>665</v>
      </c>
      <c r="C123" s="12" t="s">
        <v>666</v>
      </c>
      <c r="D123" s="8"/>
      <c r="E123" s="10"/>
      <c r="F123" s="8" t="s">
        <v>655</v>
      </c>
      <c r="G123" s="116"/>
      <c r="H123" s="116"/>
      <c r="I123" s="71">
        <f t="shared" si="3"/>
        <v>0</v>
      </c>
      <c r="J123" s="16">
        <f t="shared" si="4"/>
        <v>0</v>
      </c>
      <c r="K123" s="16">
        <f t="shared" si="5"/>
        <v>0</v>
      </c>
    </row>
    <row r="124" spans="1:11" x14ac:dyDescent="0.25">
      <c r="A124" s="57" t="s">
        <v>658</v>
      </c>
      <c r="B124" s="12" t="s">
        <v>689</v>
      </c>
      <c r="C124" s="12" t="s">
        <v>690</v>
      </c>
      <c r="D124" s="8"/>
      <c r="E124" s="10"/>
      <c r="F124" s="8" t="s">
        <v>691</v>
      </c>
      <c r="G124" s="46" t="s">
        <v>16</v>
      </c>
      <c r="H124" s="46" t="s">
        <v>16</v>
      </c>
      <c r="I124" s="71">
        <f t="shared" si="3"/>
        <v>0</v>
      </c>
      <c r="J124" s="16">
        <f t="shared" si="4"/>
        <v>0</v>
      </c>
      <c r="K124" s="16">
        <f t="shared" si="5"/>
        <v>0</v>
      </c>
    </row>
    <row r="125" spans="1:11" x14ac:dyDescent="0.25">
      <c r="A125" s="57" t="s">
        <v>707</v>
      </c>
      <c r="B125" s="99" t="s">
        <v>557</v>
      </c>
      <c r="C125" s="99" t="s">
        <v>558</v>
      </c>
      <c r="D125" s="8"/>
      <c r="E125" s="10"/>
      <c r="F125" s="99" t="s">
        <v>518</v>
      </c>
      <c r="G125" s="46" t="s">
        <v>16</v>
      </c>
      <c r="H125" s="46" t="s">
        <v>16</v>
      </c>
      <c r="I125" s="71">
        <f t="shared" si="3"/>
        <v>0</v>
      </c>
      <c r="J125" s="16">
        <f t="shared" si="4"/>
        <v>0</v>
      </c>
      <c r="K125" s="16">
        <f t="shared" si="5"/>
        <v>0</v>
      </c>
    </row>
    <row r="126" spans="1:11" x14ac:dyDescent="0.25">
      <c r="A126" s="57" t="s">
        <v>708</v>
      </c>
      <c r="B126" s="12" t="s">
        <v>239</v>
      </c>
      <c r="C126" s="12" t="s">
        <v>241</v>
      </c>
      <c r="D126" s="8"/>
      <c r="E126" s="10"/>
      <c r="F126" s="8" t="s">
        <v>210</v>
      </c>
      <c r="G126" s="46" t="s">
        <v>16</v>
      </c>
      <c r="H126" s="46" t="s">
        <v>13</v>
      </c>
      <c r="I126" s="71">
        <f t="shared" si="3"/>
        <v>1</v>
      </c>
      <c r="J126" s="16">
        <f t="shared" si="4"/>
        <v>116.17</v>
      </c>
      <c r="K126" s="16">
        <f t="shared" si="5"/>
        <v>96.81</v>
      </c>
    </row>
    <row r="127" spans="1:11" x14ac:dyDescent="0.25">
      <c r="A127" s="57" t="s">
        <v>709</v>
      </c>
      <c r="B127" s="12" t="s">
        <v>240</v>
      </c>
      <c r="C127" s="12" t="s">
        <v>241</v>
      </c>
      <c r="D127" s="8"/>
      <c r="E127" s="10"/>
      <c r="F127" s="8" t="s">
        <v>210</v>
      </c>
      <c r="G127" s="46" t="s">
        <v>16</v>
      </c>
      <c r="H127" s="46" t="s">
        <v>13</v>
      </c>
      <c r="I127" s="71">
        <f t="shared" si="3"/>
        <v>1</v>
      </c>
      <c r="J127" s="16">
        <f t="shared" si="4"/>
        <v>116.17</v>
      </c>
      <c r="K127" s="16">
        <f t="shared" si="5"/>
        <v>96.81</v>
      </c>
    </row>
    <row r="128" spans="1:11" x14ac:dyDescent="0.25">
      <c r="A128" s="57" t="s">
        <v>710</v>
      </c>
      <c r="B128" s="12" t="s">
        <v>692</v>
      </c>
      <c r="C128" s="12" t="s">
        <v>693</v>
      </c>
      <c r="D128" s="8"/>
      <c r="E128" s="10"/>
      <c r="F128" s="8" t="s">
        <v>691</v>
      </c>
      <c r="G128" s="46" t="s">
        <v>16</v>
      </c>
      <c r="H128" s="46" t="s">
        <v>16</v>
      </c>
      <c r="I128" s="71">
        <f t="shared" si="3"/>
        <v>0</v>
      </c>
      <c r="J128" s="16">
        <f t="shared" si="4"/>
        <v>0</v>
      </c>
      <c r="K128" s="16">
        <f t="shared" si="5"/>
        <v>0</v>
      </c>
    </row>
    <row r="129" spans="1:11" x14ac:dyDescent="0.25">
      <c r="A129" s="57" t="s">
        <v>711</v>
      </c>
      <c r="B129" s="12" t="s">
        <v>365</v>
      </c>
      <c r="C129" s="12" t="s">
        <v>366</v>
      </c>
      <c r="D129" s="8"/>
      <c r="E129" s="10"/>
      <c r="F129" s="8" t="s">
        <v>327</v>
      </c>
      <c r="G129" s="46" t="s">
        <v>13</v>
      </c>
      <c r="H129" s="46" t="s">
        <v>13</v>
      </c>
      <c r="I129" s="71">
        <f t="shared" si="3"/>
        <v>0</v>
      </c>
      <c r="J129" s="16">
        <f t="shared" si="4"/>
        <v>0</v>
      </c>
      <c r="K129" s="16">
        <f t="shared" si="5"/>
        <v>0</v>
      </c>
    </row>
    <row r="130" spans="1:11" x14ac:dyDescent="0.25">
      <c r="A130" s="57" t="s">
        <v>608</v>
      </c>
      <c r="B130" s="12" t="s">
        <v>367</v>
      </c>
      <c r="C130" s="12" t="s">
        <v>368</v>
      </c>
      <c r="D130" s="23"/>
      <c r="E130" s="12"/>
      <c r="F130" s="8" t="s">
        <v>312</v>
      </c>
      <c r="G130" s="46" t="s">
        <v>13</v>
      </c>
      <c r="H130" s="46" t="s">
        <v>20</v>
      </c>
      <c r="I130" s="71">
        <f t="shared" si="3"/>
        <v>2</v>
      </c>
      <c r="J130" s="16">
        <f t="shared" si="4"/>
        <v>232.34</v>
      </c>
      <c r="K130" s="16">
        <f t="shared" si="5"/>
        <v>193.62</v>
      </c>
    </row>
    <row r="131" spans="1:11" x14ac:dyDescent="0.25">
      <c r="A131" s="57" t="s">
        <v>712</v>
      </c>
      <c r="B131" s="12" t="s">
        <v>407</v>
      </c>
      <c r="C131" s="12" t="s">
        <v>408</v>
      </c>
      <c r="D131" s="8"/>
      <c r="E131" s="10"/>
      <c r="F131" s="8" t="s">
        <v>410</v>
      </c>
      <c r="G131" s="46" t="s">
        <v>13</v>
      </c>
      <c r="H131" s="46" t="s">
        <v>13</v>
      </c>
      <c r="I131" s="71">
        <f t="shared" si="3"/>
        <v>0</v>
      </c>
      <c r="J131" s="16">
        <f t="shared" si="4"/>
        <v>0</v>
      </c>
      <c r="K131" s="16">
        <f t="shared" si="5"/>
        <v>0</v>
      </c>
    </row>
    <row r="132" spans="1:11" x14ac:dyDescent="0.25">
      <c r="A132" s="57" t="s">
        <v>713</v>
      </c>
      <c r="B132" s="12" t="s">
        <v>411</v>
      </c>
      <c r="C132" s="12" t="s">
        <v>412</v>
      </c>
      <c r="D132" s="8"/>
      <c r="E132" s="10"/>
      <c r="F132" s="8" t="s">
        <v>410</v>
      </c>
      <c r="G132" s="46" t="s">
        <v>13</v>
      </c>
      <c r="H132" s="46" t="s">
        <v>17</v>
      </c>
      <c r="I132" s="71">
        <f t="shared" si="3"/>
        <v>1</v>
      </c>
      <c r="J132" s="16">
        <f t="shared" si="4"/>
        <v>116.17</v>
      </c>
      <c r="K132" s="16">
        <f t="shared" si="5"/>
        <v>96.81</v>
      </c>
    </row>
    <row r="133" spans="1:11" x14ac:dyDescent="0.25">
      <c r="A133" s="57" t="s">
        <v>307</v>
      </c>
      <c r="B133" s="12" t="s">
        <v>373</v>
      </c>
      <c r="C133" s="12" t="s">
        <v>376</v>
      </c>
      <c r="D133" s="8"/>
      <c r="E133" s="10"/>
      <c r="F133" s="8" t="s">
        <v>322</v>
      </c>
      <c r="G133" s="46" t="s">
        <v>17</v>
      </c>
      <c r="H133" s="46" t="s">
        <v>17</v>
      </c>
      <c r="I133" s="71">
        <f t="shared" si="3"/>
        <v>0</v>
      </c>
      <c r="J133" s="16">
        <f t="shared" si="4"/>
        <v>0</v>
      </c>
      <c r="K133" s="16">
        <f t="shared" si="5"/>
        <v>0</v>
      </c>
    </row>
    <row r="134" spans="1:11" x14ac:dyDescent="0.25">
      <c r="A134" s="57" t="s">
        <v>714</v>
      </c>
      <c r="B134" s="12" t="s">
        <v>374</v>
      </c>
      <c r="C134" s="76" t="s">
        <v>377</v>
      </c>
      <c r="D134" s="237"/>
      <c r="E134" s="239"/>
      <c r="F134" s="86" t="s">
        <v>322</v>
      </c>
      <c r="G134" s="46" t="s">
        <v>20</v>
      </c>
      <c r="H134" s="46" t="s">
        <v>34</v>
      </c>
      <c r="I134" s="71">
        <f t="shared" si="3"/>
        <v>5</v>
      </c>
      <c r="J134" s="16">
        <f t="shared" si="4"/>
        <v>580.85</v>
      </c>
      <c r="K134" s="16">
        <f t="shared" si="5"/>
        <v>484.05</v>
      </c>
    </row>
    <row r="135" spans="1:11" x14ac:dyDescent="0.25">
      <c r="A135" s="57" t="s">
        <v>715</v>
      </c>
      <c r="B135" s="12" t="s">
        <v>375</v>
      </c>
      <c r="C135" s="77"/>
      <c r="D135" s="238"/>
      <c r="E135" s="240"/>
      <c r="F135" s="88"/>
      <c r="G135" s="46" t="s">
        <v>13</v>
      </c>
      <c r="H135" s="46" t="s">
        <v>13</v>
      </c>
      <c r="I135" s="71">
        <f t="shared" si="3"/>
        <v>0</v>
      </c>
      <c r="J135" s="16">
        <f t="shared" si="4"/>
        <v>0</v>
      </c>
      <c r="K135" s="16">
        <f t="shared" si="5"/>
        <v>0</v>
      </c>
    </row>
    <row r="136" spans="1:11" x14ac:dyDescent="0.25">
      <c r="A136" s="57" t="s">
        <v>716</v>
      </c>
      <c r="B136" s="12" t="s">
        <v>370</v>
      </c>
      <c r="C136" s="12" t="s">
        <v>371</v>
      </c>
      <c r="D136" s="23"/>
      <c r="E136" s="12"/>
      <c r="F136" s="8" t="s">
        <v>372</v>
      </c>
      <c r="G136" s="46" t="s">
        <v>31</v>
      </c>
      <c r="H136" s="46" t="s">
        <v>34</v>
      </c>
      <c r="I136" s="71">
        <f t="shared" si="3"/>
        <v>1</v>
      </c>
      <c r="J136" s="16">
        <f t="shared" ref="J136:J151" si="6">I136*116.17</f>
        <v>116.17</v>
      </c>
      <c r="K136" s="16">
        <f t="shared" ref="K136:K151" si="7">I136*96.81</f>
        <v>96.81</v>
      </c>
    </row>
    <row r="137" spans="1:11" x14ac:dyDescent="0.25">
      <c r="A137" s="57" t="s">
        <v>717</v>
      </c>
      <c r="B137" s="12" t="s">
        <v>705</v>
      </c>
      <c r="C137" s="12" t="s">
        <v>706</v>
      </c>
      <c r="D137" s="8"/>
      <c r="E137" s="10"/>
      <c r="F137" s="8" t="s">
        <v>704</v>
      </c>
      <c r="G137" s="46" t="s">
        <v>16</v>
      </c>
      <c r="H137" s="46" t="s">
        <v>16</v>
      </c>
      <c r="I137" s="71">
        <f t="shared" ref="I137:I148" si="8">H137-G137</f>
        <v>0</v>
      </c>
      <c r="J137" s="16">
        <f t="shared" si="6"/>
        <v>0</v>
      </c>
      <c r="K137" s="16">
        <f t="shared" si="7"/>
        <v>0</v>
      </c>
    </row>
    <row r="138" spans="1:11" x14ac:dyDescent="0.25">
      <c r="A138" s="57" t="s">
        <v>470</v>
      </c>
      <c r="B138" s="12" t="s">
        <v>380</v>
      </c>
      <c r="C138" s="12" t="s">
        <v>381</v>
      </c>
      <c r="D138" s="23"/>
      <c r="E138" s="12"/>
      <c r="F138" s="8" t="s">
        <v>322</v>
      </c>
      <c r="G138" s="46" t="s">
        <v>20</v>
      </c>
      <c r="H138" s="46" t="s">
        <v>31</v>
      </c>
      <c r="I138" s="71">
        <f t="shared" si="8"/>
        <v>4</v>
      </c>
      <c r="J138" s="16">
        <f t="shared" si="6"/>
        <v>464.68</v>
      </c>
      <c r="K138" s="16">
        <f t="shared" si="7"/>
        <v>387.24</v>
      </c>
    </row>
    <row r="139" spans="1:11" x14ac:dyDescent="0.25">
      <c r="A139" s="57" t="s">
        <v>389</v>
      </c>
      <c r="B139" s="12" t="s">
        <v>734</v>
      </c>
      <c r="C139" s="8" t="s">
        <v>737</v>
      </c>
      <c r="D139" s="8"/>
      <c r="E139" s="10"/>
      <c r="F139" s="8" t="s">
        <v>736</v>
      </c>
      <c r="G139" s="46" t="s">
        <v>16</v>
      </c>
      <c r="H139" s="46" t="s">
        <v>16</v>
      </c>
      <c r="I139" s="71">
        <f t="shared" si="8"/>
        <v>0</v>
      </c>
      <c r="J139" s="16">
        <f t="shared" si="6"/>
        <v>0</v>
      </c>
      <c r="K139" s="16">
        <f t="shared" si="7"/>
        <v>0</v>
      </c>
    </row>
    <row r="140" spans="1:11" x14ac:dyDescent="0.25">
      <c r="A140" s="57" t="s">
        <v>347</v>
      </c>
      <c r="B140" s="99" t="s">
        <v>559</v>
      </c>
      <c r="C140" s="99" t="s">
        <v>560</v>
      </c>
      <c r="D140" s="8"/>
      <c r="E140" s="10"/>
      <c r="F140" s="99" t="s">
        <v>528</v>
      </c>
      <c r="G140" s="46" t="s">
        <v>16</v>
      </c>
      <c r="H140" s="46" t="s">
        <v>16</v>
      </c>
      <c r="I140" s="71">
        <f t="shared" si="8"/>
        <v>0</v>
      </c>
      <c r="J140" s="16">
        <f t="shared" si="6"/>
        <v>0</v>
      </c>
      <c r="K140" s="16">
        <f t="shared" si="7"/>
        <v>0</v>
      </c>
    </row>
    <row r="141" spans="1:11" x14ac:dyDescent="0.25">
      <c r="A141" s="57" t="s">
        <v>299</v>
      </c>
      <c r="B141" s="12" t="s">
        <v>699</v>
      </c>
      <c r="C141" s="12" t="s">
        <v>700</v>
      </c>
      <c r="D141" s="8"/>
      <c r="E141" s="10"/>
      <c r="F141" s="8" t="s">
        <v>701</v>
      </c>
      <c r="G141" s="46" t="s">
        <v>16</v>
      </c>
      <c r="H141" s="46" t="s">
        <v>16</v>
      </c>
      <c r="I141" s="71">
        <f t="shared" si="8"/>
        <v>0</v>
      </c>
      <c r="J141" s="16">
        <f t="shared" si="6"/>
        <v>0</v>
      </c>
      <c r="K141" s="16">
        <f t="shared" si="7"/>
        <v>0</v>
      </c>
    </row>
    <row r="142" spans="1:11" x14ac:dyDescent="0.25">
      <c r="A142" s="57" t="s">
        <v>718</v>
      </c>
      <c r="B142" s="99" t="s">
        <v>561</v>
      </c>
      <c r="C142" s="99" t="s">
        <v>562</v>
      </c>
      <c r="D142" s="8"/>
      <c r="E142" s="10"/>
      <c r="F142" s="99" t="s">
        <v>518</v>
      </c>
      <c r="G142" s="46" t="s">
        <v>16</v>
      </c>
      <c r="H142" s="46" t="s">
        <v>16</v>
      </c>
      <c r="I142" s="71">
        <f t="shared" si="8"/>
        <v>0</v>
      </c>
      <c r="J142" s="16">
        <f t="shared" si="6"/>
        <v>0</v>
      </c>
      <c r="K142" s="16">
        <f t="shared" si="7"/>
        <v>0</v>
      </c>
    </row>
    <row r="143" spans="1:11" x14ac:dyDescent="0.25">
      <c r="A143" s="57" t="s">
        <v>449</v>
      </c>
      <c r="B143" s="12" t="s">
        <v>385</v>
      </c>
      <c r="C143" s="12" t="s">
        <v>386</v>
      </c>
      <c r="D143" s="23"/>
      <c r="E143" s="12"/>
      <c r="F143" s="8" t="s">
        <v>383</v>
      </c>
      <c r="G143" s="46" t="s">
        <v>16</v>
      </c>
      <c r="H143" s="46" t="s">
        <v>29</v>
      </c>
      <c r="I143" s="71">
        <f t="shared" si="8"/>
        <v>6</v>
      </c>
      <c r="J143" s="16">
        <f t="shared" si="6"/>
        <v>697.02</v>
      </c>
      <c r="K143" s="16">
        <f t="shared" si="7"/>
        <v>580.86</v>
      </c>
    </row>
    <row r="144" spans="1:11" x14ac:dyDescent="0.25">
      <c r="A144" s="57" t="s">
        <v>719</v>
      </c>
      <c r="B144" s="36" t="s">
        <v>563</v>
      </c>
      <c r="C144" s="36" t="s">
        <v>564</v>
      </c>
      <c r="D144" s="8"/>
      <c r="E144" s="10"/>
      <c r="F144" s="36" t="s">
        <v>556</v>
      </c>
      <c r="G144" s="46" t="s">
        <v>13</v>
      </c>
      <c r="H144" s="46" t="s">
        <v>17</v>
      </c>
      <c r="I144" s="71">
        <f t="shared" si="8"/>
        <v>1</v>
      </c>
      <c r="J144" s="16">
        <f t="shared" si="6"/>
        <v>116.17</v>
      </c>
      <c r="K144" s="16">
        <f t="shared" si="7"/>
        <v>96.81</v>
      </c>
    </row>
    <row r="145" spans="1:14" x14ac:dyDescent="0.25">
      <c r="A145" s="57" t="s">
        <v>720</v>
      </c>
      <c r="B145" s="12" t="s">
        <v>678</v>
      </c>
      <c r="C145" s="76" t="s">
        <v>676</v>
      </c>
      <c r="D145" s="8"/>
      <c r="E145" s="10"/>
      <c r="F145" s="91" t="s">
        <v>675</v>
      </c>
      <c r="G145" s="46" t="s">
        <v>16</v>
      </c>
      <c r="H145" s="46" t="s">
        <v>16</v>
      </c>
      <c r="I145" s="71">
        <f t="shared" si="8"/>
        <v>0</v>
      </c>
      <c r="J145" s="16">
        <f t="shared" si="6"/>
        <v>0</v>
      </c>
      <c r="K145" s="16">
        <f t="shared" si="7"/>
        <v>0</v>
      </c>
    </row>
    <row r="146" spans="1:14" x14ac:dyDescent="0.25">
      <c r="A146" s="57" t="s">
        <v>721</v>
      </c>
      <c r="B146" s="36" t="s">
        <v>677</v>
      </c>
      <c r="C146" s="77"/>
      <c r="D146" s="8"/>
      <c r="E146" s="10"/>
      <c r="F146" s="92"/>
      <c r="G146" s="46" t="s">
        <v>16</v>
      </c>
      <c r="H146" s="46" t="s">
        <v>16</v>
      </c>
      <c r="I146" s="71">
        <f t="shared" si="8"/>
        <v>0</v>
      </c>
      <c r="J146" s="16">
        <f t="shared" si="6"/>
        <v>0</v>
      </c>
      <c r="K146" s="16">
        <f t="shared" si="7"/>
        <v>0</v>
      </c>
    </row>
    <row r="147" spans="1:14" x14ac:dyDescent="0.25">
      <c r="A147" s="57" t="s">
        <v>724</v>
      </c>
      <c r="B147" s="36" t="s">
        <v>565</v>
      </c>
      <c r="C147" s="36" t="s">
        <v>566</v>
      </c>
      <c r="D147" s="8"/>
      <c r="E147" s="10"/>
      <c r="F147" s="36" t="s">
        <v>567</v>
      </c>
      <c r="G147" s="46" t="s">
        <v>16</v>
      </c>
      <c r="H147" s="46" t="s">
        <v>13</v>
      </c>
      <c r="I147" s="71">
        <f t="shared" si="8"/>
        <v>1</v>
      </c>
      <c r="J147" s="16">
        <f t="shared" si="6"/>
        <v>116.17</v>
      </c>
      <c r="K147" s="16">
        <f t="shared" si="7"/>
        <v>96.81</v>
      </c>
    </row>
    <row r="148" spans="1:14" x14ac:dyDescent="0.25">
      <c r="A148" s="57" t="s">
        <v>728</v>
      </c>
      <c r="B148" s="12" t="s">
        <v>659</v>
      </c>
      <c r="C148" s="12" t="s">
        <v>660</v>
      </c>
      <c r="D148" s="8"/>
      <c r="E148" s="10"/>
      <c r="F148" s="8" t="s">
        <v>655</v>
      </c>
      <c r="G148" s="46" t="s">
        <v>16</v>
      </c>
      <c r="H148" s="46" t="s">
        <v>16</v>
      </c>
      <c r="I148" s="71">
        <f t="shared" si="8"/>
        <v>0</v>
      </c>
      <c r="J148" s="16">
        <f t="shared" si="6"/>
        <v>0</v>
      </c>
      <c r="K148" s="16">
        <f t="shared" si="7"/>
        <v>0</v>
      </c>
    </row>
    <row r="149" spans="1:14" x14ac:dyDescent="0.25">
      <c r="A149" s="57" t="s">
        <v>729</v>
      </c>
      <c r="B149" s="12" t="s">
        <v>731</v>
      </c>
      <c r="C149" s="76" t="s">
        <v>735</v>
      </c>
      <c r="D149" s="8"/>
      <c r="E149" s="10"/>
      <c r="F149" s="91" t="s">
        <v>736</v>
      </c>
      <c r="G149" s="46"/>
      <c r="H149" s="46"/>
      <c r="I149" s="71"/>
      <c r="J149" s="16">
        <f t="shared" si="6"/>
        <v>0</v>
      </c>
      <c r="K149" s="16">
        <f t="shared" si="7"/>
        <v>0</v>
      </c>
    </row>
    <row r="150" spans="1:14" s="19" customFormat="1" ht="15.75" x14ac:dyDescent="0.25">
      <c r="A150" s="57" t="s">
        <v>730</v>
      </c>
      <c r="B150" s="12" t="s">
        <v>732</v>
      </c>
      <c r="C150" s="111"/>
      <c r="D150" s="8"/>
      <c r="E150" s="10"/>
      <c r="F150" s="112"/>
      <c r="G150" s="46"/>
      <c r="H150" s="46"/>
      <c r="I150" s="71"/>
      <c r="J150" s="16">
        <f t="shared" si="6"/>
        <v>0</v>
      </c>
      <c r="K150" s="16">
        <f t="shared" si="7"/>
        <v>0</v>
      </c>
      <c r="L150" s="20"/>
      <c r="M150" s="20"/>
    </row>
    <row r="151" spans="1:14" x14ac:dyDescent="0.25">
      <c r="A151" s="57" t="s">
        <v>480</v>
      </c>
      <c r="B151" s="12" t="s">
        <v>733</v>
      </c>
      <c r="C151" s="77"/>
      <c r="D151" s="8"/>
      <c r="E151" s="10"/>
      <c r="F151" s="92"/>
      <c r="G151" s="46"/>
      <c r="H151" s="46"/>
      <c r="I151" s="71"/>
      <c r="J151" s="16">
        <f t="shared" si="6"/>
        <v>0</v>
      </c>
      <c r="K151" s="16">
        <f t="shared" si="7"/>
        <v>0</v>
      </c>
    </row>
    <row r="152" spans="1:14" x14ac:dyDescent="0.25">
      <c r="J152" s="17"/>
    </row>
    <row r="153" spans="1:14" ht="15.75" x14ac:dyDescent="0.25">
      <c r="A153" s="236" t="s">
        <v>115</v>
      </c>
      <c r="B153" s="236"/>
      <c r="C153" s="236"/>
      <c r="D153" s="236"/>
      <c r="E153" s="236"/>
      <c r="F153" s="236"/>
      <c r="G153" s="236"/>
      <c r="H153" s="236"/>
      <c r="I153" s="236"/>
      <c r="J153" s="20">
        <f>SUM(J8:J143)</f>
        <v>22188.469999999994</v>
      </c>
      <c r="K153" s="20">
        <f>SUM(K8:K143)</f>
        <v>18490.710000000003</v>
      </c>
      <c r="N153" s="20">
        <f>J153+K153</f>
        <v>40679.179999999993</v>
      </c>
    </row>
    <row r="154" spans="1:14" x14ac:dyDescent="0.25">
      <c r="J154" s="17"/>
    </row>
    <row r="155" spans="1:14" x14ac:dyDescent="0.25">
      <c r="J155" s="17"/>
    </row>
    <row r="156" spans="1:14" x14ac:dyDescent="0.25">
      <c r="J156" s="17"/>
    </row>
    <row r="157" spans="1:14" x14ac:dyDescent="0.25">
      <c r="J157" s="17"/>
    </row>
    <row r="158" spans="1:14" x14ac:dyDescent="0.25">
      <c r="J158" s="17"/>
    </row>
    <row r="159" spans="1:14" x14ac:dyDescent="0.25">
      <c r="J159" s="17"/>
    </row>
    <row r="160" spans="1:14" ht="15" customHeight="1" x14ac:dyDescent="0.25">
      <c r="J160" s="17"/>
    </row>
    <row r="161" spans="7:10" x14ac:dyDescent="0.25">
      <c r="J161" s="17"/>
    </row>
    <row r="162" spans="7:10" x14ac:dyDescent="0.25">
      <c r="J162" s="17"/>
    </row>
    <row r="163" spans="7:10" x14ac:dyDescent="0.25">
      <c r="J163" s="17"/>
    </row>
    <row r="164" spans="7:10" ht="23.25" x14ac:dyDescent="0.35">
      <c r="G164" s="1"/>
      <c r="J164" s="17"/>
    </row>
    <row r="165" spans="7:10" x14ac:dyDescent="0.25">
      <c r="J165" s="17"/>
    </row>
    <row r="166" spans="7:10" x14ac:dyDescent="0.25">
      <c r="J166" s="17"/>
    </row>
    <row r="167" spans="7:10" x14ac:dyDescent="0.25">
      <c r="J167" s="17"/>
    </row>
    <row r="168" spans="7:10" x14ac:dyDescent="0.25">
      <c r="J168" s="17"/>
    </row>
    <row r="169" spans="7:10" x14ac:dyDescent="0.25">
      <c r="J169" s="17"/>
    </row>
    <row r="170" spans="7:10" x14ac:dyDescent="0.25">
      <c r="J170" s="17"/>
    </row>
    <row r="171" spans="7:10" x14ac:dyDescent="0.25">
      <c r="J171" s="17"/>
    </row>
    <row r="172" spans="7:10" x14ac:dyDescent="0.25">
      <c r="J172" s="17"/>
    </row>
    <row r="173" spans="7:10" x14ac:dyDescent="0.25">
      <c r="J173" s="17"/>
    </row>
    <row r="174" spans="7:10" x14ac:dyDescent="0.25">
      <c r="J174" s="17"/>
    </row>
    <row r="175" spans="7:10" x14ac:dyDescent="0.25">
      <c r="J175" s="17"/>
    </row>
    <row r="176" spans="7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</sheetData>
  <mergeCells count="18">
    <mergeCell ref="D90:D91"/>
    <mergeCell ref="E90:E91"/>
    <mergeCell ref="A5:A6"/>
    <mergeCell ref="B5:B6"/>
    <mergeCell ref="C5:C6"/>
    <mergeCell ref="D5:E5"/>
    <mergeCell ref="I5:I6"/>
    <mergeCell ref="J5:J6"/>
    <mergeCell ref="K5:K6"/>
    <mergeCell ref="E49:E50"/>
    <mergeCell ref="E69:E70"/>
    <mergeCell ref="F5:F6"/>
    <mergeCell ref="G5:H5"/>
    <mergeCell ref="D108:D109"/>
    <mergeCell ref="E108:E109"/>
    <mergeCell ref="D134:D135"/>
    <mergeCell ref="E134:E135"/>
    <mergeCell ref="A153:I153"/>
  </mergeCells>
  <pageMargins left="0.7" right="0.7" top="0.75" bottom="0.75" header="0.3" footer="0.3"/>
  <pageSetup paperSize="14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236"/>
  <sheetViews>
    <sheetView zoomScaleNormal="100" workbookViewId="0">
      <selection activeCell="A9" sqref="A9:XFD9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2" max="12" width="9.140625" customWidth="1"/>
    <col min="13" max="13" width="10.42578125" customWidth="1"/>
    <col min="14" max="14" width="14.7109375" customWidth="1"/>
    <col min="15" max="15" width="9.14062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895</v>
      </c>
      <c r="H5" s="227"/>
      <c r="I5" s="228" t="s">
        <v>9</v>
      </c>
      <c r="J5" s="229" t="s">
        <v>796</v>
      </c>
      <c r="K5" s="234" t="s">
        <v>797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3</v>
      </c>
      <c r="I7" s="71">
        <f>H7-G7</f>
        <v>3</v>
      </c>
      <c r="J7" s="16">
        <f>I7*15.83</f>
        <v>47.49</v>
      </c>
      <c r="K7" s="16">
        <f>I7*7.91</f>
        <v>23.73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2173</v>
      </c>
      <c r="H8" s="53">
        <v>2175</v>
      </c>
      <c r="I8" s="71">
        <f t="shared" ref="I8:I75" si="0">H8-G8</f>
        <v>2</v>
      </c>
      <c r="J8" s="16">
        <f t="shared" ref="J8:J71" si="1">I8*15.83</f>
        <v>31.66</v>
      </c>
      <c r="K8" s="16">
        <f t="shared" ref="K8:K71" si="2">I8*7.91</f>
        <v>15.82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41</v>
      </c>
      <c r="H9" s="53">
        <v>41</v>
      </c>
      <c r="I9" s="71">
        <f t="shared" si="0"/>
        <v>0</v>
      </c>
      <c r="J9" s="16">
        <f t="shared" si="1"/>
        <v>0</v>
      </c>
      <c r="K9" s="16">
        <f t="shared" si="2"/>
        <v>0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0</v>
      </c>
      <c r="H10" s="53">
        <v>4</v>
      </c>
      <c r="I10" s="71">
        <f t="shared" ref="I10" si="3">H10-G10</f>
        <v>4</v>
      </c>
      <c r="J10" s="16">
        <f t="shared" si="1"/>
        <v>63.32</v>
      </c>
      <c r="K10" s="16">
        <f t="shared" si="2"/>
        <v>31.64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1</v>
      </c>
      <c r="H11" s="53">
        <v>27</v>
      </c>
      <c r="I11" s="71">
        <f t="shared" si="0"/>
        <v>26</v>
      </c>
      <c r="J11" s="16">
        <f t="shared" si="1"/>
        <v>411.58</v>
      </c>
      <c r="K11" s="16">
        <f t="shared" si="2"/>
        <v>205.66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0</v>
      </c>
      <c r="H12" s="53">
        <v>17</v>
      </c>
      <c r="I12" s="71">
        <f t="shared" si="0"/>
        <v>17</v>
      </c>
      <c r="J12" s="16">
        <f t="shared" si="1"/>
        <v>269.11</v>
      </c>
      <c r="K12" s="16">
        <f t="shared" si="2"/>
        <v>134.47</v>
      </c>
    </row>
    <row r="13" spans="1:37" x14ac:dyDescent="0.25">
      <c r="A13" s="57" t="s">
        <v>31</v>
      </c>
      <c r="B13" s="8" t="s">
        <v>150</v>
      </c>
      <c r="C13" s="8" t="s">
        <v>151</v>
      </c>
      <c r="D13" s="12"/>
      <c r="E13" s="10"/>
      <c r="F13" t="s">
        <v>152</v>
      </c>
      <c r="G13" s="46" t="s">
        <v>294</v>
      </c>
      <c r="H13" s="46" t="s">
        <v>798</v>
      </c>
      <c r="I13" s="71">
        <f t="shared" si="0"/>
        <v>19</v>
      </c>
      <c r="J13" s="16">
        <f t="shared" si="1"/>
        <v>300.77</v>
      </c>
      <c r="K13" s="16">
        <f t="shared" si="2"/>
        <v>150.29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212</v>
      </c>
      <c r="C14" s="8" t="s">
        <v>213</v>
      </c>
      <c r="D14" s="12"/>
      <c r="E14" s="10"/>
      <c r="F14" s="8" t="s">
        <v>214</v>
      </c>
      <c r="G14" s="46" t="s">
        <v>646</v>
      </c>
      <c r="H14" s="46" t="s">
        <v>799</v>
      </c>
      <c r="I14" s="71">
        <f t="shared" si="0"/>
        <v>2</v>
      </c>
      <c r="J14" s="16">
        <f t="shared" si="1"/>
        <v>31.66</v>
      </c>
      <c r="K14" s="16">
        <f t="shared" si="2"/>
        <v>15.82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120</v>
      </c>
      <c r="C15" s="8" t="s">
        <v>121</v>
      </c>
      <c r="D15" s="12"/>
      <c r="E15" s="10"/>
      <c r="F15" s="8" t="s">
        <v>76</v>
      </c>
      <c r="G15" s="46" t="s">
        <v>74</v>
      </c>
      <c r="H15" s="46" t="s">
        <v>191</v>
      </c>
      <c r="I15" s="71">
        <f t="shared" si="0"/>
        <v>9</v>
      </c>
      <c r="J15" s="16">
        <f t="shared" si="1"/>
        <v>142.47</v>
      </c>
      <c r="K15" s="16">
        <f t="shared" si="2"/>
        <v>71.19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296</v>
      </c>
      <c r="C16" s="12" t="s">
        <v>297</v>
      </c>
      <c r="D16" s="12"/>
      <c r="E16" s="10"/>
      <c r="F16" s="8" t="s">
        <v>298</v>
      </c>
      <c r="G16" s="46" t="s">
        <v>90</v>
      </c>
      <c r="H16" s="46" t="s">
        <v>195</v>
      </c>
      <c r="I16" s="71">
        <f t="shared" si="0"/>
        <v>7</v>
      </c>
      <c r="J16" s="16">
        <f t="shared" si="1"/>
        <v>110.81</v>
      </c>
      <c r="K16" s="16">
        <f t="shared" si="2"/>
        <v>55.370000000000005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488</v>
      </c>
      <c r="C17" s="12" t="s">
        <v>489</v>
      </c>
      <c r="D17" s="12"/>
      <c r="E17" s="10"/>
      <c r="F17" s="8" t="s">
        <v>454</v>
      </c>
      <c r="G17" s="46" t="s">
        <v>16</v>
      </c>
      <c r="H17" s="46" t="s">
        <v>16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14</v>
      </c>
      <c r="C18" s="24" t="s">
        <v>122</v>
      </c>
      <c r="D18" s="23"/>
      <c r="E18" s="12"/>
      <c r="F18" s="8" t="s">
        <v>15</v>
      </c>
      <c r="G18" s="46" t="s">
        <v>245</v>
      </c>
      <c r="H18" s="46" t="s">
        <v>249</v>
      </c>
      <c r="I18" s="71">
        <f t="shared" si="0"/>
        <v>6</v>
      </c>
      <c r="J18" s="16">
        <f t="shared" si="1"/>
        <v>94.98</v>
      </c>
      <c r="K18" s="16">
        <f t="shared" si="2"/>
        <v>47.46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99" t="s">
        <v>523</v>
      </c>
      <c r="C19" s="99" t="s">
        <v>524</v>
      </c>
      <c r="D19" s="23"/>
      <c r="E19" s="12"/>
      <c r="F19" s="99" t="s">
        <v>527</v>
      </c>
      <c r="G19" s="46" t="s">
        <v>739</v>
      </c>
      <c r="H19" s="46" t="s">
        <v>800</v>
      </c>
      <c r="I19" s="71">
        <f t="shared" si="0"/>
        <v>71</v>
      </c>
      <c r="J19" s="16">
        <f t="shared" si="1"/>
        <v>1123.93</v>
      </c>
      <c r="K19" s="16">
        <f t="shared" si="2"/>
        <v>561.61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99" t="s">
        <v>525</v>
      </c>
      <c r="C20" s="99" t="s">
        <v>526</v>
      </c>
      <c r="D20" s="12"/>
      <c r="E20" s="10"/>
      <c r="F20" s="99" t="s">
        <v>528</v>
      </c>
      <c r="G20" s="46" t="s">
        <v>17</v>
      </c>
      <c r="H20" s="46" t="s">
        <v>17</v>
      </c>
      <c r="I20" s="71">
        <f t="shared" si="0"/>
        <v>0</v>
      </c>
      <c r="J20" s="16">
        <f t="shared" si="1"/>
        <v>0</v>
      </c>
      <c r="K20" s="16">
        <f t="shared" si="2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18</v>
      </c>
      <c r="C21" s="12" t="s">
        <v>123</v>
      </c>
      <c r="D21" s="23"/>
      <c r="E21" s="12"/>
      <c r="F21" s="8" t="s">
        <v>19</v>
      </c>
      <c r="G21" s="46" t="s">
        <v>644</v>
      </c>
      <c r="H21" s="46" t="s">
        <v>801</v>
      </c>
      <c r="I21" s="71">
        <f t="shared" si="0"/>
        <v>1</v>
      </c>
      <c r="J21" s="16">
        <f t="shared" si="1"/>
        <v>15.83</v>
      </c>
      <c r="K21" s="16">
        <f t="shared" si="2"/>
        <v>7.91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21</v>
      </c>
      <c r="C22" s="12" t="s">
        <v>124</v>
      </c>
      <c r="D22" s="23"/>
      <c r="E22" s="12"/>
      <c r="F22" s="8" t="s">
        <v>22</v>
      </c>
      <c r="G22" s="46" t="s">
        <v>740</v>
      </c>
      <c r="H22" s="46" t="s">
        <v>802</v>
      </c>
      <c r="I22" s="71">
        <f t="shared" si="0"/>
        <v>1</v>
      </c>
      <c r="J22" s="16">
        <f t="shared" si="1"/>
        <v>15.83</v>
      </c>
      <c r="K22" s="16">
        <f t="shared" si="2"/>
        <v>7.91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484</v>
      </c>
      <c r="C23" s="12" t="s">
        <v>485</v>
      </c>
      <c r="D23" s="12"/>
      <c r="E23" s="10"/>
      <c r="F23" s="8" t="s">
        <v>416</v>
      </c>
      <c r="G23" s="46" t="s">
        <v>31</v>
      </c>
      <c r="H23" s="46" t="s">
        <v>31</v>
      </c>
      <c r="I23" s="71">
        <f t="shared" si="0"/>
        <v>0</v>
      </c>
      <c r="J23" s="16">
        <f t="shared" si="1"/>
        <v>0</v>
      </c>
      <c r="K23" s="16">
        <f t="shared" si="2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24</v>
      </c>
      <c r="C24" s="12" t="s">
        <v>125</v>
      </c>
      <c r="D24" s="23"/>
      <c r="E24" s="12"/>
      <c r="F24" s="8" t="s">
        <v>25</v>
      </c>
      <c r="G24" s="46" t="s">
        <v>741</v>
      </c>
      <c r="H24" s="46" t="s">
        <v>803</v>
      </c>
      <c r="I24" s="71">
        <f t="shared" si="0"/>
        <v>149</v>
      </c>
      <c r="J24" s="16">
        <f t="shared" si="1"/>
        <v>2358.67</v>
      </c>
      <c r="K24" s="16">
        <f t="shared" si="2"/>
        <v>1178.5899999999999</v>
      </c>
      <c r="L24" s="22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27</v>
      </c>
      <c r="C25" s="12" t="s">
        <v>126</v>
      </c>
      <c r="D25" s="23"/>
      <c r="E25" s="12"/>
      <c r="F25" s="8" t="s">
        <v>28</v>
      </c>
      <c r="G25" s="46" t="s">
        <v>109</v>
      </c>
      <c r="H25" s="46" t="s">
        <v>496</v>
      </c>
      <c r="I25" s="71">
        <f t="shared" si="0"/>
        <v>17</v>
      </c>
      <c r="J25" s="16">
        <f t="shared" si="1"/>
        <v>269.11</v>
      </c>
      <c r="K25" s="16">
        <f t="shared" si="2"/>
        <v>134.47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30</v>
      </c>
      <c r="C26" s="12" t="s">
        <v>127</v>
      </c>
      <c r="D26" s="8"/>
      <c r="E26" s="10"/>
      <c r="F26" s="8" t="s">
        <v>22</v>
      </c>
      <c r="G26" s="46" t="s">
        <v>49</v>
      </c>
      <c r="H26" s="46" t="s">
        <v>49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32</v>
      </c>
      <c r="C27" s="12" t="s">
        <v>128</v>
      </c>
      <c r="D27" s="23"/>
      <c r="E27" s="12"/>
      <c r="F27" s="8" t="s">
        <v>33</v>
      </c>
      <c r="G27" s="46" t="s">
        <v>34</v>
      </c>
      <c r="H27" s="46" t="s">
        <v>34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35</v>
      </c>
      <c r="C28" s="8" t="s">
        <v>129</v>
      </c>
      <c r="D28" s="23"/>
      <c r="E28" s="12"/>
      <c r="F28" s="8" t="s">
        <v>36</v>
      </c>
      <c r="G28" s="46" t="s">
        <v>742</v>
      </c>
      <c r="H28" s="46" t="s">
        <v>742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215</v>
      </c>
      <c r="C29" s="8" t="s">
        <v>213</v>
      </c>
      <c r="D29" s="8"/>
      <c r="E29" s="10"/>
      <c r="F29" s="8" t="s">
        <v>214</v>
      </c>
      <c r="G29" s="46" t="s">
        <v>641</v>
      </c>
      <c r="H29" s="46" t="s">
        <v>804</v>
      </c>
      <c r="I29" s="71">
        <f t="shared" si="0"/>
        <v>7</v>
      </c>
      <c r="J29" s="16">
        <f t="shared" si="1"/>
        <v>110.81</v>
      </c>
      <c r="K29" s="16">
        <f t="shared" si="2"/>
        <v>55.370000000000005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38</v>
      </c>
      <c r="C30" s="12" t="s">
        <v>130</v>
      </c>
      <c r="D30" s="23"/>
      <c r="E30" s="12"/>
      <c r="F30" s="8" t="s">
        <v>39</v>
      </c>
      <c r="G30" s="46" t="s">
        <v>743</v>
      </c>
      <c r="H30" s="46" t="s">
        <v>483</v>
      </c>
      <c r="I30" s="71">
        <f t="shared" si="0"/>
        <v>31</v>
      </c>
      <c r="J30" s="16">
        <f t="shared" si="1"/>
        <v>490.73</v>
      </c>
      <c r="K30" s="16">
        <f t="shared" si="2"/>
        <v>245.21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216</v>
      </c>
      <c r="C31" s="63" t="s">
        <v>217</v>
      </c>
      <c r="D31" s="8"/>
      <c r="E31" s="10"/>
      <c r="F31" s="8" t="s">
        <v>214</v>
      </c>
      <c r="G31" s="46" t="s">
        <v>639</v>
      </c>
      <c r="H31" s="46" t="s">
        <v>805</v>
      </c>
      <c r="I31" s="71">
        <f t="shared" si="0"/>
        <v>34</v>
      </c>
      <c r="J31" s="16">
        <f t="shared" si="1"/>
        <v>538.22</v>
      </c>
      <c r="K31" s="16">
        <f t="shared" si="2"/>
        <v>268.94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694</v>
      </c>
      <c r="C32" s="12" t="s">
        <v>695</v>
      </c>
      <c r="D32" s="8"/>
      <c r="E32" s="10"/>
      <c r="F32" s="8" t="s">
        <v>691</v>
      </c>
      <c r="G32" s="46" t="s">
        <v>16</v>
      </c>
      <c r="H32" s="46" t="s">
        <v>16</v>
      </c>
      <c r="I32" s="71">
        <f t="shared" si="0"/>
        <v>0</v>
      </c>
      <c r="J32" s="16">
        <f t="shared" si="1"/>
        <v>0</v>
      </c>
      <c r="K32" s="16">
        <f t="shared" si="2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218</v>
      </c>
      <c r="C33" s="64" t="s">
        <v>219</v>
      </c>
      <c r="D33" s="23"/>
      <c r="E33" s="12"/>
      <c r="F33" s="8" t="s">
        <v>210</v>
      </c>
      <c r="G33" s="46" t="s">
        <v>744</v>
      </c>
      <c r="H33" s="46" t="s">
        <v>806</v>
      </c>
      <c r="I33" s="71">
        <f t="shared" si="0"/>
        <v>1</v>
      </c>
      <c r="J33" s="16">
        <f t="shared" si="1"/>
        <v>15.83</v>
      </c>
      <c r="K33" s="16">
        <f t="shared" si="2"/>
        <v>7.91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472</v>
      </c>
      <c r="C34" s="64" t="s">
        <v>473</v>
      </c>
      <c r="D34" s="8"/>
      <c r="E34" s="10"/>
      <c r="F34" s="8" t="s">
        <v>416</v>
      </c>
      <c r="G34" s="46" t="s">
        <v>29</v>
      </c>
      <c r="H34" s="46" t="s">
        <v>31</v>
      </c>
      <c r="I34" s="71">
        <f t="shared" si="0"/>
        <v>1</v>
      </c>
      <c r="J34" s="16">
        <f t="shared" si="1"/>
        <v>15.83</v>
      </c>
      <c r="K34" s="16">
        <f t="shared" si="2"/>
        <v>7.91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220</v>
      </c>
      <c r="C35" s="64" t="s">
        <v>221</v>
      </c>
      <c r="D35" s="23"/>
      <c r="E35" s="12"/>
      <c r="F35" s="8" t="s">
        <v>222</v>
      </c>
      <c r="G35" s="46" t="s">
        <v>745</v>
      </c>
      <c r="H35" s="46" t="s">
        <v>807</v>
      </c>
      <c r="I35" s="71">
        <f t="shared" si="0"/>
        <v>68</v>
      </c>
      <c r="J35" s="16">
        <f t="shared" si="1"/>
        <v>1076.44</v>
      </c>
      <c r="K35" s="16">
        <f t="shared" si="2"/>
        <v>537.88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673</v>
      </c>
      <c r="C36" s="8" t="s">
        <v>674</v>
      </c>
      <c r="D36" s="8"/>
      <c r="E36" s="10"/>
      <c r="F36" s="8" t="s">
        <v>675</v>
      </c>
      <c r="G36" s="46" t="s">
        <v>46</v>
      </c>
      <c r="H36" s="46" t="s">
        <v>159</v>
      </c>
      <c r="I36" s="71">
        <f t="shared" si="0"/>
        <v>28</v>
      </c>
      <c r="J36" s="16">
        <f t="shared" si="1"/>
        <v>443.24</v>
      </c>
      <c r="K36" s="16">
        <f t="shared" si="2"/>
        <v>221.48000000000002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475</v>
      </c>
      <c r="C37" s="64" t="s">
        <v>476</v>
      </c>
      <c r="D37" s="8"/>
      <c r="E37" s="10"/>
      <c r="F37" s="8" t="s">
        <v>477</v>
      </c>
      <c r="G37" s="46" t="s">
        <v>636</v>
      </c>
      <c r="H37" s="46" t="s">
        <v>808</v>
      </c>
      <c r="I37" s="71">
        <f t="shared" si="0"/>
        <v>1</v>
      </c>
      <c r="J37" s="16">
        <f t="shared" si="1"/>
        <v>15.83</v>
      </c>
      <c r="K37" s="16">
        <f t="shared" si="2"/>
        <v>7.91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99" t="s">
        <v>529</v>
      </c>
      <c r="C38" s="99" t="s">
        <v>530</v>
      </c>
      <c r="D38" s="8"/>
      <c r="E38" s="10"/>
      <c r="F38" s="99" t="s">
        <v>531</v>
      </c>
      <c r="G38" s="46" t="s">
        <v>205</v>
      </c>
      <c r="H38" s="46" t="s">
        <v>205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41</v>
      </c>
      <c r="C39" s="8" t="s">
        <v>131</v>
      </c>
      <c r="D39" s="8"/>
      <c r="E39" s="10"/>
      <c r="F39" s="8" t="s">
        <v>42</v>
      </c>
      <c r="G39" s="46" t="s">
        <v>635</v>
      </c>
      <c r="H39" s="46" t="s">
        <v>635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44</v>
      </c>
      <c r="C40" s="8" t="s">
        <v>132</v>
      </c>
      <c r="D40" s="23"/>
      <c r="E40" s="8"/>
      <c r="F40" s="8" t="s">
        <v>45</v>
      </c>
      <c r="G40" s="46" t="s">
        <v>746</v>
      </c>
      <c r="H40" s="46" t="s">
        <v>809</v>
      </c>
      <c r="I40" s="71">
        <f t="shared" si="0"/>
        <v>26</v>
      </c>
      <c r="J40" s="16">
        <f t="shared" si="1"/>
        <v>411.58</v>
      </c>
      <c r="K40" s="16">
        <f t="shared" si="2"/>
        <v>205.66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47</v>
      </c>
      <c r="C41" s="8" t="s">
        <v>133</v>
      </c>
      <c r="D41" s="23"/>
      <c r="E41" s="8"/>
      <c r="F41" s="8" t="s">
        <v>48</v>
      </c>
      <c r="G41" s="46" t="s">
        <v>747</v>
      </c>
      <c r="H41" s="46" t="s">
        <v>810</v>
      </c>
      <c r="I41" s="71">
        <f t="shared" si="0"/>
        <v>171</v>
      </c>
      <c r="J41" s="16">
        <f t="shared" si="1"/>
        <v>2706.93</v>
      </c>
      <c r="K41" s="16">
        <f t="shared" si="2"/>
        <v>1352.6100000000001</v>
      </c>
      <c r="L41" s="22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223</v>
      </c>
      <c r="C42" s="8" t="s">
        <v>224</v>
      </c>
      <c r="D42" s="23"/>
      <c r="E42" s="8"/>
      <c r="F42" s="8" t="s">
        <v>225</v>
      </c>
      <c r="G42" s="46" t="s">
        <v>748</v>
      </c>
      <c r="H42" s="46" t="s">
        <v>811</v>
      </c>
      <c r="I42" s="71">
        <f t="shared" si="0"/>
        <v>55</v>
      </c>
      <c r="J42" s="16">
        <f t="shared" si="1"/>
        <v>870.65</v>
      </c>
      <c r="K42" s="16">
        <f t="shared" si="2"/>
        <v>435.05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50</v>
      </c>
      <c r="C43" s="8" t="s">
        <v>134</v>
      </c>
      <c r="D43" s="23"/>
      <c r="E43" s="8"/>
      <c r="F43" s="8" t="s">
        <v>51</v>
      </c>
      <c r="G43" s="46" t="s">
        <v>495</v>
      </c>
      <c r="H43" s="46" t="s">
        <v>495</v>
      </c>
      <c r="I43" s="71">
        <f t="shared" si="0"/>
        <v>0</v>
      </c>
      <c r="J43" s="16">
        <f t="shared" si="1"/>
        <v>0</v>
      </c>
      <c r="K43" s="16">
        <f t="shared" si="2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812</v>
      </c>
      <c r="C44" s="8" t="s">
        <v>813</v>
      </c>
      <c r="D44" s="8"/>
      <c r="E44" s="10"/>
      <c r="F44" s="8" t="s">
        <v>814</v>
      </c>
      <c r="G44" s="46" t="s">
        <v>16</v>
      </c>
      <c r="H44" s="46" t="s">
        <v>20</v>
      </c>
      <c r="I44" s="71">
        <f t="shared" si="0"/>
        <v>3</v>
      </c>
      <c r="J44" s="16">
        <f t="shared" si="1"/>
        <v>47.49</v>
      </c>
      <c r="K44" s="16">
        <f t="shared" si="2"/>
        <v>23.73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8" t="s">
        <v>310</v>
      </c>
      <c r="C45" s="8" t="s">
        <v>311</v>
      </c>
      <c r="D45" s="8"/>
      <c r="E45" s="10"/>
      <c r="F45" s="8" t="s">
        <v>312</v>
      </c>
      <c r="G45" s="46" t="s">
        <v>749</v>
      </c>
      <c r="H45" s="46" t="s">
        <v>815</v>
      </c>
      <c r="I45" s="71">
        <f t="shared" si="0"/>
        <v>4</v>
      </c>
      <c r="J45" s="16">
        <f t="shared" si="1"/>
        <v>63.32</v>
      </c>
      <c r="K45" s="16">
        <f t="shared" si="2"/>
        <v>31.64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53</v>
      </c>
      <c r="C46" s="12" t="s">
        <v>135</v>
      </c>
      <c r="D46" s="23"/>
      <c r="E46" s="8"/>
      <c r="F46" s="8" t="s">
        <v>39</v>
      </c>
      <c r="G46" s="46" t="s">
        <v>88</v>
      </c>
      <c r="H46" s="46" t="s">
        <v>57</v>
      </c>
      <c r="I46" s="71">
        <f t="shared" si="0"/>
        <v>2</v>
      </c>
      <c r="J46" s="16">
        <f t="shared" si="1"/>
        <v>31.66</v>
      </c>
      <c r="K46" s="16">
        <f t="shared" si="2"/>
        <v>15.82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8" t="s">
        <v>55</v>
      </c>
      <c r="C47" s="8" t="s">
        <v>136</v>
      </c>
      <c r="D47" s="23"/>
      <c r="E47" s="12"/>
      <c r="F47" s="8" t="s">
        <v>56</v>
      </c>
      <c r="G47" s="46" t="s">
        <v>750</v>
      </c>
      <c r="H47" s="46" t="s">
        <v>816</v>
      </c>
      <c r="I47" s="71">
        <f t="shared" si="0"/>
        <v>114</v>
      </c>
      <c r="J47" s="16">
        <f t="shared" si="1"/>
        <v>1804.6200000000001</v>
      </c>
      <c r="K47" s="16">
        <f t="shared" si="2"/>
        <v>901.74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8" t="s">
        <v>59</v>
      </c>
      <c r="C48" s="12" t="s">
        <v>137</v>
      </c>
      <c r="D48" s="25"/>
      <c r="E48" s="8"/>
      <c r="F48" s="8" t="s">
        <v>60</v>
      </c>
      <c r="G48" s="46" t="s">
        <v>751</v>
      </c>
      <c r="H48" s="46" t="s">
        <v>817</v>
      </c>
      <c r="I48" s="71">
        <f t="shared" si="0"/>
        <v>24</v>
      </c>
      <c r="J48" s="16">
        <f t="shared" si="1"/>
        <v>379.92</v>
      </c>
      <c r="K48" s="16">
        <f t="shared" si="2"/>
        <v>189.84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99" t="s">
        <v>532</v>
      </c>
      <c r="C49" s="99" t="s">
        <v>533</v>
      </c>
      <c r="D49" s="25"/>
      <c r="E49" s="8"/>
      <c r="F49" s="99" t="s">
        <v>531</v>
      </c>
      <c r="G49" s="46" t="s">
        <v>629</v>
      </c>
      <c r="H49" s="46" t="s">
        <v>629</v>
      </c>
      <c r="I49" s="71">
        <f t="shared" si="0"/>
        <v>0</v>
      </c>
      <c r="J49" s="16">
        <f t="shared" si="1"/>
        <v>0</v>
      </c>
      <c r="K49" s="16">
        <f t="shared" si="2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99" t="s">
        <v>653</v>
      </c>
      <c r="C50" s="8" t="s">
        <v>654</v>
      </c>
      <c r="D50" s="31"/>
      <c r="E50" s="106"/>
      <c r="F50" s="8" t="s">
        <v>655</v>
      </c>
      <c r="G50" s="46" t="s">
        <v>20</v>
      </c>
      <c r="H50" s="46" t="s">
        <v>37</v>
      </c>
      <c r="I50" s="71">
        <f t="shared" si="0"/>
        <v>6</v>
      </c>
      <c r="J50" s="16">
        <f t="shared" si="1"/>
        <v>94.98</v>
      </c>
      <c r="K50" s="16">
        <f t="shared" si="2"/>
        <v>47.46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99" t="s">
        <v>818</v>
      </c>
      <c r="C51" s="27" t="s">
        <v>819</v>
      </c>
      <c r="D51" s="31"/>
      <c r="E51" s="106"/>
      <c r="F51" s="31" t="s">
        <v>820</v>
      </c>
      <c r="G51" s="46" t="s">
        <v>16</v>
      </c>
      <c r="H51" s="46" t="s">
        <v>16</v>
      </c>
      <c r="I51" s="71">
        <f t="shared" si="0"/>
        <v>0</v>
      </c>
      <c r="J51" s="16">
        <f t="shared" si="1"/>
        <v>0</v>
      </c>
      <c r="K51" s="16">
        <f t="shared" si="2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8" t="s">
        <v>62</v>
      </c>
      <c r="C52" s="27" t="s">
        <v>122</v>
      </c>
      <c r="D52" s="25"/>
      <c r="E52" s="237"/>
      <c r="F52" s="86" t="s">
        <v>63</v>
      </c>
      <c r="G52" s="46" t="s">
        <v>752</v>
      </c>
      <c r="H52" s="46" t="s">
        <v>821</v>
      </c>
      <c r="I52" s="71">
        <f t="shared" si="0"/>
        <v>8</v>
      </c>
      <c r="J52" s="16">
        <f t="shared" si="1"/>
        <v>126.64</v>
      </c>
      <c r="K52" s="16">
        <f t="shared" si="2"/>
        <v>63.28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8" t="s">
        <v>64</v>
      </c>
      <c r="C53" s="28"/>
      <c r="D53" s="29"/>
      <c r="E53" s="238"/>
      <c r="F53" s="88"/>
      <c r="G53" s="46" t="s">
        <v>753</v>
      </c>
      <c r="H53" s="46" t="s">
        <v>822</v>
      </c>
      <c r="I53" s="71">
        <f t="shared" si="0"/>
        <v>7</v>
      </c>
      <c r="J53" s="16">
        <f t="shared" si="1"/>
        <v>110.81</v>
      </c>
      <c r="K53" s="16">
        <f t="shared" si="2"/>
        <v>55.370000000000005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8" t="s">
        <v>164</v>
      </c>
      <c r="C54" s="28" t="s">
        <v>165</v>
      </c>
      <c r="D54" s="30"/>
      <c r="E54" s="10"/>
      <c r="F54" s="120" t="s">
        <v>166</v>
      </c>
      <c r="G54" s="46" t="s">
        <v>391</v>
      </c>
      <c r="H54" s="46" t="s">
        <v>394</v>
      </c>
      <c r="I54" s="71">
        <f t="shared" si="0"/>
        <v>6</v>
      </c>
      <c r="J54" s="16">
        <f t="shared" si="1"/>
        <v>94.98</v>
      </c>
      <c r="K54" s="16">
        <f t="shared" si="2"/>
        <v>47.46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8" t="s">
        <v>226</v>
      </c>
      <c r="C55" s="28" t="s">
        <v>213</v>
      </c>
      <c r="D55" s="30"/>
      <c r="E55" s="10"/>
      <c r="F55" s="120" t="s">
        <v>214</v>
      </c>
      <c r="G55" s="46" t="s">
        <v>626</v>
      </c>
      <c r="H55" s="46" t="s">
        <v>823</v>
      </c>
      <c r="I55" s="71">
        <f t="shared" si="0"/>
        <v>6</v>
      </c>
      <c r="J55" s="16">
        <f t="shared" si="1"/>
        <v>94.98</v>
      </c>
      <c r="K55" s="16">
        <f t="shared" si="2"/>
        <v>47.46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8" t="s">
        <v>461</v>
      </c>
      <c r="C56" s="28" t="s">
        <v>462</v>
      </c>
      <c r="D56" s="30"/>
      <c r="E56" s="10"/>
      <c r="F56" s="120" t="s">
        <v>463</v>
      </c>
      <c r="G56" s="46" t="s">
        <v>515</v>
      </c>
      <c r="H56" s="46" t="s">
        <v>515</v>
      </c>
      <c r="I56" s="71">
        <f t="shared" si="0"/>
        <v>0</v>
      </c>
      <c r="J56" s="16">
        <f t="shared" si="1"/>
        <v>0</v>
      </c>
      <c r="K56" s="16">
        <f t="shared" si="2"/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8" t="s">
        <v>824</v>
      </c>
      <c r="C57" s="28" t="s">
        <v>825</v>
      </c>
      <c r="D57" s="30"/>
      <c r="E57" s="10"/>
      <c r="F57" s="121" t="s">
        <v>826</v>
      </c>
      <c r="G57" s="46" t="s">
        <v>16</v>
      </c>
      <c r="H57" s="46" t="s">
        <v>13</v>
      </c>
      <c r="I57" s="71">
        <f t="shared" si="0"/>
        <v>1</v>
      </c>
      <c r="J57" s="16">
        <f t="shared" si="1"/>
        <v>15.83</v>
      </c>
      <c r="K57" s="16">
        <f t="shared" si="2"/>
        <v>7.91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99" t="s">
        <v>534</v>
      </c>
      <c r="C58" s="99" t="s">
        <v>535</v>
      </c>
      <c r="D58" s="30"/>
      <c r="E58" s="10"/>
      <c r="F58" s="99" t="s">
        <v>536</v>
      </c>
      <c r="G58" s="46" t="s">
        <v>499</v>
      </c>
      <c r="H58" s="46" t="s">
        <v>572</v>
      </c>
      <c r="I58" s="71">
        <f t="shared" si="0"/>
        <v>19</v>
      </c>
      <c r="J58" s="16">
        <f t="shared" si="1"/>
        <v>300.77</v>
      </c>
      <c r="K58" s="16">
        <f t="shared" si="2"/>
        <v>150.29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8" t="s">
        <v>66</v>
      </c>
      <c r="C59" s="8" t="s">
        <v>138</v>
      </c>
      <c r="D59" s="23"/>
      <c r="E59" s="8"/>
      <c r="F59" s="8" t="s">
        <v>67</v>
      </c>
      <c r="G59" s="46" t="s">
        <v>754</v>
      </c>
      <c r="H59" s="46" t="s">
        <v>827</v>
      </c>
      <c r="I59" s="71">
        <f t="shared" si="0"/>
        <v>41</v>
      </c>
      <c r="J59" s="16">
        <f t="shared" si="1"/>
        <v>649.03</v>
      </c>
      <c r="K59" s="16">
        <f t="shared" si="2"/>
        <v>324.31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8" t="s">
        <v>320</v>
      </c>
      <c r="C60" s="8" t="s">
        <v>321</v>
      </c>
      <c r="D60" s="30"/>
      <c r="E60" s="10"/>
      <c r="F60" s="8" t="s">
        <v>322</v>
      </c>
      <c r="G60" s="46" t="s">
        <v>624</v>
      </c>
      <c r="H60" s="46" t="s">
        <v>624</v>
      </c>
      <c r="I60" s="71">
        <f t="shared" si="0"/>
        <v>0</v>
      </c>
      <c r="J60" s="16">
        <f t="shared" si="1"/>
        <v>0</v>
      </c>
      <c r="K60" s="16">
        <f t="shared" si="2"/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8" t="s">
        <v>69</v>
      </c>
      <c r="C61" s="8" t="s">
        <v>139</v>
      </c>
      <c r="D61" s="23"/>
      <c r="E61" s="8"/>
      <c r="F61" s="8" t="s">
        <v>70</v>
      </c>
      <c r="G61" s="46" t="s">
        <v>168</v>
      </c>
      <c r="H61" s="46" t="s">
        <v>168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8" t="s">
        <v>169</v>
      </c>
      <c r="C62" s="8" t="s">
        <v>170</v>
      </c>
      <c r="D62" s="8"/>
      <c r="E62" s="10"/>
      <c r="F62" s="8" t="s">
        <v>166</v>
      </c>
      <c r="G62" s="46" t="s">
        <v>458</v>
      </c>
      <c r="H62" s="46" t="s">
        <v>828</v>
      </c>
      <c r="I62" s="71">
        <f t="shared" si="0"/>
        <v>2</v>
      </c>
      <c r="J62" s="16">
        <f t="shared" si="1"/>
        <v>31.66</v>
      </c>
      <c r="K62" s="16">
        <f t="shared" si="2"/>
        <v>15.82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8" t="s">
        <v>325</v>
      </c>
      <c r="C63" s="8" t="s">
        <v>326</v>
      </c>
      <c r="D63" s="8"/>
      <c r="E63" s="10"/>
      <c r="F63" s="8" t="s">
        <v>327</v>
      </c>
      <c r="G63" s="46" t="s">
        <v>623</v>
      </c>
      <c r="H63" s="46" t="s">
        <v>829</v>
      </c>
      <c r="I63" s="71">
        <f t="shared" si="0"/>
        <v>2</v>
      </c>
      <c r="J63" s="16">
        <f t="shared" si="1"/>
        <v>31.66</v>
      </c>
      <c r="K63" s="16">
        <f t="shared" si="2"/>
        <v>15.82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8" t="s">
        <v>329</v>
      </c>
      <c r="C64" s="8" t="s">
        <v>330</v>
      </c>
      <c r="D64" s="8"/>
      <c r="E64" s="10"/>
      <c r="F64" s="8" t="s">
        <v>327</v>
      </c>
      <c r="G64" s="46" t="s">
        <v>194</v>
      </c>
      <c r="H64" s="46" t="s">
        <v>198</v>
      </c>
      <c r="I64" s="71">
        <f t="shared" si="0"/>
        <v>4</v>
      </c>
      <c r="J64" s="16">
        <f t="shared" si="1"/>
        <v>63.32</v>
      </c>
      <c r="K64" s="16">
        <f t="shared" si="2"/>
        <v>31.64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8" t="s">
        <v>227</v>
      </c>
      <c r="C65" s="8" t="s">
        <v>213</v>
      </c>
      <c r="D65" s="8"/>
      <c r="E65" s="10"/>
      <c r="F65" s="8" t="s">
        <v>214</v>
      </c>
      <c r="G65" s="46" t="s">
        <v>755</v>
      </c>
      <c r="H65" s="46" t="s">
        <v>830</v>
      </c>
      <c r="I65" s="71">
        <f t="shared" si="0"/>
        <v>22</v>
      </c>
      <c r="J65" s="16">
        <f t="shared" si="1"/>
        <v>348.26</v>
      </c>
      <c r="K65" s="16">
        <f t="shared" si="2"/>
        <v>174.02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8" t="s">
        <v>172</v>
      </c>
      <c r="C66" s="8" t="s">
        <v>173</v>
      </c>
      <c r="D66" s="23"/>
      <c r="E66" s="12"/>
      <c r="F66" s="8" t="s">
        <v>174</v>
      </c>
      <c r="G66" s="46" t="s">
        <v>756</v>
      </c>
      <c r="H66" s="46" t="s">
        <v>831</v>
      </c>
      <c r="I66" s="71">
        <f t="shared" si="0"/>
        <v>83</v>
      </c>
      <c r="J66" s="16">
        <f t="shared" si="1"/>
        <v>1313.89</v>
      </c>
      <c r="K66" s="16">
        <f t="shared" si="2"/>
        <v>656.53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8" t="s">
        <v>228</v>
      </c>
      <c r="C67" s="8" t="s">
        <v>213</v>
      </c>
      <c r="D67" s="8"/>
      <c r="E67" s="10"/>
      <c r="F67" s="8" t="s">
        <v>214</v>
      </c>
      <c r="G67" s="46" t="s">
        <v>88</v>
      </c>
      <c r="H67" s="46" t="s">
        <v>57</v>
      </c>
      <c r="I67" s="71">
        <f t="shared" si="0"/>
        <v>2</v>
      </c>
      <c r="J67" s="16">
        <f t="shared" si="1"/>
        <v>31.66</v>
      </c>
      <c r="K67" s="16">
        <f t="shared" si="2"/>
        <v>15.82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99" t="s">
        <v>537</v>
      </c>
      <c r="C68" s="99" t="s">
        <v>538</v>
      </c>
      <c r="D68" s="23"/>
      <c r="E68" s="12"/>
      <c r="F68" s="99" t="s">
        <v>539</v>
      </c>
      <c r="G68" s="46" t="s">
        <v>464</v>
      </c>
      <c r="H68" s="46" t="s">
        <v>832</v>
      </c>
      <c r="I68" s="71">
        <f t="shared" si="0"/>
        <v>141</v>
      </c>
      <c r="J68" s="16">
        <f t="shared" si="1"/>
        <v>2232.0300000000002</v>
      </c>
      <c r="K68" s="16">
        <f t="shared" si="2"/>
        <v>1115.31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99" t="s">
        <v>540</v>
      </c>
      <c r="C69" s="99" t="s">
        <v>541</v>
      </c>
      <c r="D69" s="8"/>
      <c r="E69" s="10"/>
      <c r="F69" s="99" t="s">
        <v>542</v>
      </c>
      <c r="G69" s="46" t="s">
        <v>757</v>
      </c>
      <c r="H69" s="46" t="s">
        <v>833</v>
      </c>
      <c r="I69" s="71">
        <f t="shared" si="0"/>
        <v>28</v>
      </c>
      <c r="J69" s="16">
        <f t="shared" si="1"/>
        <v>443.24</v>
      </c>
      <c r="K69" s="16">
        <f t="shared" si="2"/>
        <v>221.48000000000002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8" t="s">
        <v>72</v>
      </c>
      <c r="C70" s="12" t="s">
        <v>792</v>
      </c>
      <c r="D70" s="23"/>
      <c r="E70" s="12"/>
      <c r="F70" s="8" t="s">
        <v>73</v>
      </c>
      <c r="G70" s="46" t="s">
        <v>758</v>
      </c>
      <c r="H70" s="46" t="s">
        <v>834</v>
      </c>
      <c r="I70" s="71">
        <f t="shared" si="0"/>
        <v>79</v>
      </c>
      <c r="J70" s="16">
        <f t="shared" si="1"/>
        <v>1250.57</v>
      </c>
      <c r="K70" s="16">
        <f t="shared" si="2"/>
        <v>624.89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8" t="s">
        <v>452</v>
      </c>
      <c r="C71" s="12" t="s">
        <v>453</v>
      </c>
      <c r="D71" s="23"/>
      <c r="E71" s="12"/>
      <c r="F71" s="8" t="s">
        <v>454</v>
      </c>
      <c r="G71" s="46" t="s">
        <v>759</v>
      </c>
      <c r="H71" s="46" t="s">
        <v>591</v>
      </c>
      <c r="I71" s="71">
        <f t="shared" si="0"/>
        <v>136</v>
      </c>
      <c r="J71" s="16">
        <f t="shared" si="1"/>
        <v>2152.88</v>
      </c>
      <c r="K71" s="16">
        <f t="shared" si="2"/>
        <v>1075.76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8" t="s">
        <v>75</v>
      </c>
      <c r="C72" s="12" t="s">
        <v>141</v>
      </c>
      <c r="D72" s="31"/>
      <c r="E72" s="10"/>
      <c r="F72" s="8" t="s">
        <v>76</v>
      </c>
      <c r="G72" s="46" t="s">
        <v>246</v>
      </c>
      <c r="H72" s="46" t="s">
        <v>92</v>
      </c>
      <c r="I72" s="71">
        <f t="shared" si="0"/>
        <v>2</v>
      </c>
      <c r="J72" s="16">
        <f t="shared" ref="J72:J135" si="4">I72*15.83</f>
        <v>31.66</v>
      </c>
      <c r="K72" s="16">
        <f t="shared" ref="K72:K135" si="5">I72*7.91</f>
        <v>15.82</v>
      </c>
    </row>
    <row r="73" spans="1:37" x14ac:dyDescent="0.25">
      <c r="A73" s="57" t="s">
        <v>394</v>
      </c>
      <c r="B73" s="8" t="s">
        <v>78</v>
      </c>
      <c r="C73" s="27" t="s">
        <v>142</v>
      </c>
      <c r="D73" s="25"/>
      <c r="E73" s="237"/>
      <c r="F73" s="86" t="s">
        <v>79</v>
      </c>
      <c r="G73" s="46" t="s">
        <v>466</v>
      </c>
      <c r="H73" s="46" t="s">
        <v>835</v>
      </c>
      <c r="I73" s="71">
        <f t="shared" si="0"/>
        <v>229</v>
      </c>
      <c r="J73" s="16">
        <f t="shared" si="4"/>
        <v>3625.07</v>
      </c>
      <c r="K73" s="16">
        <f t="shared" si="5"/>
        <v>1811.39</v>
      </c>
    </row>
    <row r="74" spans="1:37" x14ac:dyDescent="0.25">
      <c r="A74" s="57" t="s">
        <v>395</v>
      </c>
      <c r="B74" s="8" t="s">
        <v>80</v>
      </c>
      <c r="C74" s="28"/>
      <c r="D74" s="29"/>
      <c r="E74" s="238"/>
      <c r="F74" s="88"/>
      <c r="G74" s="46" t="s">
        <v>760</v>
      </c>
      <c r="H74" s="46" t="s">
        <v>836</v>
      </c>
      <c r="I74" s="71">
        <f t="shared" si="0"/>
        <v>81</v>
      </c>
      <c r="J74" s="16">
        <f t="shared" si="4"/>
        <v>1282.23</v>
      </c>
      <c r="K74" s="16">
        <f t="shared" si="5"/>
        <v>640.71</v>
      </c>
    </row>
    <row r="75" spans="1:37" x14ac:dyDescent="0.25">
      <c r="A75" s="57" t="s">
        <v>268</v>
      </c>
      <c r="B75" s="8" t="s">
        <v>336</v>
      </c>
      <c r="C75" s="28" t="s">
        <v>337</v>
      </c>
      <c r="D75" s="8"/>
      <c r="E75" s="10"/>
      <c r="F75" s="120" t="s">
        <v>327</v>
      </c>
      <c r="G75" s="46" t="s">
        <v>761</v>
      </c>
      <c r="H75" s="46" t="s">
        <v>837</v>
      </c>
      <c r="I75" s="71">
        <f t="shared" si="0"/>
        <v>1</v>
      </c>
      <c r="J75" s="16">
        <f t="shared" si="4"/>
        <v>15.83</v>
      </c>
      <c r="K75" s="16">
        <f t="shared" si="5"/>
        <v>7.91</v>
      </c>
    </row>
    <row r="76" spans="1:37" x14ac:dyDescent="0.25">
      <c r="A76" s="57" t="s">
        <v>168</v>
      </c>
      <c r="B76" s="12" t="s">
        <v>702</v>
      </c>
      <c r="C76" s="12" t="s">
        <v>703</v>
      </c>
      <c r="D76" s="8"/>
      <c r="E76" s="10"/>
      <c r="F76" s="8" t="s">
        <v>704</v>
      </c>
      <c r="G76" s="46" t="s">
        <v>16</v>
      </c>
      <c r="H76" s="46" t="s">
        <v>20</v>
      </c>
      <c r="I76" s="71">
        <f t="shared" ref="I76:I145" si="6">H76-G76</f>
        <v>3</v>
      </c>
      <c r="J76" s="16">
        <f t="shared" si="4"/>
        <v>47.49</v>
      </c>
      <c r="K76" s="16">
        <f t="shared" si="5"/>
        <v>23.73</v>
      </c>
    </row>
    <row r="77" spans="1:37" x14ac:dyDescent="0.25">
      <c r="A77" s="57" t="s">
        <v>396</v>
      </c>
      <c r="B77" s="8" t="s">
        <v>696</v>
      </c>
      <c r="C77" s="8" t="s">
        <v>697</v>
      </c>
      <c r="D77" s="8"/>
      <c r="E77" s="10"/>
      <c r="F77" s="8" t="s">
        <v>698</v>
      </c>
      <c r="G77" s="46" t="s">
        <v>13</v>
      </c>
      <c r="H77" s="46" t="s">
        <v>34</v>
      </c>
      <c r="I77" s="71">
        <f t="shared" si="6"/>
        <v>7</v>
      </c>
      <c r="J77" s="16">
        <f t="shared" si="4"/>
        <v>110.81</v>
      </c>
      <c r="K77" s="16">
        <f t="shared" si="5"/>
        <v>55.370000000000005</v>
      </c>
    </row>
    <row r="78" spans="1:37" x14ac:dyDescent="0.25">
      <c r="A78" s="57" t="s">
        <v>295</v>
      </c>
      <c r="B78" s="8" t="s">
        <v>682</v>
      </c>
      <c r="C78" s="8" t="s">
        <v>683</v>
      </c>
      <c r="D78" s="8"/>
      <c r="E78" s="10"/>
      <c r="F78" s="8" t="s">
        <v>681</v>
      </c>
      <c r="G78" s="46" t="s">
        <v>46</v>
      </c>
      <c r="H78" s="46" t="s">
        <v>167</v>
      </c>
      <c r="I78" s="71">
        <f t="shared" si="6"/>
        <v>44</v>
      </c>
      <c r="J78" s="16">
        <f t="shared" si="4"/>
        <v>696.52</v>
      </c>
      <c r="K78" s="16">
        <f t="shared" si="5"/>
        <v>348.04</v>
      </c>
    </row>
    <row r="79" spans="1:37" x14ac:dyDescent="0.25">
      <c r="A79" s="57" t="s">
        <v>397</v>
      </c>
      <c r="B79" s="8" t="s">
        <v>339</v>
      </c>
      <c r="C79" s="28" t="s">
        <v>340</v>
      </c>
      <c r="D79" s="23"/>
      <c r="E79" s="12"/>
      <c r="F79" s="120" t="s">
        <v>322</v>
      </c>
      <c r="G79" s="46" t="s">
        <v>392</v>
      </c>
      <c r="H79" s="46" t="s">
        <v>109</v>
      </c>
      <c r="I79" s="71">
        <f t="shared" si="6"/>
        <v>2</v>
      </c>
      <c r="J79" s="16">
        <f t="shared" si="4"/>
        <v>31.66</v>
      </c>
      <c r="K79" s="16">
        <f t="shared" si="5"/>
        <v>15.82</v>
      </c>
    </row>
    <row r="80" spans="1:37" x14ac:dyDescent="0.25">
      <c r="A80" s="57" t="s">
        <v>398</v>
      </c>
      <c r="B80" s="8" t="s">
        <v>180</v>
      </c>
      <c r="C80" s="28" t="s">
        <v>181</v>
      </c>
      <c r="D80" s="8"/>
      <c r="E80" s="10"/>
      <c r="F80" s="120" t="s">
        <v>166</v>
      </c>
      <c r="G80" s="46" t="s">
        <v>762</v>
      </c>
      <c r="H80" s="46" t="s">
        <v>838</v>
      </c>
      <c r="I80" s="71">
        <f t="shared" si="6"/>
        <v>2</v>
      </c>
      <c r="J80" s="16">
        <f t="shared" si="4"/>
        <v>31.66</v>
      </c>
      <c r="K80" s="16">
        <f t="shared" si="5"/>
        <v>15.82</v>
      </c>
    </row>
    <row r="81" spans="1:11" x14ac:dyDescent="0.25">
      <c r="A81" s="57" t="s">
        <v>264</v>
      </c>
      <c r="B81" s="8" t="s">
        <v>342</v>
      </c>
      <c r="C81" s="28" t="s">
        <v>343</v>
      </c>
      <c r="D81" s="65"/>
      <c r="E81" s="66"/>
      <c r="F81" s="120" t="s">
        <v>312</v>
      </c>
      <c r="G81" s="46" t="s">
        <v>763</v>
      </c>
      <c r="H81" s="46" t="s">
        <v>839</v>
      </c>
      <c r="I81" s="71">
        <f t="shared" si="6"/>
        <v>3</v>
      </c>
      <c r="J81" s="16">
        <f t="shared" si="4"/>
        <v>47.49</v>
      </c>
      <c r="K81" s="16">
        <f t="shared" si="5"/>
        <v>23.73</v>
      </c>
    </row>
    <row r="82" spans="1:11" x14ac:dyDescent="0.25">
      <c r="A82" s="57" t="s">
        <v>399</v>
      </c>
      <c r="B82" s="8" t="s">
        <v>345</v>
      </c>
      <c r="C82" s="28" t="s">
        <v>346</v>
      </c>
      <c r="D82" s="23"/>
      <c r="E82" s="12"/>
      <c r="F82" s="120" t="s">
        <v>322</v>
      </c>
      <c r="G82" s="46" t="s">
        <v>764</v>
      </c>
      <c r="H82" s="46" t="s">
        <v>840</v>
      </c>
      <c r="I82" s="71">
        <f t="shared" si="6"/>
        <v>10</v>
      </c>
      <c r="J82" s="16">
        <f t="shared" si="4"/>
        <v>158.30000000000001</v>
      </c>
      <c r="K82" s="16">
        <f t="shared" si="5"/>
        <v>79.099999999999994</v>
      </c>
    </row>
    <row r="83" spans="1:11" x14ac:dyDescent="0.25">
      <c r="A83" s="57" t="s">
        <v>409</v>
      </c>
      <c r="B83" s="8" t="s">
        <v>229</v>
      </c>
      <c r="C83" s="28" t="s">
        <v>231</v>
      </c>
      <c r="D83" s="65"/>
      <c r="E83" s="66"/>
      <c r="F83" s="120" t="s">
        <v>214</v>
      </c>
      <c r="G83" s="46" t="s">
        <v>765</v>
      </c>
      <c r="H83" s="46" t="s">
        <v>765</v>
      </c>
      <c r="I83" s="71">
        <f t="shared" si="6"/>
        <v>0</v>
      </c>
      <c r="J83" s="16">
        <f t="shared" si="4"/>
        <v>0</v>
      </c>
      <c r="K83" s="16">
        <f t="shared" si="5"/>
        <v>0</v>
      </c>
    </row>
    <row r="84" spans="1:11" x14ac:dyDescent="0.25">
      <c r="A84" s="57" t="s">
        <v>492</v>
      </c>
      <c r="B84" s="8" t="s">
        <v>230</v>
      </c>
      <c r="C84" s="28" t="s">
        <v>231</v>
      </c>
      <c r="D84" s="65"/>
      <c r="E84" s="66"/>
      <c r="F84" s="120" t="s">
        <v>214</v>
      </c>
      <c r="G84" s="46" t="s">
        <v>766</v>
      </c>
      <c r="H84" s="46" t="s">
        <v>841</v>
      </c>
      <c r="I84" s="71">
        <f t="shared" si="6"/>
        <v>4</v>
      </c>
      <c r="J84" s="16">
        <f t="shared" si="4"/>
        <v>63.32</v>
      </c>
      <c r="K84" s="16">
        <f t="shared" si="5"/>
        <v>31.64</v>
      </c>
    </row>
    <row r="85" spans="1:11" x14ac:dyDescent="0.25">
      <c r="A85" s="57" t="s">
        <v>493</v>
      </c>
      <c r="B85" s="12" t="s">
        <v>82</v>
      </c>
      <c r="C85" s="41" t="s">
        <v>143</v>
      </c>
      <c r="D85" s="23"/>
      <c r="E85" s="12"/>
      <c r="F85" s="67" t="s">
        <v>232</v>
      </c>
      <c r="G85" s="48" t="s">
        <v>65</v>
      </c>
      <c r="H85" s="48" t="s">
        <v>195</v>
      </c>
      <c r="I85" s="71">
        <f t="shared" si="6"/>
        <v>16</v>
      </c>
      <c r="J85" s="16">
        <f t="shared" si="4"/>
        <v>253.28</v>
      </c>
      <c r="K85" s="16">
        <f t="shared" si="5"/>
        <v>126.56</v>
      </c>
    </row>
    <row r="86" spans="1:11" x14ac:dyDescent="0.25">
      <c r="A86" s="57" t="s">
        <v>494</v>
      </c>
      <c r="B86" s="12" t="s">
        <v>842</v>
      </c>
      <c r="C86" s="41" t="s">
        <v>843</v>
      </c>
      <c r="D86" s="65"/>
      <c r="E86" s="66"/>
      <c r="F86" s="67" t="s">
        <v>844</v>
      </c>
      <c r="G86" s="48" t="s">
        <v>16</v>
      </c>
      <c r="H86" s="48" t="s">
        <v>16</v>
      </c>
      <c r="I86" s="71">
        <f t="shared" si="6"/>
        <v>0</v>
      </c>
      <c r="J86" s="16">
        <f t="shared" si="4"/>
        <v>0</v>
      </c>
      <c r="K86" s="16">
        <f t="shared" si="5"/>
        <v>0</v>
      </c>
    </row>
    <row r="87" spans="1:11" x14ac:dyDescent="0.25">
      <c r="A87" s="57" t="s">
        <v>495</v>
      </c>
      <c r="B87" s="12" t="s">
        <v>233</v>
      </c>
      <c r="C87" s="41" t="s">
        <v>234</v>
      </c>
      <c r="D87" s="125"/>
      <c r="E87" s="66"/>
      <c r="F87" s="67" t="s">
        <v>210</v>
      </c>
      <c r="G87" s="48" t="s">
        <v>767</v>
      </c>
      <c r="H87" s="48" t="s">
        <v>845</v>
      </c>
      <c r="I87" s="71">
        <f t="shared" si="6"/>
        <v>2</v>
      </c>
      <c r="J87" s="16">
        <f t="shared" si="4"/>
        <v>31.66</v>
      </c>
      <c r="K87" s="16">
        <f t="shared" si="5"/>
        <v>15.82</v>
      </c>
    </row>
    <row r="88" spans="1:11" x14ac:dyDescent="0.25">
      <c r="A88" s="57" t="s">
        <v>496</v>
      </c>
      <c r="B88" s="12" t="s">
        <v>183</v>
      </c>
      <c r="C88" s="41" t="s">
        <v>184</v>
      </c>
      <c r="D88" s="23"/>
      <c r="E88" s="12"/>
      <c r="F88" s="43" t="s">
        <v>166</v>
      </c>
      <c r="G88" s="48" t="s">
        <v>768</v>
      </c>
      <c r="H88" s="48" t="s">
        <v>846</v>
      </c>
      <c r="I88" s="71">
        <f t="shared" si="6"/>
        <v>110</v>
      </c>
      <c r="J88" s="16">
        <f t="shared" si="4"/>
        <v>1741.3</v>
      </c>
      <c r="K88" s="16">
        <f t="shared" si="5"/>
        <v>870.1</v>
      </c>
    </row>
    <row r="89" spans="1:11" x14ac:dyDescent="0.25">
      <c r="A89" s="57" t="s">
        <v>497</v>
      </c>
      <c r="B89" s="12" t="s">
        <v>725</v>
      </c>
      <c r="C89" s="41" t="s">
        <v>726</v>
      </c>
      <c r="D89" s="8"/>
      <c r="E89" s="10"/>
      <c r="F89" s="8" t="s">
        <v>727</v>
      </c>
      <c r="G89" s="48" t="s">
        <v>16</v>
      </c>
      <c r="H89" s="48" t="s">
        <v>29</v>
      </c>
      <c r="I89" s="71">
        <f t="shared" si="6"/>
        <v>6</v>
      </c>
      <c r="J89" s="16">
        <f t="shared" si="4"/>
        <v>94.98</v>
      </c>
      <c r="K89" s="16">
        <f t="shared" si="5"/>
        <v>47.46</v>
      </c>
    </row>
    <row r="90" spans="1:11" x14ac:dyDescent="0.25">
      <c r="A90" s="57" t="s">
        <v>498</v>
      </c>
      <c r="B90" s="12" t="s">
        <v>443</v>
      </c>
      <c r="C90" s="41" t="s">
        <v>444</v>
      </c>
      <c r="D90" s="8"/>
      <c r="E90" s="10"/>
      <c r="F90" s="43" t="s">
        <v>410</v>
      </c>
      <c r="G90" s="48" t="s">
        <v>769</v>
      </c>
      <c r="H90" s="48" t="s">
        <v>605</v>
      </c>
      <c r="I90" s="71">
        <f t="shared" si="6"/>
        <v>1</v>
      </c>
      <c r="J90" s="16">
        <f t="shared" si="4"/>
        <v>15.83</v>
      </c>
      <c r="K90" s="16">
        <f t="shared" si="5"/>
        <v>7.91</v>
      </c>
    </row>
    <row r="91" spans="1:11" x14ac:dyDescent="0.25">
      <c r="A91" s="57" t="s">
        <v>499</v>
      </c>
      <c r="B91" s="12" t="s">
        <v>235</v>
      </c>
      <c r="C91" s="41" t="s">
        <v>236</v>
      </c>
      <c r="D91" s="23"/>
      <c r="E91" s="12"/>
      <c r="F91" s="43" t="s">
        <v>222</v>
      </c>
      <c r="G91" s="48" t="s">
        <v>770</v>
      </c>
      <c r="H91" s="48" t="s">
        <v>847</v>
      </c>
      <c r="I91" s="71">
        <f t="shared" si="6"/>
        <v>205</v>
      </c>
      <c r="J91" s="16">
        <f t="shared" si="4"/>
        <v>3245.15</v>
      </c>
      <c r="K91" s="16">
        <f t="shared" si="5"/>
        <v>1621.55</v>
      </c>
    </row>
    <row r="92" spans="1:11" x14ac:dyDescent="0.25">
      <c r="A92" s="57" t="s">
        <v>500</v>
      </c>
      <c r="B92" s="12" t="s">
        <v>351</v>
      </c>
      <c r="C92" s="41" t="s">
        <v>352</v>
      </c>
      <c r="D92" s="8"/>
      <c r="E92" s="10"/>
      <c r="F92" s="43" t="s">
        <v>327</v>
      </c>
      <c r="G92" s="48" t="s">
        <v>49</v>
      </c>
      <c r="H92" s="48" t="s">
        <v>54</v>
      </c>
      <c r="I92" s="71">
        <f t="shared" si="6"/>
        <v>2</v>
      </c>
      <c r="J92" s="16">
        <f t="shared" si="4"/>
        <v>31.66</v>
      </c>
      <c r="K92" s="16">
        <f t="shared" si="5"/>
        <v>15.82</v>
      </c>
    </row>
    <row r="93" spans="1:11" x14ac:dyDescent="0.25">
      <c r="A93" s="57" t="s">
        <v>501</v>
      </c>
      <c r="B93" s="99" t="s">
        <v>543</v>
      </c>
      <c r="C93" s="99" t="s">
        <v>544</v>
      </c>
      <c r="D93" s="23"/>
      <c r="E93" s="12"/>
      <c r="F93" s="99" t="s">
        <v>545</v>
      </c>
      <c r="G93" s="48" t="s">
        <v>101</v>
      </c>
      <c r="H93" s="48" t="s">
        <v>575</v>
      </c>
      <c r="I93" s="71">
        <f t="shared" si="6"/>
        <v>10</v>
      </c>
      <c r="J93" s="16">
        <f t="shared" si="4"/>
        <v>158.30000000000001</v>
      </c>
      <c r="K93" s="16">
        <f t="shared" si="5"/>
        <v>79.099999999999994</v>
      </c>
    </row>
    <row r="94" spans="1:11" x14ac:dyDescent="0.25">
      <c r="A94" s="57" t="s">
        <v>502</v>
      </c>
      <c r="B94" s="12" t="s">
        <v>440</v>
      </c>
      <c r="C94" s="41" t="s">
        <v>441</v>
      </c>
      <c r="D94" s="23"/>
      <c r="E94" s="12"/>
      <c r="F94" s="43" t="s">
        <v>442</v>
      </c>
      <c r="G94" s="48" t="s">
        <v>194</v>
      </c>
      <c r="H94" s="48" t="s">
        <v>157</v>
      </c>
      <c r="I94" s="71">
        <f t="shared" si="6"/>
        <v>12</v>
      </c>
      <c r="J94" s="16">
        <f t="shared" si="4"/>
        <v>189.96</v>
      </c>
      <c r="K94" s="16">
        <f t="shared" si="5"/>
        <v>94.92</v>
      </c>
    </row>
    <row r="95" spans="1:11" x14ac:dyDescent="0.25">
      <c r="A95" s="57" t="s">
        <v>464</v>
      </c>
      <c r="B95" s="12" t="s">
        <v>848</v>
      </c>
      <c r="C95" s="126" t="s">
        <v>849</v>
      </c>
      <c r="D95" s="8"/>
      <c r="E95" s="10"/>
      <c r="F95" s="127" t="s">
        <v>850</v>
      </c>
      <c r="G95" s="48" t="s">
        <v>16</v>
      </c>
      <c r="H95" s="48" t="s">
        <v>16</v>
      </c>
      <c r="I95" s="71">
        <f t="shared" si="6"/>
        <v>0</v>
      </c>
      <c r="J95" s="16">
        <f t="shared" si="4"/>
        <v>0</v>
      </c>
      <c r="K95" s="16">
        <f t="shared" si="5"/>
        <v>0</v>
      </c>
    </row>
    <row r="96" spans="1:11" x14ac:dyDescent="0.25">
      <c r="A96" s="57" t="s">
        <v>100</v>
      </c>
      <c r="B96" s="12" t="s">
        <v>185</v>
      </c>
      <c r="C96" s="89" t="s">
        <v>187</v>
      </c>
      <c r="D96" s="241"/>
      <c r="E96" s="243"/>
      <c r="F96" s="83" t="s">
        <v>188</v>
      </c>
      <c r="G96" s="48" t="s">
        <v>771</v>
      </c>
      <c r="H96" s="48" t="s">
        <v>851</v>
      </c>
      <c r="I96" s="71">
        <f t="shared" si="6"/>
        <v>2</v>
      </c>
      <c r="J96" s="16">
        <f t="shared" si="4"/>
        <v>31.66</v>
      </c>
      <c r="K96" s="16">
        <f t="shared" si="5"/>
        <v>15.82</v>
      </c>
    </row>
    <row r="97" spans="1:12" x14ac:dyDescent="0.25">
      <c r="A97" s="57" t="s">
        <v>503</v>
      </c>
      <c r="B97" s="12" t="s">
        <v>186</v>
      </c>
      <c r="C97" s="90"/>
      <c r="D97" s="242"/>
      <c r="E97" s="244"/>
      <c r="F97" s="85"/>
      <c r="G97" s="48" t="s">
        <v>569</v>
      </c>
      <c r="H97" s="48" t="s">
        <v>581</v>
      </c>
      <c r="I97" s="71">
        <f t="shared" si="6"/>
        <v>13</v>
      </c>
      <c r="J97" s="16">
        <f t="shared" si="4"/>
        <v>205.79</v>
      </c>
      <c r="K97" s="16">
        <f t="shared" si="5"/>
        <v>102.83</v>
      </c>
      <c r="L97" s="54"/>
    </row>
    <row r="98" spans="1:12" x14ac:dyDescent="0.25">
      <c r="A98" s="57" t="s">
        <v>112</v>
      </c>
      <c r="B98" s="12" t="s">
        <v>354</v>
      </c>
      <c r="C98" s="41" t="s">
        <v>355</v>
      </c>
      <c r="D98" s="8"/>
      <c r="E98" s="10"/>
      <c r="F98" s="43" t="s">
        <v>327</v>
      </c>
      <c r="G98" s="48" t="s">
        <v>605</v>
      </c>
      <c r="H98" s="48" t="s">
        <v>852</v>
      </c>
      <c r="I98" s="71">
        <f t="shared" si="6"/>
        <v>2</v>
      </c>
      <c r="J98" s="16">
        <f t="shared" si="4"/>
        <v>31.66</v>
      </c>
      <c r="K98" s="16">
        <f t="shared" si="5"/>
        <v>15.82</v>
      </c>
      <c r="L98" s="54"/>
    </row>
    <row r="99" spans="1:12" x14ac:dyDescent="0.25">
      <c r="A99" s="57" t="s">
        <v>504</v>
      </c>
      <c r="B99" s="12" t="s">
        <v>853</v>
      </c>
      <c r="C99" s="41" t="s">
        <v>854</v>
      </c>
      <c r="D99" s="8"/>
      <c r="E99" s="10"/>
      <c r="F99" s="43" t="s">
        <v>855</v>
      </c>
      <c r="G99" s="48" t="s">
        <v>16</v>
      </c>
      <c r="H99" s="48" t="s">
        <v>16</v>
      </c>
      <c r="I99" s="71">
        <f t="shared" si="6"/>
        <v>0</v>
      </c>
      <c r="J99" s="16">
        <f t="shared" si="4"/>
        <v>0</v>
      </c>
      <c r="K99" s="16">
        <f t="shared" si="5"/>
        <v>0</v>
      </c>
      <c r="L99" s="54"/>
    </row>
    <row r="100" spans="1:12" x14ac:dyDescent="0.25">
      <c r="A100" s="57" t="s">
        <v>505</v>
      </c>
      <c r="B100" s="12" t="s">
        <v>357</v>
      </c>
      <c r="C100" s="41" t="s">
        <v>358</v>
      </c>
      <c r="D100" s="8"/>
      <c r="E100" s="10"/>
      <c r="F100" s="43" t="s">
        <v>312</v>
      </c>
      <c r="G100" s="48" t="s">
        <v>319</v>
      </c>
      <c r="H100" s="48" t="s">
        <v>856</v>
      </c>
      <c r="I100" s="71">
        <f t="shared" si="6"/>
        <v>20</v>
      </c>
      <c r="J100" s="16">
        <f t="shared" si="4"/>
        <v>316.60000000000002</v>
      </c>
      <c r="K100" s="16">
        <f t="shared" si="5"/>
        <v>158.19999999999999</v>
      </c>
      <c r="L100" s="54"/>
    </row>
    <row r="101" spans="1:12" x14ac:dyDescent="0.25">
      <c r="A101" s="57" t="s">
        <v>506</v>
      </c>
      <c r="B101" s="12" t="s">
        <v>437</v>
      </c>
      <c r="C101" s="41" t="s">
        <v>438</v>
      </c>
      <c r="D101" s="8"/>
      <c r="E101" s="10"/>
      <c r="F101" s="43" t="s">
        <v>422</v>
      </c>
      <c r="G101" s="48" t="s">
        <v>772</v>
      </c>
      <c r="H101" s="48" t="s">
        <v>857</v>
      </c>
      <c r="I101" s="71">
        <f t="shared" si="6"/>
        <v>38</v>
      </c>
      <c r="J101" s="16">
        <f t="shared" si="4"/>
        <v>601.54</v>
      </c>
      <c r="K101" s="16">
        <f t="shared" si="5"/>
        <v>300.58</v>
      </c>
      <c r="L101" s="54"/>
    </row>
    <row r="102" spans="1:12" x14ac:dyDescent="0.25">
      <c r="A102" s="57" t="s">
        <v>507</v>
      </c>
      <c r="B102" s="99" t="s">
        <v>546</v>
      </c>
      <c r="C102" s="99" t="s">
        <v>547</v>
      </c>
      <c r="D102" s="23"/>
      <c r="E102" s="12"/>
      <c r="F102" s="99" t="s">
        <v>539</v>
      </c>
      <c r="G102" s="48" t="s">
        <v>773</v>
      </c>
      <c r="H102" s="48" t="s">
        <v>773</v>
      </c>
      <c r="I102" s="71">
        <f t="shared" si="6"/>
        <v>0</v>
      </c>
      <c r="J102" s="16">
        <f t="shared" si="4"/>
        <v>0</v>
      </c>
      <c r="K102" s="16">
        <f t="shared" si="5"/>
        <v>0</v>
      </c>
      <c r="L102" s="54"/>
    </row>
    <row r="103" spans="1:12" x14ac:dyDescent="0.25">
      <c r="A103" s="57" t="s">
        <v>353</v>
      </c>
      <c r="B103" s="8" t="s">
        <v>684</v>
      </c>
      <c r="C103" s="8" t="s">
        <v>685</v>
      </c>
      <c r="D103" s="8"/>
      <c r="E103" s="10"/>
      <c r="F103" s="8" t="s">
        <v>681</v>
      </c>
      <c r="G103" s="48" t="s">
        <v>17</v>
      </c>
      <c r="H103" s="48" t="s">
        <v>194</v>
      </c>
      <c r="I103" s="71">
        <f t="shared" si="6"/>
        <v>31</v>
      </c>
      <c r="J103" s="16">
        <f t="shared" si="4"/>
        <v>490.73</v>
      </c>
      <c r="K103" s="16">
        <f t="shared" si="5"/>
        <v>245.21</v>
      </c>
      <c r="L103" s="54"/>
    </row>
    <row r="104" spans="1:12" x14ac:dyDescent="0.25">
      <c r="A104" s="57" t="s">
        <v>101</v>
      </c>
      <c r="B104" s="12" t="s">
        <v>430</v>
      </c>
      <c r="C104" s="41" t="s">
        <v>431</v>
      </c>
      <c r="D104" s="23"/>
      <c r="E104" s="12"/>
      <c r="F104" s="43" t="s">
        <v>416</v>
      </c>
      <c r="G104" s="48" t="s">
        <v>774</v>
      </c>
      <c r="H104" s="48" t="s">
        <v>455</v>
      </c>
      <c r="I104" s="71">
        <f t="shared" si="6"/>
        <v>112</v>
      </c>
      <c r="J104" s="16">
        <f t="shared" si="4"/>
        <v>1772.96</v>
      </c>
      <c r="K104" s="16">
        <f t="shared" si="5"/>
        <v>885.92000000000007</v>
      </c>
      <c r="L104" s="54"/>
    </row>
    <row r="105" spans="1:12" x14ac:dyDescent="0.25">
      <c r="A105" s="57" t="s">
        <v>568</v>
      </c>
      <c r="B105" s="12" t="s">
        <v>656</v>
      </c>
      <c r="C105" s="12" t="s">
        <v>657</v>
      </c>
      <c r="D105" s="8"/>
      <c r="E105" s="10"/>
      <c r="F105" s="8" t="s">
        <v>655</v>
      </c>
      <c r="G105" s="48" t="s">
        <v>723</v>
      </c>
      <c r="H105" s="48" t="s">
        <v>723</v>
      </c>
      <c r="I105" s="71">
        <f t="shared" si="6"/>
        <v>0</v>
      </c>
      <c r="J105" s="16">
        <f t="shared" si="4"/>
        <v>0</v>
      </c>
      <c r="K105" s="16">
        <f t="shared" si="5"/>
        <v>0</v>
      </c>
      <c r="L105" s="54"/>
    </row>
    <row r="106" spans="1:12" x14ac:dyDescent="0.25">
      <c r="A106" s="57" t="s">
        <v>300</v>
      </c>
      <c r="B106" s="12" t="s">
        <v>661</v>
      </c>
      <c r="C106" s="107" t="s">
        <v>662</v>
      </c>
      <c r="D106" s="8"/>
      <c r="E106" s="10"/>
      <c r="F106" s="8" t="s">
        <v>655</v>
      </c>
      <c r="G106" s="48" t="s">
        <v>193</v>
      </c>
      <c r="H106" s="48" t="s">
        <v>193</v>
      </c>
      <c r="I106" s="71">
        <f t="shared" si="6"/>
        <v>0</v>
      </c>
      <c r="J106" s="16">
        <f t="shared" si="4"/>
        <v>0</v>
      </c>
      <c r="K106" s="16">
        <f t="shared" si="5"/>
        <v>0</v>
      </c>
      <c r="L106" s="54"/>
    </row>
    <row r="107" spans="1:12" x14ac:dyDescent="0.25">
      <c r="A107" s="57" t="s">
        <v>569</v>
      </c>
      <c r="B107" s="12" t="s">
        <v>433</v>
      </c>
      <c r="C107" s="41" t="s">
        <v>434</v>
      </c>
      <c r="D107" s="8"/>
      <c r="E107" s="10"/>
      <c r="F107" s="43" t="s">
        <v>435</v>
      </c>
      <c r="G107" s="48" t="s">
        <v>23</v>
      </c>
      <c r="H107" s="48" t="s">
        <v>29</v>
      </c>
      <c r="I107" s="71">
        <f t="shared" si="6"/>
        <v>2</v>
      </c>
      <c r="J107" s="16">
        <f t="shared" si="4"/>
        <v>31.66</v>
      </c>
      <c r="K107" s="16">
        <f t="shared" si="5"/>
        <v>15.82</v>
      </c>
      <c r="L107" s="54"/>
    </row>
    <row r="108" spans="1:12" x14ac:dyDescent="0.25">
      <c r="A108" s="57" t="s">
        <v>570</v>
      </c>
      <c r="B108" s="8" t="s">
        <v>84</v>
      </c>
      <c r="C108" s="12" t="s">
        <v>144</v>
      </c>
      <c r="D108" s="8"/>
      <c r="E108" s="10"/>
      <c r="F108" s="8" t="s">
        <v>73</v>
      </c>
      <c r="G108" s="46" t="s">
        <v>602</v>
      </c>
      <c r="H108" s="46" t="s">
        <v>858</v>
      </c>
      <c r="I108" s="71">
        <f t="shared" si="6"/>
        <v>26</v>
      </c>
      <c r="J108" s="16">
        <f t="shared" si="4"/>
        <v>411.58</v>
      </c>
      <c r="K108" s="16">
        <f t="shared" si="5"/>
        <v>205.66</v>
      </c>
    </row>
    <row r="109" spans="1:12" x14ac:dyDescent="0.25">
      <c r="A109" s="57" t="s">
        <v>571</v>
      </c>
      <c r="B109" s="8" t="s">
        <v>237</v>
      </c>
      <c r="C109" s="75" t="s">
        <v>238</v>
      </c>
      <c r="D109" s="8"/>
      <c r="E109" s="10"/>
      <c r="F109" s="8" t="s">
        <v>214</v>
      </c>
      <c r="G109" s="46" t="s">
        <v>23</v>
      </c>
      <c r="H109" s="46" t="s">
        <v>37</v>
      </c>
      <c r="I109" s="71">
        <f t="shared" si="6"/>
        <v>5</v>
      </c>
      <c r="J109" s="16">
        <f t="shared" si="4"/>
        <v>79.150000000000006</v>
      </c>
      <c r="K109" s="16">
        <f t="shared" si="5"/>
        <v>39.549999999999997</v>
      </c>
    </row>
    <row r="110" spans="1:12" x14ac:dyDescent="0.25">
      <c r="A110" s="57" t="s">
        <v>572</v>
      </c>
      <c r="B110" s="99" t="s">
        <v>548</v>
      </c>
      <c r="C110" s="99" t="s">
        <v>549</v>
      </c>
      <c r="D110" s="31"/>
      <c r="E110" s="82"/>
      <c r="F110" s="99" t="s">
        <v>531</v>
      </c>
      <c r="G110" s="46" t="s">
        <v>775</v>
      </c>
      <c r="H110" s="46" t="s">
        <v>859</v>
      </c>
      <c r="I110" s="71">
        <f t="shared" si="6"/>
        <v>19</v>
      </c>
      <c r="J110" s="16">
        <f t="shared" si="4"/>
        <v>300.77</v>
      </c>
      <c r="K110" s="16">
        <f t="shared" si="5"/>
        <v>150.29</v>
      </c>
    </row>
    <row r="111" spans="1:12" x14ac:dyDescent="0.25">
      <c r="A111" s="57" t="s">
        <v>158</v>
      </c>
      <c r="B111" s="99" t="s">
        <v>550</v>
      </c>
      <c r="C111" s="99" t="s">
        <v>551</v>
      </c>
      <c r="D111" s="31"/>
      <c r="E111" s="82"/>
      <c r="F111" s="99" t="s">
        <v>531</v>
      </c>
      <c r="G111" s="46" t="s">
        <v>16</v>
      </c>
      <c r="H111" s="46" t="s">
        <v>16</v>
      </c>
      <c r="I111" s="71">
        <f t="shared" si="6"/>
        <v>0</v>
      </c>
      <c r="J111" s="16">
        <f t="shared" si="4"/>
        <v>0</v>
      </c>
      <c r="K111" s="16">
        <f t="shared" si="5"/>
        <v>0</v>
      </c>
    </row>
    <row r="112" spans="1:12" x14ac:dyDescent="0.25">
      <c r="A112" s="57" t="s">
        <v>573</v>
      </c>
      <c r="B112" s="99" t="s">
        <v>860</v>
      </c>
      <c r="C112" s="99" t="s">
        <v>861</v>
      </c>
      <c r="D112" s="31"/>
      <c r="E112" s="82"/>
      <c r="F112" s="99" t="s">
        <v>844</v>
      </c>
      <c r="G112" s="46" t="s">
        <v>16</v>
      </c>
      <c r="H112" s="46" t="s">
        <v>16</v>
      </c>
      <c r="I112" s="71">
        <f t="shared" si="6"/>
        <v>0</v>
      </c>
      <c r="J112" s="16">
        <f t="shared" si="4"/>
        <v>0</v>
      </c>
      <c r="K112" s="16">
        <f t="shared" si="5"/>
        <v>0</v>
      </c>
    </row>
    <row r="113" spans="1:12" x14ac:dyDescent="0.25">
      <c r="A113" s="57" t="s">
        <v>574</v>
      </c>
      <c r="B113" s="99" t="s">
        <v>552</v>
      </c>
      <c r="C113" s="99" t="s">
        <v>553</v>
      </c>
      <c r="D113" s="31"/>
      <c r="E113" s="82"/>
      <c r="F113" s="99" t="s">
        <v>518</v>
      </c>
      <c r="G113" s="46" t="s">
        <v>58</v>
      </c>
      <c r="H113" s="46" t="s">
        <v>58</v>
      </c>
      <c r="I113" s="71">
        <f t="shared" si="6"/>
        <v>0</v>
      </c>
      <c r="J113" s="16">
        <f t="shared" si="4"/>
        <v>0</v>
      </c>
      <c r="K113" s="16">
        <f t="shared" si="5"/>
        <v>0</v>
      </c>
    </row>
    <row r="114" spans="1:12" x14ac:dyDescent="0.25">
      <c r="A114" s="57" t="s">
        <v>575</v>
      </c>
      <c r="B114" s="74" t="s">
        <v>417</v>
      </c>
      <c r="C114" s="75" t="s">
        <v>418</v>
      </c>
      <c r="D114" s="31"/>
      <c r="E114" s="82"/>
      <c r="F114" s="31" t="s">
        <v>419</v>
      </c>
      <c r="G114" s="46" t="s">
        <v>776</v>
      </c>
      <c r="H114" s="46" t="s">
        <v>862</v>
      </c>
      <c r="I114" s="71">
        <f t="shared" si="6"/>
        <v>9</v>
      </c>
      <c r="J114" s="16">
        <f t="shared" si="4"/>
        <v>142.47</v>
      </c>
      <c r="K114" s="16">
        <f t="shared" si="5"/>
        <v>71.19</v>
      </c>
    </row>
    <row r="115" spans="1:12" x14ac:dyDescent="0.25">
      <c r="A115" s="57" t="s">
        <v>576</v>
      </c>
      <c r="B115" s="74" t="s">
        <v>420</v>
      </c>
      <c r="C115" s="75" t="s">
        <v>421</v>
      </c>
      <c r="D115" s="31"/>
      <c r="E115" s="82"/>
      <c r="F115" s="31" t="s">
        <v>422</v>
      </c>
      <c r="G115" s="46" t="s">
        <v>423</v>
      </c>
      <c r="H115" s="46" t="s">
        <v>423</v>
      </c>
      <c r="I115" s="71">
        <f t="shared" si="6"/>
        <v>0</v>
      </c>
      <c r="J115" s="16">
        <f t="shared" si="4"/>
        <v>0</v>
      </c>
      <c r="K115" s="16">
        <f t="shared" si="5"/>
        <v>0</v>
      </c>
    </row>
    <row r="116" spans="1:12" x14ac:dyDescent="0.25">
      <c r="A116" s="57" t="s">
        <v>577</v>
      </c>
      <c r="B116" s="74" t="s">
        <v>361</v>
      </c>
      <c r="C116" s="76" t="s">
        <v>362</v>
      </c>
      <c r="D116" s="241"/>
      <c r="E116" s="243"/>
      <c r="F116" s="86" t="s">
        <v>363</v>
      </c>
      <c r="G116" s="46" t="s">
        <v>777</v>
      </c>
      <c r="H116" s="46" t="s">
        <v>863</v>
      </c>
      <c r="I116" s="71">
        <f t="shared" si="6"/>
        <v>223</v>
      </c>
      <c r="J116" s="16">
        <f t="shared" si="4"/>
        <v>3530.09</v>
      </c>
      <c r="K116" s="16">
        <f t="shared" si="5"/>
        <v>1763.93</v>
      </c>
    </row>
    <row r="117" spans="1:12" x14ac:dyDescent="0.25">
      <c r="A117" s="57" t="s">
        <v>578</v>
      </c>
      <c r="B117" s="8" t="s">
        <v>387</v>
      </c>
      <c r="C117" s="77"/>
      <c r="D117" s="242"/>
      <c r="E117" s="244"/>
      <c r="F117" s="88"/>
      <c r="G117" s="46" t="s">
        <v>778</v>
      </c>
      <c r="H117" s="46" t="s">
        <v>864</v>
      </c>
      <c r="I117" s="71">
        <f t="shared" si="6"/>
        <v>213</v>
      </c>
      <c r="J117" s="16">
        <f t="shared" si="4"/>
        <v>3371.79</v>
      </c>
      <c r="K117" s="16">
        <f t="shared" si="5"/>
        <v>1684.83</v>
      </c>
    </row>
    <row r="118" spans="1:12" x14ac:dyDescent="0.25">
      <c r="A118" s="57" t="s">
        <v>579</v>
      </c>
      <c r="B118" s="8" t="s">
        <v>424</v>
      </c>
      <c r="C118" s="83" t="s">
        <v>427</v>
      </c>
      <c r="D118" s="241"/>
      <c r="E118" s="243"/>
      <c r="F118" s="86" t="s">
        <v>428</v>
      </c>
      <c r="G118" s="46" t="s">
        <v>347</v>
      </c>
      <c r="H118" s="46" t="s">
        <v>273</v>
      </c>
      <c r="I118" s="71">
        <f t="shared" si="6"/>
        <v>114</v>
      </c>
      <c r="J118" s="16">
        <f t="shared" si="4"/>
        <v>1804.6200000000001</v>
      </c>
      <c r="K118" s="16">
        <f t="shared" si="5"/>
        <v>901.74</v>
      </c>
    </row>
    <row r="119" spans="1:12" x14ac:dyDescent="0.25">
      <c r="A119" s="57" t="s">
        <v>580</v>
      </c>
      <c r="B119" s="8" t="s">
        <v>425</v>
      </c>
      <c r="C119" s="84"/>
      <c r="D119" s="245"/>
      <c r="E119" s="246"/>
      <c r="F119" s="87"/>
      <c r="G119" s="46" t="s">
        <v>779</v>
      </c>
      <c r="H119" s="46" t="s">
        <v>865</v>
      </c>
      <c r="I119" s="71">
        <f t="shared" si="6"/>
        <v>36</v>
      </c>
      <c r="J119" s="16">
        <f t="shared" si="4"/>
        <v>569.88</v>
      </c>
      <c r="K119" s="16">
        <f t="shared" si="5"/>
        <v>284.76</v>
      </c>
    </row>
    <row r="120" spans="1:12" x14ac:dyDescent="0.25">
      <c r="A120" s="57" t="s">
        <v>581</v>
      </c>
      <c r="B120" s="8" t="s">
        <v>426</v>
      </c>
      <c r="C120" s="85"/>
      <c r="D120" s="242"/>
      <c r="E120" s="244"/>
      <c r="F120" s="88"/>
      <c r="G120" s="46" t="s">
        <v>507</v>
      </c>
      <c r="H120" s="46" t="s">
        <v>720</v>
      </c>
      <c r="I120" s="71">
        <f t="shared" si="6"/>
        <v>43</v>
      </c>
      <c r="J120" s="16">
        <f t="shared" si="4"/>
        <v>680.69</v>
      </c>
      <c r="K120" s="16">
        <f t="shared" si="5"/>
        <v>340.13</v>
      </c>
    </row>
    <row r="121" spans="1:12" x14ac:dyDescent="0.25">
      <c r="A121" s="57" t="s">
        <v>582</v>
      </c>
      <c r="B121" s="99" t="s">
        <v>554</v>
      </c>
      <c r="C121" s="99" t="s">
        <v>555</v>
      </c>
      <c r="D121" s="23"/>
      <c r="E121" s="12"/>
      <c r="F121" s="99" t="s">
        <v>556</v>
      </c>
      <c r="G121" s="46" t="s">
        <v>74</v>
      </c>
      <c r="H121" s="46" t="s">
        <v>190</v>
      </c>
      <c r="I121" s="71">
        <f t="shared" si="6"/>
        <v>21</v>
      </c>
      <c r="J121" s="16">
        <f t="shared" si="4"/>
        <v>332.43</v>
      </c>
      <c r="K121" s="16">
        <f t="shared" si="5"/>
        <v>166.11</v>
      </c>
    </row>
    <row r="122" spans="1:12" x14ac:dyDescent="0.25">
      <c r="A122" s="57" t="s">
        <v>583</v>
      </c>
      <c r="B122" s="12" t="s">
        <v>687</v>
      </c>
      <c r="C122" s="76" t="s">
        <v>688</v>
      </c>
      <c r="D122" s="123"/>
      <c r="E122" s="124"/>
      <c r="F122" s="91" t="s">
        <v>681</v>
      </c>
      <c r="G122" s="46" t="s">
        <v>43</v>
      </c>
      <c r="H122" s="46" t="s">
        <v>49</v>
      </c>
      <c r="I122" s="71">
        <f t="shared" si="6"/>
        <v>2</v>
      </c>
      <c r="J122" s="16">
        <f t="shared" si="4"/>
        <v>31.66</v>
      </c>
      <c r="K122" s="16">
        <f t="shared" si="5"/>
        <v>15.82</v>
      </c>
    </row>
    <row r="123" spans="1:12" x14ac:dyDescent="0.25">
      <c r="A123" s="57" t="s">
        <v>584</v>
      </c>
      <c r="B123" s="99" t="s">
        <v>686</v>
      </c>
      <c r="C123" s="77"/>
      <c r="D123" s="123"/>
      <c r="E123" s="124"/>
      <c r="F123" s="92"/>
      <c r="G123" s="46" t="s">
        <v>34</v>
      </c>
      <c r="H123" s="46" t="s">
        <v>46</v>
      </c>
      <c r="I123" s="71">
        <f t="shared" si="6"/>
        <v>4</v>
      </c>
      <c r="J123" s="16">
        <f t="shared" si="4"/>
        <v>63.32</v>
      </c>
      <c r="K123" s="16">
        <f t="shared" si="5"/>
        <v>31.64</v>
      </c>
    </row>
    <row r="124" spans="1:12" x14ac:dyDescent="0.25">
      <c r="A124" s="57" t="s">
        <v>658</v>
      </c>
      <c r="B124" s="12" t="s">
        <v>667</v>
      </c>
      <c r="C124" s="12" t="s">
        <v>668</v>
      </c>
      <c r="D124" s="123"/>
      <c r="E124" s="124"/>
      <c r="F124" s="8" t="s">
        <v>669</v>
      </c>
      <c r="G124" s="46" t="s">
        <v>20</v>
      </c>
      <c r="H124" s="46" t="s">
        <v>40</v>
      </c>
      <c r="I124" s="71">
        <f t="shared" si="6"/>
        <v>7</v>
      </c>
      <c r="J124" s="16">
        <f t="shared" si="4"/>
        <v>110.81</v>
      </c>
      <c r="K124" s="16">
        <f t="shared" si="5"/>
        <v>55.370000000000005</v>
      </c>
    </row>
    <row r="125" spans="1:12" x14ac:dyDescent="0.25">
      <c r="A125" s="57" t="s">
        <v>707</v>
      </c>
      <c r="B125" s="12" t="s">
        <v>663</v>
      </c>
      <c r="C125" s="12" t="s">
        <v>664</v>
      </c>
      <c r="D125" s="123"/>
      <c r="E125" s="124"/>
      <c r="F125" s="8" t="s">
        <v>655</v>
      </c>
      <c r="G125" s="46" t="s">
        <v>16</v>
      </c>
      <c r="H125" s="46" t="s">
        <v>17</v>
      </c>
      <c r="I125" s="71">
        <f t="shared" si="6"/>
        <v>2</v>
      </c>
      <c r="J125" s="16">
        <f t="shared" si="4"/>
        <v>31.66</v>
      </c>
      <c r="K125" s="16">
        <f t="shared" si="5"/>
        <v>15.82</v>
      </c>
    </row>
    <row r="126" spans="1:12" x14ac:dyDescent="0.25">
      <c r="A126" s="57" t="s">
        <v>708</v>
      </c>
      <c r="B126" s="12" t="s">
        <v>679</v>
      </c>
      <c r="C126" s="12" t="s">
        <v>680</v>
      </c>
      <c r="D126" s="123"/>
      <c r="E126" s="124"/>
      <c r="F126" s="8" t="s">
        <v>681</v>
      </c>
      <c r="G126" s="46" t="s">
        <v>16</v>
      </c>
      <c r="H126" s="46" t="s">
        <v>16</v>
      </c>
      <c r="I126" s="71">
        <f t="shared" si="6"/>
        <v>0</v>
      </c>
      <c r="J126" s="16">
        <f t="shared" si="4"/>
        <v>0</v>
      </c>
      <c r="K126" s="16">
        <f t="shared" si="5"/>
        <v>0</v>
      </c>
    </row>
    <row r="127" spans="1:12" x14ac:dyDescent="0.25">
      <c r="A127" s="57" t="s">
        <v>709</v>
      </c>
      <c r="B127" s="8" t="s">
        <v>414</v>
      </c>
      <c r="C127" s="77" t="s">
        <v>415</v>
      </c>
      <c r="D127" s="23"/>
      <c r="E127" s="12"/>
      <c r="F127" s="120" t="s">
        <v>416</v>
      </c>
      <c r="G127" s="46" t="s">
        <v>780</v>
      </c>
      <c r="H127" s="46" t="s">
        <v>280</v>
      </c>
      <c r="I127" s="71">
        <f t="shared" si="6"/>
        <v>184</v>
      </c>
      <c r="J127" s="16">
        <f t="shared" si="4"/>
        <v>2912.72</v>
      </c>
      <c r="K127" s="16">
        <f t="shared" si="5"/>
        <v>1455.44</v>
      </c>
    </row>
    <row r="128" spans="1:12" x14ac:dyDescent="0.25">
      <c r="A128" s="57" t="s">
        <v>710</v>
      </c>
      <c r="B128" s="8" t="s">
        <v>670</v>
      </c>
      <c r="C128" s="8" t="s">
        <v>671</v>
      </c>
      <c r="D128" s="123"/>
      <c r="E128" s="124"/>
      <c r="F128" s="8" t="s">
        <v>672</v>
      </c>
      <c r="G128" s="46" t="s">
        <v>23</v>
      </c>
      <c r="H128" s="46" t="s">
        <v>54</v>
      </c>
      <c r="I128" s="71">
        <f t="shared" si="6"/>
        <v>11</v>
      </c>
      <c r="J128" s="16">
        <f t="shared" si="4"/>
        <v>174.13</v>
      </c>
      <c r="K128" s="16">
        <f t="shared" si="5"/>
        <v>87.01</v>
      </c>
      <c r="L128" s="9"/>
    </row>
    <row r="129" spans="1:11" x14ac:dyDescent="0.25">
      <c r="A129" s="57" t="s">
        <v>711</v>
      </c>
      <c r="B129" s="8" t="s">
        <v>86</v>
      </c>
      <c r="C129" s="12" t="s">
        <v>145</v>
      </c>
      <c r="D129" s="23"/>
      <c r="E129" s="12"/>
      <c r="F129" s="8" t="s">
        <v>87</v>
      </c>
      <c r="G129" s="46" t="s">
        <v>347</v>
      </c>
      <c r="H129" s="46" t="s">
        <v>866</v>
      </c>
      <c r="I129" s="71">
        <f t="shared" si="6"/>
        <v>56</v>
      </c>
      <c r="J129" s="16">
        <f t="shared" si="4"/>
        <v>886.48</v>
      </c>
      <c r="K129" s="16">
        <f t="shared" si="5"/>
        <v>442.96000000000004</v>
      </c>
    </row>
    <row r="130" spans="1:11" x14ac:dyDescent="0.25">
      <c r="A130" s="57" t="s">
        <v>608</v>
      </c>
      <c r="B130" s="8" t="s">
        <v>89</v>
      </c>
      <c r="C130" s="12" t="s">
        <v>147</v>
      </c>
      <c r="D130" s="23"/>
      <c r="E130" s="12"/>
      <c r="F130" s="8" t="s">
        <v>87</v>
      </c>
      <c r="G130" s="46" t="s">
        <v>781</v>
      </c>
      <c r="H130" s="46" t="s">
        <v>867</v>
      </c>
      <c r="I130" s="71">
        <f t="shared" si="6"/>
        <v>72</v>
      </c>
      <c r="J130" s="16">
        <f t="shared" si="4"/>
        <v>1139.76</v>
      </c>
      <c r="K130" s="16">
        <f t="shared" si="5"/>
        <v>569.52</v>
      </c>
    </row>
    <row r="131" spans="1:11" x14ac:dyDescent="0.25">
      <c r="A131" s="57" t="s">
        <v>712</v>
      </c>
      <c r="B131" s="12" t="s">
        <v>665</v>
      </c>
      <c r="C131" s="12" t="s">
        <v>666</v>
      </c>
      <c r="D131" s="8"/>
      <c r="E131" s="10"/>
      <c r="F131" s="8" t="s">
        <v>655</v>
      </c>
      <c r="G131" s="46" t="s">
        <v>17</v>
      </c>
      <c r="H131" s="46" t="s">
        <v>26</v>
      </c>
      <c r="I131" s="71">
        <f t="shared" si="6"/>
        <v>3</v>
      </c>
      <c r="J131" s="16">
        <f t="shared" si="4"/>
        <v>47.49</v>
      </c>
      <c r="K131" s="16">
        <f t="shared" si="5"/>
        <v>23.73</v>
      </c>
    </row>
    <row r="132" spans="1:11" x14ac:dyDescent="0.25">
      <c r="A132" s="57" t="s">
        <v>713</v>
      </c>
      <c r="B132" s="12" t="s">
        <v>689</v>
      </c>
      <c r="C132" s="12" t="s">
        <v>690</v>
      </c>
      <c r="D132" s="8"/>
      <c r="E132" s="10"/>
      <c r="F132" s="8" t="s">
        <v>691</v>
      </c>
      <c r="G132" s="46" t="s">
        <v>16</v>
      </c>
      <c r="H132" s="46" t="s">
        <v>13</v>
      </c>
      <c r="I132" s="71">
        <f t="shared" si="6"/>
        <v>1</v>
      </c>
      <c r="J132" s="16">
        <f t="shared" si="4"/>
        <v>15.83</v>
      </c>
      <c r="K132" s="16">
        <f t="shared" si="5"/>
        <v>7.91</v>
      </c>
    </row>
    <row r="133" spans="1:11" x14ac:dyDescent="0.25">
      <c r="A133" s="57" t="s">
        <v>307</v>
      </c>
      <c r="B133" s="99" t="s">
        <v>557</v>
      </c>
      <c r="C133" s="99" t="s">
        <v>558</v>
      </c>
      <c r="D133" s="8"/>
      <c r="E133" s="10"/>
      <c r="F133" s="99" t="s">
        <v>518</v>
      </c>
      <c r="G133" s="46" t="s">
        <v>595</v>
      </c>
      <c r="H133" s="46" t="s">
        <v>595</v>
      </c>
      <c r="I133" s="71">
        <f t="shared" si="6"/>
        <v>0</v>
      </c>
      <c r="J133" s="16">
        <f t="shared" si="4"/>
        <v>0</v>
      </c>
      <c r="K133" s="16">
        <f t="shared" si="5"/>
        <v>0</v>
      </c>
    </row>
    <row r="134" spans="1:11" x14ac:dyDescent="0.25">
      <c r="A134" s="57" t="s">
        <v>714</v>
      </c>
      <c r="B134" s="99" t="s">
        <v>868</v>
      </c>
      <c r="C134" s="99" t="s">
        <v>869</v>
      </c>
      <c r="D134" s="8"/>
      <c r="E134" s="10"/>
      <c r="F134" s="99" t="s">
        <v>844</v>
      </c>
      <c r="G134" s="46" t="s">
        <v>16</v>
      </c>
      <c r="H134" s="46" t="s">
        <v>16</v>
      </c>
      <c r="I134" s="71">
        <f t="shared" si="6"/>
        <v>0</v>
      </c>
      <c r="J134" s="16">
        <f t="shared" si="4"/>
        <v>0</v>
      </c>
      <c r="K134" s="16">
        <f t="shared" si="5"/>
        <v>0</v>
      </c>
    </row>
    <row r="135" spans="1:11" x14ac:dyDescent="0.25">
      <c r="A135" s="57" t="s">
        <v>715</v>
      </c>
      <c r="B135" s="8" t="s">
        <v>239</v>
      </c>
      <c r="C135" s="12" t="s">
        <v>241</v>
      </c>
      <c r="D135" s="23"/>
      <c r="E135" s="12"/>
      <c r="F135" s="8" t="s">
        <v>210</v>
      </c>
      <c r="G135" s="46" t="s">
        <v>37</v>
      </c>
      <c r="H135" s="46" t="s">
        <v>49</v>
      </c>
      <c r="I135" s="71">
        <f t="shared" si="6"/>
        <v>4</v>
      </c>
      <c r="J135" s="16">
        <f t="shared" si="4"/>
        <v>63.32</v>
      </c>
      <c r="K135" s="16">
        <f t="shared" si="5"/>
        <v>31.64</v>
      </c>
    </row>
    <row r="136" spans="1:11" x14ac:dyDescent="0.25">
      <c r="A136" s="57" t="s">
        <v>716</v>
      </c>
      <c r="B136" s="8" t="s">
        <v>240</v>
      </c>
      <c r="C136" s="12" t="s">
        <v>241</v>
      </c>
      <c r="D136" s="23"/>
      <c r="E136" s="12"/>
      <c r="F136" s="8" t="s">
        <v>210</v>
      </c>
      <c r="G136" s="46" t="s">
        <v>40</v>
      </c>
      <c r="H136" s="46" t="s">
        <v>54</v>
      </c>
      <c r="I136" s="71">
        <f t="shared" si="6"/>
        <v>5</v>
      </c>
      <c r="J136" s="16">
        <f t="shared" ref="J136:J164" si="7">I136*15.83</f>
        <v>79.150000000000006</v>
      </c>
      <c r="K136" s="16">
        <f t="shared" ref="K136:K164" si="8">I136*7.91</f>
        <v>39.549999999999997</v>
      </c>
    </row>
    <row r="137" spans="1:11" x14ac:dyDescent="0.25">
      <c r="A137" s="57" t="s">
        <v>717</v>
      </c>
      <c r="B137" s="12" t="s">
        <v>692</v>
      </c>
      <c r="C137" s="12" t="s">
        <v>693</v>
      </c>
      <c r="D137" s="8"/>
      <c r="E137" s="10"/>
      <c r="F137" s="8" t="s">
        <v>691</v>
      </c>
      <c r="G137" s="46" t="s">
        <v>16</v>
      </c>
      <c r="H137" s="46" t="s">
        <v>26</v>
      </c>
      <c r="I137" s="71">
        <f t="shared" si="6"/>
        <v>5</v>
      </c>
      <c r="J137" s="16">
        <f t="shared" si="7"/>
        <v>79.150000000000006</v>
      </c>
      <c r="K137" s="16">
        <f t="shared" si="8"/>
        <v>39.549999999999997</v>
      </c>
    </row>
    <row r="138" spans="1:11" x14ac:dyDescent="0.25">
      <c r="A138" s="57" t="s">
        <v>470</v>
      </c>
      <c r="B138" s="8" t="s">
        <v>365</v>
      </c>
      <c r="C138" s="12" t="s">
        <v>366</v>
      </c>
      <c r="D138" s="8"/>
      <c r="E138" s="10"/>
      <c r="F138" s="8" t="s">
        <v>327</v>
      </c>
      <c r="G138" s="46" t="s">
        <v>193</v>
      </c>
      <c r="H138" s="46" t="s">
        <v>195</v>
      </c>
      <c r="I138" s="71">
        <f t="shared" si="6"/>
        <v>2</v>
      </c>
      <c r="J138" s="16">
        <f t="shared" si="7"/>
        <v>31.66</v>
      </c>
      <c r="K138" s="16">
        <f t="shared" si="8"/>
        <v>15.82</v>
      </c>
    </row>
    <row r="139" spans="1:11" x14ac:dyDescent="0.25">
      <c r="A139" s="57" t="s">
        <v>389</v>
      </c>
      <c r="B139" s="8" t="s">
        <v>367</v>
      </c>
      <c r="C139" s="12" t="s">
        <v>368</v>
      </c>
      <c r="D139" s="23"/>
      <c r="E139" s="12"/>
      <c r="F139" s="8" t="s">
        <v>312</v>
      </c>
      <c r="G139" s="46" t="s">
        <v>782</v>
      </c>
      <c r="H139" s="46" t="s">
        <v>870</v>
      </c>
      <c r="I139" s="71">
        <f t="shared" si="6"/>
        <v>78</v>
      </c>
      <c r="J139" s="16">
        <f t="shared" si="7"/>
        <v>1234.74</v>
      </c>
      <c r="K139" s="16">
        <f t="shared" si="8"/>
        <v>616.98</v>
      </c>
    </row>
    <row r="140" spans="1:11" x14ac:dyDescent="0.25">
      <c r="A140" s="57" t="s">
        <v>347</v>
      </c>
      <c r="B140" s="8" t="s">
        <v>407</v>
      </c>
      <c r="C140" s="12" t="s">
        <v>408</v>
      </c>
      <c r="D140" s="8"/>
      <c r="E140" s="10"/>
      <c r="F140" s="8" t="s">
        <v>410</v>
      </c>
      <c r="G140" s="46" t="s">
        <v>16</v>
      </c>
      <c r="H140" s="46" t="s">
        <v>16</v>
      </c>
      <c r="I140" s="71">
        <f t="shared" si="6"/>
        <v>0</v>
      </c>
      <c r="J140" s="16">
        <f t="shared" si="7"/>
        <v>0</v>
      </c>
      <c r="K140" s="16">
        <f t="shared" si="8"/>
        <v>0</v>
      </c>
    </row>
    <row r="141" spans="1:11" x14ac:dyDescent="0.25">
      <c r="A141" s="57" t="s">
        <v>299</v>
      </c>
      <c r="B141" s="8" t="s">
        <v>411</v>
      </c>
      <c r="C141" s="12" t="s">
        <v>412</v>
      </c>
      <c r="D141" s="8"/>
      <c r="E141" s="10"/>
      <c r="F141" s="8" t="s">
        <v>410</v>
      </c>
      <c r="G141" s="46" t="s">
        <v>783</v>
      </c>
      <c r="H141" s="46" t="s">
        <v>783</v>
      </c>
      <c r="I141" s="71">
        <f t="shared" si="6"/>
        <v>0</v>
      </c>
      <c r="J141" s="16">
        <f t="shared" si="7"/>
        <v>0</v>
      </c>
      <c r="K141" s="16">
        <f t="shared" si="8"/>
        <v>0</v>
      </c>
    </row>
    <row r="142" spans="1:11" x14ac:dyDescent="0.25">
      <c r="A142" s="57" t="s">
        <v>718</v>
      </c>
      <c r="B142" s="8" t="s">
        <v>373</v>
      </c>
      <c r="C142" s="12" t="s">
        <v>376</v>
      </c>
      <c r="D142" s="23"/>
      <c r="E142" s="12"/>
      <c r="F142" s="8" t="s">
        <v>322</v>
      </c>
      <c r="G142" s="46" t="s">
        <v>71</v>
      </c>
      <c r="H142" s="46" t="s">
        <v>193</v>
      </c>
      <c r="I142" s="71">
        <f t="shared" si="6"/>
        <v>12</v>
      </c>
      <c r="J142" s="16">
        <f t="shared" si="7"/>
        <v>189.96</v>
      </c>
      <c r="K142" s="16">
        <f t="shared" si="8"/>
        <v>94.92</v>
      </c>
    </row>
    <row r="143" spans="1:11" x14ac:dyDescent="0.25">
      <c r="A143" s="57" t="s">
        <v>449</v>
      </c>
      <c r="B143" s="8" t="s">
        <v>374</v>
      </c>
      <c r="C143" s="76" t="s">
        <v>377</v>
      </c>
      <c r="D143" s="237"/>
      <c r="E143" s="239"/>
      <c r="F143" s="86" t="s">
        <v>322</v>
      </c>
      <c r="G143" s="46" t="s">
        <v>395</v>
      </c>
      <c r="H143" s="46" t="s">
        <v>398</v>
      </c>
      <c r="I143" s="71">
        <f t="shared" si="6"/>
        <v>6</v>
      </c>
      <c r="J143" s="16">
        <f t="shared" si="7"/>
        <v>94.98</v>
      </c>
      <c r="K143" s="16">
        <f t="shared" si="8"/>
        <v>47.46</v>
      </c>
    </row>
    <row r="144" spans="1:11" x14ac:dyDescent="0.25">
      <c r="A144" s="57" t="s">
        <v>719</v>
      </c>
      <c r="B144" s="8" t="s">
        <v>375</v>
      </c>
      <c r="C144" s="77"/>
      <c r="D144" s="238"/>
      <c r="E144" s="240"/>
      <c r="F144" s="88"/>
      <c r="G144" s="46" t="s">
        <v>784</v>
      </c>
      <c r="H144" s="46" t="s">
        <v>871</v>
      </c>
      <c r="I144" s="71">
        <f t="shared" si="6"/>
        <v>7</v>
      </c>
      <c r="J144" s="16">
        <f t="shared" si="7"/>
        <v>110.81</v>
      </c>
      <c r="K144" s="16">
        <f t="shared" si="8"/>
        <v>55.370000000000005</v>
      </c>
    </row>
    <row r="145" spans="1:11" x14ac:dyDescent="0.25">
      <c r="A145" s="57" t="s">
        <v>720</v>
      </c>
      <c r="B145" s="8" t="s">
        <v>370</v>
      </c>
      <c r="C145" s="12" t="s">
        <v>371</v>
      </c>
      <c r="D145" s="23"/>
      <c r="E145" s="12"/>
      <c r="F145" s="8" t="s">
        <v>372</v>
      </c>
      <c r="G145" s="46" t="s">
        <v>499</v>
      </c>
      <c r="H145" s="46" t="s">
        <v>470</v>
      </c>
      <c r="I145" s="71">
        <f t="shared" si="6"/>
        <v>47</v>
      </c>
      <c r="J145" s="16">
        <f t="shared" si="7"/>
        <v>744.01</v>
      </c>
      <c r="K145" s="16">
        <f t="shared" si="8"/>
        <v>371.77</v>
      </c>
    </row>
    <row r="146" spans="1:11" x14ac:dyDescent="0.25">
      <c r="A146" s="57" t="s">
        <v>721</v>
      </c>
      <c r="B146" s="12" t="s">
        <v>705</v>
      </c>
      <c r="C146" s="12" t="s">
        <v>706</v>
      </c>
      <c r="D146" s="8"/>
      <c r="E146" s="10"/>
      <c r="F146" s="8" t="s">
        <v>704</v>
      </c>
      <c r="G146" s="46" t="s">
        <v>16</v>
      </c>
      <c r="H146" s="46" t="s">
        <v>13</v>
      </c>
      <c r="I146" s="71">
        <f t="shared" ref="I146:I164" si="9">H146-G146</f>
        <v>1</v>
      </c>
      <c r="J146" s="16">
        <f t="shared" si="7"/>
        <v>15.83</v>
      </c>
      <c r="K146" s="16">
        <f t="shared" si="8"/>
        <v>7.91</v>
      </c>
    </row>
    <row r="147" spans="1:11" x14ac:dyDescent="0.25">
      <c r="A147" s="57" t="s">
        <v>724</v>
      </c>
      <c r="B147" s="8" t="s">
        <v>380</v>
      </c>
      <c r="C147" s="12" t="s">
        <v>381</v>
      </c>
      <c r="D147" s="23"/>
      <c r="E147" s="12"/>
      <c r="F147" s="8" t="s">
        <v>322</v>
      </c>
      <c r="G147" s="46" t="s">
        <v>785</v>
      </c>
      <c r="H147" s="46" t="s">
        <v>872</v>
      </c>
      <c r="I147" s="71">
        <f t="shared" si="9"/>
        <v>397</v>
      </c>
      <c r="J147" s="16">
        <f t="shared" si="7"/>
        <v>6284.51</v>
      </c>
      <c r="K147" s="16">
        <f t="shared" si="8"/>
        <v>3140.27</v>
      </c>
    </row>
    <row r="148" spans="1:11" x14ac:dyDescent="0.25">
      <c r="A148" s="57" t="s">
        <v>728</v>
      </c>
      <c r="B148" s="8" t="s">
        <v>873</v>
      </c>
      <c r="C148" s="12" t="s">
        <v>874</v>
      </c>
      <c r="D148" s="8"/>
      <c r="E148" s="10"/>
      <c r="F148" s="8" t="s">
        <v>875</v>
      </c>
      <c r="G148" s="46" t="s">
        <v>16</v>
      </c>
      <c r="H148" s="46" t="s">
        <v>16</v>
      </c>
      <c r="I148" s="71">
        <f t="shared" si="9"/>
        <v>0</v>
      </c>
      <c r="J148" s="16">
        <f t="shared" si="7"/>
        <v>0</v>
      </c>
      <c r="K148" s="16">
        <f t="shared" si="8"/>
        <v>0</v>
      </c>
    </row>
    <row r="149" spans="1:11" x14ac:dyDescent="0.25">
      <c r="A149" s="57" t="s">
        <v>729</v>
      </c>
      <c r="B149" s="12" t="s">
        <v>734</v>
      </c>
      <c r="C149" s="8" t="s">
        <v>737</v>
      </c>
      <c r="D149" s="8"/>
      <c r="E149" s="10"/>
      <c r="F149" s="8" t="s">
        <v>736</v>
      </c>
      <c r="G149" s="46" t="s">
        <v>16</v>
      </c>
      <c r="H149" s="46" t="s">
        <v>26</v>
      </c>
      <c r="I149" s="71">
        <f t="shared" si="9"/>
        <v>5</v>
      </c>
      <c r="J149" s="16">
        <f t="shared" si="7"/>
        <v>79.150000000000006</v>
      </c>
      <c r="K149" s="16">
        <f t="shared" si="8"/>
        <v>39.549999999999997</v>
      </c>
    </row>
    <row r="150" spans="1:11" x14ac:dyDescent="0.25">
      <c r="A150" s="57" t="s">
        <v>730</v>
      </c>
      <c r="B150" s="99" t="s">
        <v>559</v>
      </c>
      <c r="C150" s="99" t="s">
        <v>560</v>
      </c>
      <c r="D150" s="8"/>
      <c r="E150" s="10"/>
      <c r="F150" s="99" t="s">
        <v>528</v>
      </c>
      <c r="G150" s="46" t="s">
        <v>590</v>
      </c>
      <c r="H150" s="46" t="s">
        <v>308</v>
      </c>
      <c r="I150" s="71">
        <f t="shared" si="9"/>
        <v>1</v>
      </c>
      <c r="J150" s="16">
        <f t="shared" si="7"/>
        <v>15.83</v>
      </c>
      <c r="K150" s="16">
        <f t="shared" si="8"/>
        <v>7.91</v>
      </c>
    </row>
    <row r="151" spans="1:11" x14ac:dyDescent="0.25">
      <c r="A151" s="57" t="s">
        <v>480</v>
      </c>
      <c r="B151" s="12" t="s">
        <v>699</v>
      </c>
      <c r="C151" s="12" t="s">
        <v>700</v>
      </c>
      <c r="D151" s="8"/>
      <c r="E151" s="10"/>
      <c r="F151" s="8" t="s">
        <v>701</v>
      </c>
      <c r="G151" s="46" t="s">
        <v>16</v>
      </c>
      <c r="H151" s="46" t="s">
        <v>17</v>
      </c>
      <c r="I151" s="71">
        <f t="shared" si="9"/>
        <v>2</v>
      </c>
      <c r="J151" s="16">
        <f t="shared" si="7"/>
        <v>31.66</v>
      </c>
      <c r="K151" s="16">
        <f t="shared" si="8"/>
        <v>15.82</v>
      </c>
    </row>
    <row r="152" spans="1:11" x14ac:dyDescent="0.25">
      <c r="A152" s="57" t="s">
        <v>884</v>
      </c>
      <c r="B152" s="99" t="s">
        <v>561</v>
      </c>
      <c r="C152" s="99" t="s">
        <v>562</v>
      </c>
      <c r="D152" s="8"/>
      <c r="E152" s="10"/>
      <c r="F152" s="99" t="s">
        <v>518</v>
      </c>
      <c r="G152" s="46" t="s">
        <v>589</v>
      </c>
      <c r="H152" s="46" t="s">
        <v>589</v>
      </c>
      <c r="I152" s="71">
        <f t="shared" si="9"/>
        <v>0</v>
      </c>
      <c r="J152" s="16">
        <f t="shared" si="7"/>
        <v>0</v>
      </c>
      <c r="K152" s="16">
        <f t="shared" si="8"/>
        <v>0</v>
      </c>
    </row>
    <row r="153" spans="1:11" x14ac:dyDescent="0.25">
      <c r="A153" s="57" t="s">
        <v>885</v>
      </c>
      <c r="B153" s="8" t="s">
        <v>385</v>
      </c>
      <c r="C153" s="12" t="s">
        <v>386</v>
      </c>
      <c r="D153" s="23"/>
      <c r="E153" s="12"/>
      <c r="F153" s="8" t="s">
        <v>383</v>
      </c>
      <c r="G153" s="46" t="s">
        <v>786</v>
      </c>
      <c r="H153" s="46" t="s">
        <v>876</v>
      </c>
      <c r="I153" s="71">
        <f t="shared" si="9"/>
        <v>62</v>
      </c>
      <c r="J153" s="16">
        <f t="shared" si="7"/>
        <v>981.46</v>
      </c>
      <c r="K153" s="16">
        <f t="shared" si="8"/>
        <v>490.42</v>
      </c>
    </row>
    <row r="154" spans="1:11" x14ac:dyDescent="0.25">
      <c r="A154" s="57" t="s">
        <v>886</v>
      </c>
      <c r="B154" s="36" t="s">
        <v>563</v>
      </c>
      <c r="C154" s="36" t="s">
        <v>564</v>
      </c>
      <c r="D154" s="8"/>
      <c r="E154" s="10"/>
      <c r="F154" s="36" t="s">
        <v>556</v>
      </c>
      <c r="G154" s="46" t="s">
        <v>787</v>
      </c>
      <c r="H154" s="46" t="s">
        <v>877</v>
      </c>
      <c r="I154" s="71">
        <f t="shared" si="9"/>
        <v>54</v>
      </c>
      <c r="J154" s="16">
        <f t="shared" si="7"/>
        <v>854.82</v>
      </c>
      <c r="K154" s="16">
        <f t="shared" si="8"/>
        <v>427.14</v>
      </c>
    </row>
    <row r="155" spans="1:11" x14ac:dyDescent="0.25">
      <c r="A155" s="57" t="s">
        <v>887</v>
      </c>
      <c r="B155" s="36" t="s">
        <v>878</v>
      </c>
      <c r="C155" s="128" t="s">
        <v>879</v>
      </c>
      <c r="D155" s="8"/>
      <c r="E155" s="10"/>
      <c r="F155" s="128" t="s">
        <v>875</v>
      </c>
      <c r="G155" s="46" t="s">
        <v>16</v>
      </c>
      <c r="H155" s="46" t="s">
        <v>16</v>
      </c>
      <c r="I155" s="71">
        <f t="shared" si="9"/>
        <v>0</v>
      </c>
      <c r="J155" s="16">
        <f t="shared" si="7"/>
        <v>0</v>
      </c>
      <c r="K155" s="16">
        <f t="shared" si="8"/>
        <v>0</v>
      </c>
    </row>
    <row r="156" spans="1:11" x14ac:dyDescent="0.25">
      <c r="A156" s="57" t="s">
        <v>888</v>
      </c>
      <c r="B156" s="12" t="s">
        <v>678</v>
      </c>
      <c r="C156" s="83" t="s">
        <v>676</v>
      </c>
      <c r="D156" s="8"/>
      <c r="E156" s="10"/>
      <c r="F156" s="91" t="s">
        <v>675</v>
      </c>
      <c r="G156" s="46" t="s">
        <v>16</v>
      </c>
      <c r="H156" s="46" t="s">
        <v>23</v>
      </c>
      <c r="I156" s="71">
        <f t="shared" si="9"/>
        <v>4</v>
      </c>
      <c r="J156" s="16">
        <f t="shared" si="7"/>
        <v>63.32</v>
      </c>
      <c r="K156" s="16">
        <f t="shared" si="8"/>
        <v>31.64</v>
      </c>
    </row>
    <row r="157" spans="1:11" x14ac:dyDescent="0.25">
      <c r="A157" s="57" t="s">
        <v>889</v>
      </c>
      <c r="B157" s="36" t="s">
        <v>677</v>
      </c>
      <c r="C157" s="85"/>
      <c r="D157" s="8"/>
      <c r="E157" s="10"/>
      <c r="F157" s="92"/>
      <c r="G157" s="46" t="s">
        <v>23</v>
      </c>
      <c r="H157" s="46" t="s">
        <v>29</v>
      </c>
      <c r="I157" s="71">
        <f t="shared" si="9"/>
        <v>2</v>
      </c>
      <c r="J157" s="16">
        <f t="shared" si="7"/>
        <v>31.66</v>
      </c>
      <c r="K157" s="16">
        <f t="shared" si="8"/>
        <v>15.82</v>
      </c>
    </row>
    <row r="158" spans="1:11" x14ac:dyDescent="0.25">
      <c r="A158" s="57" t="s">
        <v>890</v>
      </c>
      <c r="B158" s="36" t="s">
        <v>565</v>
      </c>
      <c r="C158" s="36" t="s">
        <v>566</v>
      </c>
      <c r="D158" s="8"/>
      <c r="E158" s="10"/>
      <c r="F158" s="36" t="s">
        <v>567</v>
      </c>
      <c r="G158" s="46" t="s">
        <v>159</v>
      </c>
      <c r="H158" s="46" t="s">
        <v>390</v>
      </c>
      <c r="I158" s="71">
        <f t="shared" si="9"/>
        <v>15</v>
      </c>
      <c r="J158" s="16">
        <f t="shared" si="7"/>
        <v>237.45</v>
      </c>
      <c r="K158" s="16">
        <f t="shared" si="8"/>
        <v>118.65</v>
      </c>
    </row>
    <row r="159" spans="1:11" x14ac:dyDescent="0.25">
      <c r="A159" s="57" t="s">
        <v>781</v>
      </c>
      <c r="B159" s="12" t="s">
        <v>659</v>
      </c>
      <c r="C159" s="12" t="s">
        <v>660</v>
      </c>
      <c r="D159" s="8"/>
      <c r="E159" s="10"/>
      <c r="F159" s="8" t="s">
        <v>655</v>
      </c>
      <c r="G159" s="46" t="s">
        <v>722</v>
      </c>
      <c r="H159" s="46" t="s">
        <v>722</v>
      </c>
      <c r="I159" s="71">
        <f t="shared" si="9"/>
        <v>0</v>
      </c>
      <c r="J159" s="16">
        <f t="shared" si="7"/>
        <v>0</v>
      </c>
      <c r="K159" s="16">
        <f t="shared" si="8"/>
        <v>0</v>
      </c>
    </row>
    <row r="160" spans="1:11" x14ac:dyDescent="0.25">
      <c r="A160" s="57" t="s">
        <v>891</v>
      </c>
      <c r="B160" s="12" t="s">
        <v>880</v>
      </c>
      <c r="C160" s="75" t="s">
        <v>881</v>
      </c>
      <c r="D160" s="8"/>
      <c r="E160" s="10"/>
      <c r="F160" s="31" t="s">
        <v>875</v>
      </c>
      <c r="G160" s="46" t="s">
        <v>16</v>
      </c>
      <c r="H160" s="46" t="s">
        <v>16</v>
      </c>
      <c r="I160" s="71">
        <f t="shared" si="9"/>
        <v>0</v>
      </c>
      <c r="J160" s="16">
        <f t="shared" si="7"/>
        <v>0</v>
      </c>
      <c r="K160" s="16">
        <f t="shared" si="8"/>
        <v>0</v>
      </c>
    </row>
    <row r="161" spans="1:14" x14ac:dyDescent="0.25">
      <c r="A161" s="57" t="s">
        <v>640</v>
      </c>
      <c r="B161" s="12" t="s">
        <v>882</v>
      </c>
      <c r="C161" s="75" t="s">
        <v>883</v>
      </c>
      <c r="D161" s="8"/>
      <c r="E161" s="10"/>
      <c r="F161" s="31" t="s">
        <v>875</v>
      </c>
      <c r="G161" s="46" t="s">
        <v>16</v>
      </c>
      <c r="H161" s="46" t="s">
        <v>16</v>
      </c>
      <c r="I161" s="71">
        <f t="shared" si="9"/>
        <v>0</v>
      </c>
      <c r="J161" s="16">
        <f t="shared" si="7"/>
        <v>0</v>
      </c>
      <c r="K161" s="16">
        <f t="shared" si="8"/>
        <v>0</v>
      </c>
    </row>
    <row r="162" spans="1:14" x14ac:dyDescent="0.25">
      <c r="A162" s="57" t="s">
        <v>892</v>
      </c>
      <c r="B162" s="12" t="s">
        <v>731</v>
      </c>
      <c r="C162" s="76" t="s">
        <v>735</v>
      </c>
      <c r="D162" s="8"/>
      <c r="E162" s="10"/>
      <c r="F162" s="91" t="s">
        <v>736</v>
      </c>
      <c r="G162" s="46" t="s">
        <v>16</v>
      </c>
      <c r="H162" s="46" t="s">
        <v>16</v>
      </c>
      <c r="I162" s="71">
        <f t="shared" si="9"/>
        <v>0</v>
      </c>
      <c r="J162" s="16">
        <f t="shared" si="7"/>
        <v>0</v>
      </c>
      <c r="K162" s="16">
        <f t="shared" si="8"/>
        <v>0</v>
      </c>
    </row>
    <row r="163" spans="1:14" x14ac:dyDescent="0.25">
      <c r="A163" s="57" t="s">
        <v>893</v>
      </c>
      <c r="B163" s="12" t="s">
        <v>732</v>
      </c>
      <c r="C163" s="111"/>
      <c r="D163" s="8"/>
      <c r="E163" s="10"/>
      <c r="F163" s="112"/>
      <c r="G163" s="46" t="s">
        <v>16</v>
      </c>
      <c r="H163" s="46" t="s">
        <v>17</v>
      </c>
      <c r="I163" s="71">
        <f t="shared" si="9"/>
        <v>2</v>
      </c>
      <c r="J163" s="16">
        <f t="shared" si="7"/>
        <v>31.66</v>
      </c>
      <c r="K163" s="16">
        <f t="shared" si="8"/>
        <v>15.82</v>
      </c>
    </row>
    <row r="164" spans="1:14" x14ac:dyDescent="0.25">
      <c r="A164" s="57" t="s">
        <v>894</v>
      </c>
      <c r="B164" s="12" t="s">
        <v>733</v>
      </c>
      <c r="C164" s="77"/>
      <c r="D164" s="8"/>
      <c r="E164" s="10"/>
      <c r="F164" s="92"/>
      <c r="G164" s="46" t="s">
        <v>16</v>
      </c>
      <c r="H164" s="46" t="s">
        <v>13</v>
      </c>
      <c r="I164" s="71">
        <f t="shared" si="9"/>
        <v>1</v>
      </c>
      <c r="J164" s="16">
        <f t="shared" si="7"/>
        <v>15.83</v>
      </c>
      <c r="K164" s="16">
        <f t="shared" si="8"/>
        <v>7.91</v>
      </c>
    </row>
    <row r="165" spans="1:14" x14ac:dyDescent="0.25">
      <c r="J165" s="17"/>
    </row>
    <row r="166" spans="1:14" s="19" customFormat="1" ht="15.75" x14ac:dyDescent="0.25">
      <c r="A166" s="236" t="s">
        <v>115</v>
      </c>
      <c r="B166" s="236"/>
      <c r="C166" s="236"/>
      <c r="D166" s="236"/>
      <c r="E166" s="236"/>
      <c r="F166" s="236"/>
      <c r="G166" s="236"/>
      <c r="H166" s="236"/>
      <c r="I166" s="236"/>
      <c r="J166" s="20">
        <f>SUM(J8:J153)</f>
        <v>65710.33000000006</v>
      </c>
      <c r="K166" s="20">
        <f>SUM(K8:K153)</f>
        <v>32834.409999999982</v>
      </c>
      <c r="L166" s="20"/>
      <c r="M166" s="20"/>
      <c r="N166" s="20">
        <f>J166+K166</f>
        <v>98544.740000000049</v>
      </c>
    </row>
    <row r="167" spans="1:14" x14ac:dyDescent="0.25">
      <c r="J167" s="17"/>
    </row>
    <row r="168" spans="1:14" x14ac:dyDescent="0.25">
      <c r="J168" s="17"/>
    </row>
    <row r="169" spans="1:14" x14ac:dyDescent="0.25">
      <c r="J169" s="17"/>
    </row>
    <row r="170" spans="1:14" x14ac:dyDescent="0.25">
      <c r="J170" s="17"/>
    </row>
    <row r="171" spans="1:14" x14ac:dyDescent="0.25">
      <c r="J171" s="17"/>
    </row>
    <row r="172" spans="1:14" x14ac:dyDescent="0.25">
      <c r="J172" s="17"/>
    </row>
    <row r="173" spans="1:14" x14ac:dyDescent="0.25">
      <c r="J173" s="17"/>
    </row>
    <row r="174" spans="1:14" x14ac:dyDescent="0.25">
      <c r="J174" s="17"/>
    </row>
    <row r="175" spans="1:14" x14ac:dyDescent="0.25">
      <c r="J175" s="17"/>
    </row>
    <row r="176" spans="1:14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  <row r="224" spans="10:10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</sheetData>
  <mergeCells count="22">
    <mergeCell ref="D96:D97"/>
    <mergeCell ref="E96:E97"/>
    <mergeCell ref="A5:A6"/>
    <mergeCell ref="B5:B6"/>
    <mergeCell ref="C5:C6"/>
    <mergeCell ref="D5:E5"/>
    <mergeCell ref="D11:D12"/>
    <mergeCell ref="I5:I6"/>
    <mergeCell ref="J5:J6"/>
    <mergeCell ref="K5:K6"/>
    <mergeCell ref="E52:E53"/>
    <mergeCell ref="E73:E74"/>
    <mergeCell ref="F5:F6"/>
    <mergeCell ref="G5:H5"/>
    <mergeCell ref="E11:E12"/>
    <mergeCell ref="D116:D117"/>
    <mergeCell ref="E116:E117"/>
    <mergeCell ref="D143:D144"/>
    <mergeCell ref="E143:E144"/>
    <mergeCell ref="A166:I166"/>
    <mergeCell ref="D118:D120"/>
    <mergeCell ref="E118:E120"/>
  </mergeCells>
  <pageMargins left="0.7" right="0.7" top="0.75" bottom="0.75" header="0.3" footer="0.3"/>
  <pageSetup paperSize="341" scale="90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K236"/>
  <sheetViews>
    <sheetView zoomScaleNormal="100" workbookViewId="0">
      <selection activeCell="B27" sqref="B27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895</v>
      </c>
      <c r="H5" s="227"/>
      <c r="I5" s="228" t="s">
        <v>9</v>
      </c>
      <c r="J5" s="229" t="s">
        <v>897</v>
      </c>
      <c r="K5" s="234" t="s">
        <v>896</v>
      </c>
      <c r="L5" s="101"/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0</v>
      </c>
      <c r="I7" s="71">
        <f>H7-G7</f>
        <v>0</v>
      </c>
      <c r="J7" s="16">
        <f>I7*117.31</f>
        <v>0</v>
      </c>
      <c r="K7" s="16">
        <f>I7*97.76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114"/>
      <c r="H8" s="114"/>
      <c r="I8" s="71">
        <f t="shared" ref="I8:I71" si="0">H8-G8</f>
        <v>0</v>
      </c>
      <c r="J8" s="16">
        <f t="shared" ref="J8:J71" si="1">I8*117.31</f>
        <v>0</v>
      </c>
      <c r="K8" s="16">
        <f t="shared" ref="K8:K71" si="2">I8*97.76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1</v>
      </c>
      <c r="H9" s="53">
        <v>3</v>
      </c>
      <c r="I9" s="71">
        <f t="shared" si="0"/>
        <v>2</v>
      </c>
      <c r="J9" s="16">
        <f t="shared" si="1"/>
        <v>234.62</v>
      </c>
      <c r="K9" s="16">
        <f t="shared" si="2"/>
        <v>195.52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0</v>
      </c>
      <c r="H10" s="53">
        <v>2</v>
      </c>
      <c r="I10" s="71">
        <f t="shared" si="0"/>
        <v>2</v>
      </c>
      <c r="J10" s="16">
        <f t="shared" si="1"/>
        <v>234.62</v>
      </c>
      <c r="K10" s="16">
        <f t="shared" si="2"/>
        <v>195.52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1</v>
      </c>
      <c r="H11" s="53">
        <v>6</v>
      </c>
      <c r="I11" s="71">
        <f t="shared" si="0"/>
        <v>5</v>
      </c>
      <c r="J11" s="16">
        <f t="shared" si="1"/>
        <v>586.54999999999995</v>
      </c>
      <c r="K11" s="16">
        <f t="shared" si="2"/>
        <v>488.8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1</v>
      </c>
      <c r="H12" s="53">
        <v>4</v>
      </c>
      <c r="I12" s="71">
        <f t="shared" si="0"/>
        <v>3</v>
      </c>
      <c r="J12" s="16">
        <f t="shared" si="1"/>
        <v>351.93</v>
      </c>
      <c r="K12" s="16">
        <f t="shared" si="2"/>
        <v>293.28000000000003</v>
      </c>
    </row>
    <row r="13" spans="1:37" x14ac:dyDescent="0.25">
      <c r="A13" s="57" t="s">
        <v>31</v>
      </c>
      <c r="B13" s="8" t="s">
        <v>150</v>
      </c>
      <c r="C13" s="8" t="s">
        <v>151</v>
      </c>
      <c r="D13" s="12"/>
      <c r="E13" s="10"/>
      <c r="F13" t="s">
        <v>152</v>
      </c>
      <c r="G13" s="46" t="s">
        <v>57</v>
      </c>
      <c r="H13" s="46" t="s">
        <v>57</v>
      </c>
      <c r="I13" s="71">
        <f t="shared" si="0"/>
        <v>0</v>
      </c>
      <c r="J13" s="16">
        <f t="shared" si="1"/>
        <v>0</v>
      </c>
      <c r="K13" s="16">
        <f t="shared" si="2"/>
        <v>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212</v>
      </c>
      <c r="C14" s="8" t="s">
        <v>213</v>
      </c>
      <c r="D14" s="12"/>
      <c r="E14" s="10"/>
      <c r="F14" s="8" t="s">
        <v>214</v>
      </c>
      <c r="G14" s="46" t="s">
        <v>20</v>
      </c>
      <c r="H14" s="46" t="s">
        <v>20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120</v>
      </c>
      <c r="C15" s="8" t="s">
        <v>121</v>
      </c>
      <c r="D15" s="12"/>
      <c r="E15" s="10"/>
      <c r="F15" s="8" t="s">
        <v>76</v>
      </c>
      <c r="G15" s="46" t="s">
        <v>20</v>
      </c>
      <c r="H15" s="46" t="s">
        <v>20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296</v>
      </c>
      <c r="C16" s="12" t="s">
        <v>297</v>
      </c>
      <c r="D16" s="12"/>
      <c r="E16" s="10"/>
      <c r="F16" s="8" t="s">
        <v>298</v>
      </c>
      <c r="G16" s="46" t="s">
        <v>20</v>
      </c>
      <c r="H16" s="46" t="s">
        <v>20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488</v>
      </c>
      <c r="C17" s="12" t="s">
        <v>489</v>
      </c>
      <c r="D17" s="12"/>
      <c r="E17" s="10"/>
      <c r="F17" s="8" t="s">
        <v>454</v>
      </c>
      <c r="G17" s="46" t="s">
        <v>20</v>
      </c>
      <c r="H17" s="46" t="s">
        <v>20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14</v>
      </c>
      <c r="C18" s="24" t="s">
        <v>122</v>
      </c>
      <c r="D18" s="23"/>
      <c r="E18" s="12"/>
      <c r="F18" s="8" t="s">
        <v>15</v>
      </c>
      <c r="G18" s="46" t="s">
        <v>13</v>
      </c>
      <c r="H18" s="46" t="s">
        <v>13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99" t="s">
        <v>523</v>
      </c>
      <c r="C19" s="99" t="s">
        <v>524</v>
      </c>
      <c r="D19" s="23"/>
      <c r="E19" s="12"/>
      <c r="F19" s="99" t="s">
        <v>527</v>
      </c>
      <c r="G19" s="46" t="s">
        <v>20</v>
      </c>
      <c r="H19" s="46" t="s">
        <v>34</v>
      </c>
      <c r="I19" s="71">
        <f t="shared" si="0"/>
        <v>5</v>
      </c>
      <c r="J19" s="16">
        <f t="shared" si="1"/>
        <v>586.54999999999995</v>
      </c>
      <c r="K19" s="16">
        <f t="shared" si="2"/>
        <v>488.8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99" t="s">
        <v>525</v>
      </c>
      <c r="C20" s="99" t="s">
        <v>526</v>
      </c>
      <c r="D20" s="12"/>
      <c r="E20" s="10"/>
      <c r="F20" s="99" t="s">
        <v>528</v>
      </c>
      <c r="G20" s="46" t="s">
        <v>13</v>
      </c>
      <c r="H20" s="46" t="s">
        <v>13</v>
      </c>
      <c r="I20" s="71">
        <f t="shared" si="0"/>
        <v>0</v>
      </c>
      <c r="J20" s="16">
        <f t="shared" si="1"/>
        <v>0</v>
      </c>
      <c r="K20" s="16">
        <f t="shared" si="2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18</v>
      </c>
      <c r="C21" s="12" t="s">
        <v>123</v>
      </c>
      <c r="D21" s="23"/>
      <c r="E21" s="12"/>
      <c r="F21" s="8" t="s">
        <v>19</v>
      </c>
      <c r="G21" s="46" t="s">
        <v>49</v>
      </c>
      <c r="H21" s="46" t="s">
        <v>49</v>
      </c>
      <c r="I21" s="71">
        <f t="shared" si="0"/>
        <v>0</v>
      </c>
      <c r="J21" s="16">
        <f t="shared" si="1"/>
        <v>0</v>
      </c>
      <c r="K21" s="16">
        <f t="shared" si="2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21</v>
      </c>
      <c r="C22" s="12" t="s">
        <v>124</v>
      </c>
      <c r="D22" s="23"/>
      <c r="E22" s="12"/>
      <c r="F22" s="8" t="s">
        <v>22</v>
      </c>
      <c r="G22" s="46" t="s">
        <v>37</v>
      </c>
      <c r="H22" s="46" t="s">
        <v>40</v>
      </c>
      <c r="I22" s="71">
        <f t="shared" si="0"/>
        <v>1</v>
      </c>
      <c r="J22" s="16">
        <f t="shared" si="1"/>
        <v>117.31</v>
      </c>
      <c r="K22" s="16">
        <f t="shared" si="2"/>
        <v>97.76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484</v>
      </c>
      <c r="C23" s="12" t="s">
        <v>485</v>
      </c>
      <c r="D23" s="12"/>
      <c r="E23" s="10"/>
      <c r="F23" s="8" t="s">
        <v>416</v>
      </c>
      <c r="G23" s="46" t="s">
        <v>16</v>
      </c>
      <c r="H23" s="46" t="s">
        <v>16</v>
      </c>
      <c r="I23" s="71">
        <f t="shared" si="0"/>
        <v>0</v>
      </c>
      <c r="J23" s="16">
        <f t="shared" si="1"/>
        <v>0</v>
      </c>
      <c r="K23" s="16">
        <f t="shared" si="2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24</v>
      </c>
      <c r="C24" s="12" t="s">
        <v>125</v>
      </c>
      <c r="D24" s="23"/>
      <c r="E24" s="12"/>
      <c r="F24" s="8" t="s">
        <v>25</v>
      </c>
      <c r="G24" s="46" t="s">
        <v>61</v>
      </c>
      <c r="H24" s="46" t="s">
        <v>71</v>
      </c>
      <c r="I24" s="71">
        <f t="shared" si="0"/>
        <v>3</v>
      </c>
      <c r="J24" s="16">
        <f t="shared" si="1"/>
        <v>351.93</v>
      </c>
      <c r="K24" s="16">
        <f t="shared" si="2"/>
        <v>293.28000000000003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27</v>
      </c>
      <c r="C25" s="12" t="s">
        <v>126</v>
      </c>
      <c r="D25" s="23"/>
      <c r="E25" s="12"/>
      <c r="F25" s="8" t="s">
        <v>28</v>
      </c>
      <c r="G25" s="46" t="s">
        <v>23</v>
      </c>
      <c r="H25" s="46" t="s">
        <v>23</v>
      </c>
      <c r="I25" s="71">
        <f t="shared" si="0"/>
        <v>0</v>
      </c>
      <c r="J25" s="16">
        <f t="shared" si="1"/>
        <v>0</v>
      </c>
      <c r="K25" s="16">
        <f t="shared" si="2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30</v>
      </c>
      <c r="C26" s="12" t="s">
        <v>127</v>
      </c>
      <c r="D26" s="8"/>
      <c r="E26" s="10"/>
      <c r="F26" s="8" t="s">
        <v>22</v>
      </c>
      <c r="G26" s="46" t="s">
        <v>20</v>
      </c>
      <c r="H26" s="46" t="s">
        <v>20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32</v>
      </c>
      <c r="C27" s="12" t="s">
        <v>128</v>
      </c>
      <c r="D27" s="23"/>
      <c r="E27" s="12"/>
      <c r="F27" s="8" t="s">
        <v>33</v>
      </c>
      <c r="G27" s="46" t="s">
        <v>61</v>
      </c>
      <c r="H27" s="46" t="s">
        <v>65</v>
      </c>
      <c r="I27" s="71">
        <f t="shared" si="0"/>
        <v>1</v>
      </c>
      <c r="J27" s="16">
        <f t="shared" si="1"/>
        <v>117.31</v>
      </c>
      <c r="K27" s="16">
        <f t="shared" si="2"/>
        <v>97.76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35</v>
      </c>
      <c r="C28" s="8" t="s">
        <v>129</v>
      </c>
      <c r="D28" s="23"/>
      <c r="E28" s="12"/>
      <c r="F28" s="8" t="s">
        <v>36</v>
      </c>
      <c r="G28" s="46" t="s">
        <v>31</v>
      </c>
      <c r="H28" s="46" t="s">
        <v>31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215</v>
      </c>
      <c r="C29" s="8" t="s">
        <v>213</v>
      </c>
      <c r="D29" s="8"/>
      <c r="E29" s="10"/>
      <c r="F29" s="8" t="s">
        <v>214</v>
      </c>
      <c r="G29" s="46" t="s">
        <v>13</v>
      </c>
      <c r="H29" s="46" t="s">
        <v>17</v>
      </c>
      <c r="I29" s="71">
        <f t="shared" si="0"/>
        <v>1</v>
      </c>
      <c r="J29" s="16">
        <f t="shared" si="1"/>
        <v>117.31</v>
      </c>
      <c r="K29" s="16">
        <f t="shared" si="2"/>
        <v>97.76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38</v>
      </c>
      <c r="C30" s="12" t="s">
        <v>130</v>
      </c>
      <c r="D30" s="23"/>
      <c r="E30" s="12"/>
      <c r="F30" s="8" t="s">
        <v>39</v>
      </c>
      <c r="G30" s="46" t="s">
        <v>26</v>
      </c>
      <c r="H30" s="46" t="s">
        <v>31</v>
      </c>
      <c r="I30" s="71">
        <f t="shared" si="0"/>
        <v>2</v>
      </c>
      <c r="J30" s="16">
        <f t="shared" si="1"/>
        <v>234.62</v>
      </c>
      <c r="K30" s="16">
        <f t="shared" si="2"/>
        <v>195.52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12" t="s">
        <v>216</v>
      </c>
      <c r="C31" s="63" t="s">
        <v>217</v>
      </c>
      <c r="D31" s="8"/>
      <c r="E31" s="10"/>
      <c r="F31" s="8" t="s">
        <v>214</v>
      </c>
      <c r="G31" s="46" t="s">
        <v>13</v>
      </c>
      <c r="H31" s="46" t="s">
        <v>13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694</v>
      </c>
      <c r="C32" s="12" t="s">
        <v>695</v>
      </c>
      <c r="D32" s="8"/>
      <c r="E32" s="10"/>
      <c r="F32" s="8" t="s">
        <v>691</v>
      </c>
      <c r="G32" s="115"/>
      <c r="H32" s="115"/>
      <c r="I32" s="71">
        <f t="shared" si="0"/>
        <v>0</v>
      </c>
      <c r="J32" s="16">
        <f t="shared" si="1"/>
        <v>0</v>
      </c>
      <c r="K32" s="16">
        <f t="shared" si="2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218</v>
      </c>
      <c r="C33" s="64" t="s">
        <v>219</v>
      </c>
      <c r="D33" s="23"/>
      <c r="E33" s="12"/>
      <c r="F33" s="8" t="s">
        <v>210</v>
      </c>
      <c r="G33" s="46" t="s">
        <v>26</v>
      </c>
      <c r="H33" s="46" t="s">
        <v>26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12" t="s">
        <v>472</v>
      </c>
      <c r="C34" s="64" t="s">
        <v>473</v>
      </c>
      <c r="D34" s="8"/>
      <c r="E34" s="10"/>
      <c r="F34" s="8" t="s">
        <v>416</v>
      </c>
      <c r="G34" s="46" t="s">
        <v>738</v>
      </c>
      <c r="H34" s="46" t="s">
        <v>16</v>
      </c>
      <c r="I34" s="71">
        <f t="shared" si="0"/>
        <v>0</v>
      </c>
      <c r="J34" s="16">
        <f t="shared" si="1"/>
        <v>0</v>
      </c>
      <c r="K34" s="16">
        <f t="shared" si="2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12" t="s">
        <v>220</v>
      </c>
      <c r="C35" s="64" t="s">
        <v>221</v>
      </c>
      <c r="D35" s="23"/>
      <c r="E35" s="12"/>
      <c r="F35" s="8" t="s">
        <v>222</v>
      </c>
      <c r="G35" s="48" t="s">
        <v>26</v>
      </c>
      <c r="H35" s="48" t="s">
        <v>31</v>
      </c>
      <c r="I35" s="71">
        <f t="shared" si="0"/>
        <v>2</v>
      </c>
      <c r="J35" s="16">
        <f t="shared" si="1"/>
        <v>234.62</v>
      </c>
      <c r="K35" s="16">
        <f t="shared" si="2"/>
        <v>195.52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12" t="s">
        <v>673</v>
      </c>
      <c r="C36" s="12" t="s">
        <v>674</v>
      </c>
      <c r="D36" s="8"/>
      <c r="E36" s="10"/>
      <c r="F36" s="8" t="s">
        <v>675</v>
      </c>
      <c r="G36" s="48" t="s">
        <v>16</v>
      </c>
      <c r="H36" s="48" t="s">
        <v>20</v>
      </c>
      <c r="I36" s="71">
        <f t="shared" si="0"/>
        <v>3</v>
      </c>
      <c r="J36" s="16">
        <f t="shared" si="1"/>
        <v>351.93</v>
      </c>
      <c r="K36" s="16">
        <f t="shared" si="2"/>
        <v>293.28000000000003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12" t="s">
        <v>475</v>
      </c>
      <c r="C37" s="64" t="s">
        <v>476</v>
      </c>
      <c r="D37" s="8"/>
      <c r="E37" s="10"/>
      <c r="F37" s="8" t="s">
        <v>477</v>
      </c>
      <c r="G37" s="46" t="s">
        <v>13</v>
      </c>
      <c r="H37" s="46" t="s">
        <v>13</v>
      </c>
      <c r="I37" s="71">
        <f t="shared" si="0"/>
        <v>0</v>
      </c>
      <c r="J37" s="16">
        <f t="shared" si="1"/>
        <v>0</v>
      </c>
      <c r="K37" s="16">
        <f t="shared" si="2"/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99" t="s">
        <v>529</v>
      </c>
      <c r="C38" s="99" t="s">
        <v>530</v>
      </c>
      <c r="D38" s="8"/>
      <c r="E38" s="10"/>
      <c r="F38" s="99" t="s">
        <v>531</v>
      </c>
      <c r="G38" s="46" t="s">
        <v>13</v>
      </c>
      <c r="H38" s="46" t="s">
        <v>13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12" t="s">
        <v>41</v>
      </c>
      <c r="C39" s="12" t="s">
        <v>131</v>
      </c>
      <c r="D39" s="8"/>
      <c r="E39" s="10"/>
      <c r="F39" s="8" t="s">
        <v>42</v>
      </c>
      <c r="G39" s="46" t="s">
        <v>17</v>
      </c>
      <c r="H39" s="46" t="s">
        <v>17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12" t="s">
        <v>44</v>
      </c>
      <c r="C40" s="12" t="s">
        <v>132</v>
      </c>
      <c r="D40" s="23"/>
      <c r="E40" s="8"/>
      <c r="F40" s="8" t="s">
        <v>45</v>
      </c>
      <c r="G40" s="46" t="s">
        <v>37</v>
      </c>
      <c r="H40" s="46" t="s">
        <v>37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12" t="s">
        <v>47</v>
      </c>
      <c r="C41" s="12" t="s">
        <v>133</v>
      </c>
      <c r="D41" s="23"/>
      <c r="E41" s="8"/>
      <c r="F41" s="8" t="s">
        <v>48</v>
      </c>
      <c r="G41" s="46" t="s">
        <v>88</v>
      </c>
      <c r="H41" s="46" t="s">
        <v>193</v>
      </c>
      <c r="I41" s="71">
        <f t="shared" si="0"/>
        <v>6</v>
      </c>
      <c r="J41" s="16">
        <f t="shared" si="1"/>
        <v>703.86</v>
      </c>
      <c r="K41" s="16">
        <f t="shared" si="2"/>
        <v>586.56000000000006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12" t="s">
        <v>223</v>
      </c>
      <c r="C42" s="12" t="s">
        <v>224</v>
      </c>
      <c r="D42" s="23"/>
      <c r="E42" s="8"/>
      <c r="F42" s="8" t="s">
        <v>225</v>
      </c>
      <c r="G42" s="46" t="s">
        <v>26</v>
      </c>
      <c r="H42" s="46" t="s">
        <v>40</v>
      </c>
      <c r="I42" s="71">
        <f t="shared" si="0"/>
        <v>5</v>
      </c>
      <c r="J42" s="16">
        <f t="shared" si="1"/>
        <v>586.54999999999995</v>
      </c>
      <c r="K42" s="16">
        <f t="shared" si="2"/>
        <v>488.8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12" t="s">
        <v>50</v>
      </c>
      <c r="C43" s="12" t="s">
        <v>134</v>
      </c>
      <c r="D43" s="23"/>
      <c r="E43" s="8"/>
      <c r="F43" s="8" t="s">
        <v>51</v>
      </c>
      <c r="G43" s="46" t="s">
        <v>34</v>
      </c>
      <c r="H43" s="46" t="s">
        <v>34</v>
      </c>
      <c r="I43" s="71">
        <f t="shared" si="0"/>
        <v>0</v>
      </c>
      <c r="J43" s="16">
        <f t="shared" si="1"/>
        <v>0</v>
      </c>
      <c r="K43" s="16">
        <f t="shared" si="2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12" t="s">
        <v>812</v>
      </c>
      <c r="C44" s="12" t="s">
        <v>813</v>
      </c>
      <c r="D44" s="8"/>
      <c r="E44" s="10"/>
      <c r="F44" s="8" t="s">
        <v>814</v>
      </c>
      <c r="G44" s="46" t="s">
        <v>16</v>
      </c>
      <c r="H44" s="46" t="s">
        <v>13</v>
      </c>
      <c r="I44" s="71">
        <f t="shared" si="0"/>
        <v>1</v>
      </c>
      <c r="J44" s="16">
        <f t="shared" si="1"/>
        <v>117.31</v>
      </c>
      <c r="K44" s="16">
        <f t="shared" si="2"/>
        <v>97.76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12" t="s">
        <v>310</v>
      </c>
      <c r="C45" s="12" t="s">
        <v>311</v>
      </c>
      <c r="D45" s="8"/>
      <c r="E45" s="10"/>
      <c r="F45" s="8" t="s">
        <v>312</v>
      </c>
      <c r="G45" s="46" t="s">
        <v>13</v>
      </c>
      <c r="H45" s="46" t="s">
        <v>13</v>
      </c>
      <c r="I45" s="71">
        <f t="shared" si="0"/>
        <v>0</v>
      </c>
      <c r="J45" s="16">
        <f t="shared" si="1"/>
        <v>0</v>
      </c>
      <c r="K45" s="16">
        <f t="shared" si="2"/>
        <v>0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12" t="s">
        <v>53</v>
      </c>
      <c r="C46" s="12" t="s">
        <v>135</v>
      </c>
      <c r="D46" s="23"/>
      <c r="E46" s="8"/>
      <c r="F46" s="8" t="s">
        <v>39</v>
      </c>
      <c r="G46" s="46" t="s">
        <v>20</v>
      </c>
      <c r="H46" s="46" t="s">
        <v>20</v>
      </c>
      <c r="I46" s="71">
        <f t="shared" si="0"/>
        <v>0</v>
      </c>
      <c r="J46" s="16">
        <f t="shared" si="1"/>
        <v>0</v>
      </c>
      <c r="K46" s="16">
        <f t="shared" si="2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12" t="s">
        <v>55</v>
      </c>
      <c r="C47" s="12" t="s">
        <v>136</v>
      </c>
      <c r="D47" s="23"/>
      <c r="E47" s="12"/>
      <c r="F47" s="8" t="s">
        <v>56</v>
      </c>
      <c r="G47" s="46" t="s">
        <v>393</v>
      </c>
      <c r="H47" s="46" t="s">
        <v>396</v>
      </c>
      <c r="I47" s="71">
        <f t="shared" si="0"/>
        <v>5</v>
      </c>
      <c r="J47" s="16">
        <f t="shared" si="1"/>
        <v>586.54999999999995</v>
      </c>
      <c r="K47" s="16">
        <f t="shared" si="2"/>
        <v>488.8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12" t="s">
        <v>59</v>
      </c>
      <c r="C48" s="12" t="s">
        <v>137</v>
      </c>
      <c r="D48" s="25"/>
      <c r="E48" s="8"/>
      <c r="F48" s="8" t="s">
        <v>60</v>
      </c>
      <c r="G48" s="46" t="s">
        <v>29</v>
      </c>
      <c r="H48" s="46" t="s">
        <v>29</v>
      </c>
      <c r="I48" s="71">
        <f t="shared" si="0"/>
        <v>0</v>
      </c>
      <c r="J48" s="16">
        <f t="shared" si="1"/>
        <v>0</v>
      </c>
      <c r="K48" s="16">
        <f t="shared" si="2"/>
        <v>0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99" t="s">
        <v>532</v>
      </c>
      <c r="C49" s="99" t="s">
        <v>533</v>
      </c>
      <c r="D49" s="25"/>
      <c r="E49" s="8"/>
      <c r="F49" s="99" t="s">
        <v>531</v>
      </c>
      <c r="G49" s="46" t="s">
        <v>34</v>
      </c>
      <c r="H49" s="48" t="s">
        <v>34</v>
      </c>
      <c r="I49" s="71">
        <f t="shared" si="0"/>
        <v>0</v>
      </c>
      <c r="J49" s="16">
        <f t="shared" si="1"/>
        <v>0</v>
      </c>
      <c r="K49" s="16">
        <f t="shared" si="2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12" t="s">
        <v>653</v>
      </c>
      <c r="C50" s="12" t="s">
        <v>654</v>
      </c>
      <c r="D50" s="31"/>
      <c r="E50" s="106"/>
      <c r="F50" s="8" t="s">
        <v>655</v>
      </c>
      <c r="G50" s="46" t="s">
        <v>16</v>
      </c>
      <c r="H50" s="46" t="s">
        <v>57</v>
      </c>
      <c r="I50" s="71">
        <f t="shared" si="0"/>
        <v>28</v>
      </c>
      <c r="J50" s="16">
        <f t="shared" si="1"/>
        <v>3284.6800000000003</v>
      </c>
      <c r="K50" s="16">
        <f t="shared" si="2"/>
        <v>2737.28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12" t="s">
        <v>818</v>
      </c>
      <c r="C51" s="108" t="s">
        <v>819</v>
      </c>
      <c r="D51" s="31"/>
      <c r="E51" s="106"/>
      <c r="F51" s="31" t="s">
        <v>820</v>
      </c>
      <c r="G51" s="46" t="s">
        <v>16</v>
      </c>
      <c r="H51" s="46" t="s">
        <v>13</v>
      </c>
      <c r="I51" s="71">
        <f t="shared" si="0"/>
        <v>1</v>
      </c>
      <c r="J51" s="16">
        <f t="shared" si="1"/>
        <v>117.31</v>
      </c>
      <c r="K51" s="16">
        <f t="shared" si="2"/>
        <v>97.76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12" t="s">
        <v>62</v>
      </c>
      <c r="C52" s="108" t="s">
        <v>122</v>
      </c>
      <c r="D52" s="25"/>
      <c r="E52" s="237"/>
      <c r="F52" s="86" t="s">
        <v>63</v>
      </c>
      <c r="G52" s="46" t="s">
        <v>37</v>
      </c>
      <c r="H52" s="46" t="s">
        <v>37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12" t="s">
        <v>64</v>
      </c>
      <c r="C53" s="109"/>
      <c r="D53" s="29"/>
      <c r="E53" s="238"/>
      <c r="F53" s="88"/>
      <c r="G53" s="46" t="s">
        <v>197</v>
      </c>
      <c r="H53" s="46" t="s">
        <v>197</v>
      </c>
      <c r="I53" s="71">
        <f t="shared" si="0"/>
        <v>0</v>
      </c>
      <c r="J53" s="16">
        <f t="shared" si="1"/>
        <v>0</v>
      </c>
      <c r="K53" s="16">
        <f t="shared" si="2"/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12" t="s">
        <v>164</v>
      </c>
      <c r="C54" s="109" t="s">
        <v>165</v>
      </c>
      <c r="D54" s="30"/>
      <c r="E54" s="10"/>
      <c r="F54" s="120" t="s">
        <v>166</v>
      </c>
      <c r="G54" s="46" t="s">
        <v>23</v>
      </c>
      <c r="H54" s="46" t="s">
        <v>393</v>
      </c>
      <c r="I54" s="71">
        <f t="shared" si="0"/>
        <v>62</v>
      </c>
      <c r="J54" s="16">
        <f t="shared" si="1"/>
        <v>7273.22</v>
      </c>
      <c r="K54" s="16">
        <f t="shared" si="2"/>
        <v>6061.12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12" t="s">
        <v>226</v>
      </c>
      <c r="C55" s="109" t="s">
        <v>213</v>
      </c>
      <c r="D55" s="30"/>
      <c r="E55" s="10"/>
      <c r="F55" s="120" t="s">
        <v>214</v>
      </c>
      <c r="G55" s="46" t="s">
        <v>20</v>
      </c>
      <c r="H55" s="46" t="s">
        <v>20</v>
      </c>
      <c r="I55" s="71">
        <f t="shared" si="0"/>
        <v>0</v>
      </c>
      <c r="J55" s="16">
        <f t="shared" si="1"/>
        <v>0</v>
      </c>
      <c r="K55" s="16">
        <f t="shared" si="2"/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12" t="s">
        <v>461</v>
      </c>
      <c r="C56" s="109" t="s">
        <v>462</v>
      </c>
      <c r="D56" s="30"/>
      <c r="E56" s="10"/>
      <c r="F56" s="120" t="s">
        <v>463</v>
      </c>
      <c r="G56" s="46" t="s">
        <v>13</v>
      </c>
      <c r="H56" s="46" t="s">
        <v>13</v>
      </c>
      <c r="I56" s="71">
        <f t="shared" si="0"/>
        <v>0</v>
      </c>
      <c r="J56" s="16">
        <f t="shared" si="1"/>
        <v>0</v>
      </c>
      <c r="K56" s="16">
        <f t="shared" si="2"/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12" t="s">
        <v>824</v>
      </c>
      <c r="C57" s="109" t="s">
        <v>825</v>
      </c>
      <c r="D57" s="30"/>
      <c r="E57" s="10"/>
      <c r="F57" s="122" t="s">
        <v>826</v>
      </c>
      <c r="G57" s="46" t="s">
        <v>16</v>
      </c>
      <c r="H57" s="46" t="s">
        <v>16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99" t="s">
        <v>534</v>
      </c>
      <c r="C58" s="99" t="s">
        <v>535</v>
      </c>
      <c r="D58" s="30"/>
      <c r="E58" s="10"/>
      <c r="F58" s="99" t="s">
        <v>536</v>
      </c>
      <c r="G58" s="46" t="s">
        <v>13</v>
      </c>
      <c r="H58" s="46" t="s">
        <v>20</v>
      </c>
      <c r="I58" s="71">
        <f t="shared" si="0"/>
        <v>2</v>
      </c>
      <c r="J58" s="16">
        <f t="shared" si="1"/>
        <v>234.62</v>
      </c>
      <c r="K58" s="16">
        <f t="shared" si="2"/>
        <v>195.52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12" t="s">
        <v>66</v>
      </c>
      <c r="C59" s="12" t="s">
        <v>138</v>
      </c>
      <c r="D59" s="23"/>
      <c r="E59" s="8"/>
      <c r="F59" s="8" t="s">
        <v>67</v>
      </c>
      <c r="G59" s="46" t="s">
        <v>37</v>
      </c>
      <c r="H59" s="46" t="s">
        <v>49</v>
      </c>
      <c r="I59" s="71">
        <f t="shared" si="0"/>
        <v>4</v>
      </c>
      <c r="J59" s="16">
        <f t="shared" si="1"/>
        <v>469.24</v>
      </c>
      <c r="K59" s="16">
        <f t="shared" si="2"/>
        <v>391.04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12" t="s">
        <v>320</v>
      </c>
      <c r="C60" s="12" t="s">
        <v>321</v>
      </c>
      <c r="D60" s="30"/>
      <c r="E60" s="10"/>
      <c r="F60" s="8" t="s">
        <v>322</v>
      </c>
      <c r="G60" s="46" t="s">
        <v>13</v>
      </c>
      <c r="H60" s="46" t="s">
        <v>13</v>
      </c>
      <c r="I60" s="71">
        <f t="shared" si="0"/>
        <v>0</v>
      </c>
      <c r="J60" s="16">
        <f t="shared" si="1"/>
        <v>0</v>
      </c>
      <c r="K60" s="16">
        <f t="shared" si="2"/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12" t="s">
        <v>69</v>
      </c>
      <c r="C61" s="12" t="s">
        <v>139</v>
      </c>
      <c r="D61" s="23"/>
      <c r="E61" s="8"/>
      <c r="F61" s="8" t="s">
        <v>70</v>
      </c>
      <c r="G61" s="46" t="s">
        <v>52</v>
      </c>
      <c r="H61" s="46" t="s">
        <v>52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12" t="s">
        <v>169</v>
      </c>
      <c r="C62" s="12" t="s">
        <v>170</v>
      </c>
      <c r="D62" s="8"/>
      <c r="E62" s="10"/>
      <c r="F62" s="8" t="s">
        <v>166</v>
      </c>
      <c r="G62" s="46" t="s">
        <v>197</v>
      </c>
      <c r="H62" s="46" t="s">
        <v>198</v>
      </c>
      <c r="I62" s="71">
        <f t="shared" si="0"/>
        <v>1</v>
      </c>
      <c r="J62" s="16">
        <f t="shared" si="1"/>
        <v>117.31</v>
      </c>
      <c r="K62" s="16">
        <f t="shared" si="2"/>
        <v>97.76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12" t="s">
        <v>325</v>
      </c>
      <c r="C63" s="12" t="s">
        <v>326</v>
      </c>
      <c r="D63" s="8"/>
      <c r="E63" s="10"/>
      <c r="F63" s="8" t="s">
        <v>327</v>
      </c>
      <c r="G63" s="46" t="s">
        <v>13</v>
      </c>
      <c r="H63" s="46" t="s">
        <v>13</v>
      </c>
      <c r="I63" s="71">
        <f t="shared" si="0"/>
        <v>0</v>
      </c>
      <c r="J63" s="16">
        <f t="shared" si="1"/>
        <v>0</v>
      </c>
      <c r="K63" s="16">
        <f t="shared" si="2"/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12" t="s">
        <v>329</v>
      </c>
      <c r="C64" s="12" t="s">
        <v>330</v>
      </c>
      <c r="D64" s="8"/>
      <c r="E64" s="10"/>
      <c r="F64" s="8" t="s">
        <v>327</v>
      </c>
      <c r="G64" s="46" t="s">
        <v>13</v>
      </c>
      <c r="H64" s="46" t="s">
        <v>192</v>
      </c>
      <c r="I64" s="71">
        <f t="shared" si="0"/>
        <v>30</v>
      </c>
      <c r="J64" s="16">
        <f t="shared" si="1"/>
        <v>3519.3</v>
      </c>
      <c r="K64" s="16">
        <f t="shared" si="2"/>
        <v>2932.8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12" t="s">
        <v>227</v>
      </c>
      <c r="C65" s="12" t="s">
        <v>213</v>
      </c>
      <c r="D65" s="8"/>
      <c r="E65" s="10"/>
      <c r="F65" s="8" t="s">
        <v>214</v>
      </c>
      <c r="G65" s="46" t="s">
        <v>17</v>
      </c>
      <c r="H65" s="46" t="s">
        <v>20</v>
      </c>
      <c r="I65" s="71">
        <f t="shared" si="0"/>
        <v>1</v>
      </c>
      <c r="J65" s="16">
        <f t="shared" si="1"/>
        <v>117.31</v>
      </c>
      <c r="K65" s="16">
        <f t="shared" si="2"/>
        <v>97.76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12" t="s">
        <v>172</v>
      </c>
      <c r="C66" s="12" t="s">
        <v>173</v>
      </c>
      <c r="D66" s="23"/>
      <c r="E66" s="12"/>
      <c r="F66" s="8" t="s">
        <v>174</v>
      </c>
      <c r="G66" s="46" t="s">
        <v>37</v>
      </c>
      <c r="H66" s="46" t="s">
        <v>43</v>
      </c>
      <c r="I66" s="71">
        <f t="shared" si="0"/>
        <v>2</v>
      </c>
      <c r="J66" s="16">
        <f t="shared" si="1"/>
        <v>234.62</v>
      </c>
      <c r="K66" s="16">
        <f t="shared" si="2"/>
        <v>195.52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12" t="s">
        <v>228</v>
      </c>
      <c r="C67" s="12" t="s">
        <v>213</v>
      </c>
      <c r="D67" s="8"/>
      <c r="E67" s="10"/>
      <c r="F67" s="8" t="s">
        <v>214</v>
      </c>
      <c r="G67" s="46" t="s">
        <v>34</v>
      </c>
      <c r="H67" s="46" t="s">
        <v>43</v>
      </c>
      <c r="I67" s="71">
        <f t="shared" si="0"/>
        <v>3</v>
      </c>
      <c r="J67" s="16">
        <f t="shared" si="1"/>
        <v>351.93</v>
      </c>
      <c r="K67" s="16">
        <f t="shared" si="2"/>
        <v>293.28000000000003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99" t="s">
        <v>537</v>
      </c>
      <c r="C68" s="99" t="s">
        <v>538</v>
      </c>
      <c r="D68" s="23"/>
      <c r="E68" s="12"/>
      <c r="F68" s="99" t="s">
        <v>539</v>
      </c>
      <c r="G68" s="46" t="s">
        <v>29</v>
      </c>
      <c r="H68" s="46" t="s">
        <v>65</v>
      </c>
      <c r="I68" s="71">
        <f t="shared" si="0"/>
        <v>12</v>
      </c>
      <c r="J68" s="16">
        <f t="shared" si="1"/>
        <v>1407.72</v>
      </c>
      <c r="K68" s="16">
        <f t="shared" si="2"/>
        <v>1173.1200000000001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99" t="s">
        <v>540</v>
      </c>
      <c r="C69" s="99" t="s">
        <v>541</v>
      </c>
      <c r="D69" s="8"/>
      <c r="E69" s="10"/>
      <c r="F69" s="99" t="s">
        <v>542</v>
      </c>
      <c r="G69" s="46" t="s">
        <v>23</v>
      </c>
      <c r="H69" s="46" t="s">
        <v>46</v>
      </c>
      <c r="I69" s="71">
        <f t="shared" si="0"/>
        <v>8</v>
      </c>
      <c r="J69" s="16">
        <f t="shared" si="1"/>
        <v>938.48</v>
      </c>
      <c r="K69" s="16">
        <f t="shared" si="2"/>
        <v>782.08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12" t="s">
        <v>72</v>
      </c>
      <c r="C70" s="12" t="s">
        <v>792</v>
      </c>
      <c r="D70" s="23"/>
      <c r="E70" s="12"/>
      <c r="F70" s="8" t="s">
        <v>73</v>
      </c>
      <c r="G70" s="46" t="s">
        <v>37</v>
      </c>
      <c r="H70" s="46" t="s">
        <v>71</v>
      </c>
      <c r="I70" s="71">
        <f t="shared" si="0"/>
        <v>11</v>
      </c>
      <c r="J70" s="16">
        <f t="shared" si="1"/>
        <v>1290.4100000000001</v>
      </c>
      <c r="K70" s="16">
        <f t="shared" si="2"/>
        <v>1075.3600000000001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12" t="s">
        <v>452</v>
      </c>
      <c r="C71" s="12" t="s">
        <v>453</v>
      </c>
      <c r="D71" s="23"/>
      <c r="E71" s="12"/>
      <c r="F71" s="8" t="s">
        <v>454</v>
      </c>
      <c r="G71" s="46" t="s">
        <v>37</v>
      </c>
      <c r="H71" s="46" t="s">
        <v>54</v>
      </c>
      <c r="I71" s="71">
        <f t="shared" si="0"/>
        <v>6</v>
      </c>
      <c r="J71" s="16">
        <f t="shared" si="1"/>
        <v>703.86</v>
      </c>
      <c r="K71" s="16">
        <f t="shared" si="2"/>
        <v>586.56000000000006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12" t="s">
        <v>75</v>
      </c>
      <c r="C72" s="12" t="s">
        <v>141</v>
      </c>
      <c r="D72" s="31"/>
      <c r="E72" s="10"/>
      <c r="F72" s="8" t="s">
        <v>76</v>
      </c>
      <c r="G72" s="46" t="s">
        <v>29</v>
      </c>
      <c r="H72" s="46" t="s">
        <v>29</v>
      </c>
      <c r="I72" s="71">
        <f t="shared" ref="I72:I135" si="3">H72-G72</f>
        <v>0</v>
      </c>
      <c r="J72" s="16">
        <f t="shared" ref="J72:J135" si="4">I72*117.31</f>
        <v>0</v>
      </c>
      <c r="K72" s="16">
        <f t="shared" ref="K72:K135" si="5">I72*97.76</f>
        <v>0</v>
      </c>
    </row>
    <row r="73" spans="1:37" x14ac:dyDescent="0.25">
      <c r="A73" s="57" t="s">
        <v>394</v>
      </c>
      <c r="B73" s="12" t="s">
        <v>78</v>
      </c>
      <c r="C73" s="108" t="s">
        <v>142</v>
      </c>
      <c r="D73" s="25"/>
      <c r="E73" s="237"/>
      <c r="F73" s="86" t="s">
        <v>79</v>
      </c>
      <c r="G73" s="46" t="s">
        <v>16</v>
      </c>
      <c r="H73" s="46" t="s">
        <v>16</v>
      </c>
      <c r="I73" s="71">
        <f t="shared" si="3"/>
        <v>0</v>
      </c>
      <c r="J73" s="16">
        <f t="shared" si="4"/>
        <v>0</v>
      </c>
      <c r="K73" s="16">
        <f t="shared" si="5"/>
        <v>0</v>
      </c>
    </row>
    <row r="74" spans="1:37" x14ac:dyDescent="0.25">
      <c r="A74" s="57" t="s">
        <v>395</v>
      </c>
      <c r="B74" s="12" t="s">
        <v>80</v>
      </c>
      <c r="C74" s="109"/>
      <c r="D74" s="29"/>
      <c r="E74" s="238"/>
      <c r="F74" s="88"/>
      <c r="G74" s="46" t="s">
        <v>501</v>
      </c>
      <c r="H74" s="46" t="s">
        <v>568</v>
      </c>
      <c r="I74" s="71">
        <f t="shared" si="3"/>
        <v>12</v>
      </c>
      <c r="J74" s="16">
        <f t="shared" si="4"/>
        <v>1407.72</v>
      </c>
      <c r="K74" s="16">
        <f t="shared" si="5"/>
        <v>1173.1200000000001</v>
      </c>
    </row>
    <row r="75" spans="1:37" x14ac:dyDescent="0.25">
      <c r="A75" s="57" t="s">
        <v>268</v>
      </c>
      <c r="B75" s="12" t="s">
        <v>336</v>
      </c>
      <c r="C75" s="109" t="s">
        <v>337</v>
      </c>
      <c r="D75" s="8"/>
      <c r="E75" s="10"/>
      <c r="F75" s="120" t="s">
        <v>327</v>
      </c>
      <c r="G75" s="46" t="s">
        <v>16</v>
      </c>
      <c r="H75" s="46" t="s">
        <v>13</v>
      </c>
      <c r="I75" s="71">
        <f t="shared" si="3"/>
        <v>1</v>
      </c>
      <c r="J75" s="16">
        <f t="shared" si="4"/>
        <v>117.31</v>
      </c>
      <c r="K75" s="16">
        <f t="shared" si="5"/>
        <v>97.76</v>
      </c>
    </row>
    <row r="76" spans="1:37" x14ac:dyDescent="0.25">
      <c r="A76" s="57" t="s">
        <v>168</v>
      </c>
      <c r="B76" s="12" t="s">
        <v>702</v>
      </c>
      <c r="C76" s="12" t="s">
        <v>703</v>
      </c>
      <c r="D76" s="8"/>
      <c r="E76" s="10"/>
      <c r="F76" s="8" t="s">
        <v>704</v>
      </c>
      <c r="G76" s="46" t="s">
        <v>16</v>
      </c>
      <c r="H76" s="46" t="s">
        <v>13</v>
      </c>
      <c r="I76" s="71">
        <f t="shared" si="3"/>
        <v>1</v>
      </c>
      <c r="J76" s="16">
        <f t="shared" si="4"/>
        <v>117.31</v>
      </c>
      <c r="K76" s="16">
        <f t="shared" si="5"/>
        <v>97.76</v>
      </c>
    </row>
    <row r="77" spans="1:37" x14ac:dyDescent="0.25">
      <c r="A77" s="57" t="s">
        <v>396</v>
      </c>
      <c r="B77" s="12" t="s">
        <v>696</v>
      </c>
      <c r="C77" s="12" t="s">
        <v>697</v>
      </c>
      <c r="D77" s="8"/>
      <c r="E77" s="10"/>
      <c r="F77" s="8" t="s">
        <v>698</v>
      </c>
      <c r="G77" s="46" t="s">
        <v>16</v>
      </c>
      <c r="H77" s="46" t="s">
        <v>16</v>
      </c>
      <c r="I77" s="71">
        <f t="shared" si="3"/>
        <v>0</v>
      </c>
      <c r="J77" s="16">
        <f t="shared" si="4"/>
        <v>0</v>
      </c>
      <c r="K77" s="16">
        <f t="shared" si="5"/>
        <v>0</v>
      </c>
    </row>
    <row r="78" spans="1:37" x14ac:dyDescent="0.25">
      <c r="A78" s="57" t="s">
        <v>295</v>
      </c>
      <c r="B78" s="12" t="s">
        <v>682</v>
      </c>
      <c r="C78" s="12" t="s">
        <v>683</v>
      </c>
      <c r="D78" s="8"/>
      <c r="E78" s="10"/>
      <c r="F78" s="8" t="s">
        <v>681</v>
      </c>
      <c r="G78" s="46" t="s">
        <v>16</v>
      </c>
      <c r="H78" s="46" t="s">
        <v>17</v>
      </c>
      <c r="I78" s="71">
        <f t="shared" si="3"/>
        <v>2</v>
      </c>
      <c r="J78" s="16">
        <f t="shared" si="4"/>
        <v>234.62</v>
      </c>
      <c r="K78" s="16">
        <f t="shared" si="5"/>
        <v>195.52</v>
      </c>
    </row>
    <row r="79" spans="1:37" x14ac:dyDescent="0.25">
      <c r="A79" s="57" t="s">
        <v>397</v>
      </c>
      <c r="B79" s="12" t="s">
        <v>339</v>
      </c>
      <c r="C79" s="109" t="s">
        <v>340</v>
      </c>
      <c r="D79" s="23"/>
      <c r="E79" s="12"/>
      <c r="F79" s="120" t="s">
        <v>322</v>
      </c>
      <c r="G79" s="46" t="s">
        <v>31</v>
      </c>
      <c r="H79" s="46" t="s">
        <v>31</v>
      </c>
      <c r="I79" s="71">
        <f t="shared" si="3"/>
        <v>0</v>
      </c>
      <c r="J79" s="16">
        <f t="shared" si="4"/>
        <v>0</v>
      </c>
      <c r="K79" s="16">
        <f t="shared" si="5"/>
        <v>0</v>
      </c>
    </row>
    <row r="80" spans="1:37" x14ac:dyDescent="0.25">
      <c r="A80" s="57" t="s">
        <v>398</v>
      </c>
      <c r="B80" s="12" t="s">
        <v>180</v>
      </c>
      <c r="C80" s="109" t="s">
        <v>181</v>
      </c>
      <c r="D80" s="8"/>
      <c r="E80" s="10"/>
      <c r="F80" s="120" t="s">
        <v>166</v>
      </c>
      <c r="G80" s="46" t="s">
        <v>155</v>
      </c>
      <c r="H80" s="46" t="s">
        <v>155</v>
      </c>
      <c r="I80" s="71">
        <f t="shared" si="3"/>
        <v>0</v>
      </c>
      <c r="J80" s="16">
        <f t="shared" si="4"/>
        <v>0</v>
      </c>
      <c r="K80" s="16">
        <f t="shared" si="5"/>
        <v>0</v>
      </c>
    </row>
    <row r="81" spans="1:11" x14ac:dyDescent="0.25">
      <c r="A81" s="57" t="s">
        <v>264</v>
      </c>
      <c r="B81" s="12" t="s">
        <v>342</v>
      </c>
      <c r="C81" s="109" t="s">
        <v>343</v>
      </c>
      <c r="D81" s="65"/>
      <c r="E81" s="66"/>
      <c r="F81" s="120" t="s">
        <v>312</v>
      </c>
      <c r="G81" s="46" t="s">
        <v>23</v>
      </c>
      <c r="H81" s="46" t="s">
        <v>195</v>
      </c>
      <c r="I81" s="71">
        <f t="shared" si="3"/>
        <v>30</v>
      </c>
      <c r="J81" s="16">
        <f t="shared" si="4"/>
        <v>3519.3</v>
      </c>
      <c r="K81" s="16">
        <f t="shared" si="5"/>
        <v>2932.8</v>
      </c>
    </row>
    <row r="82" spans="1:11" x14ac:dyDescent="0.25">
      <c r="A82" s="57" t="s">
        <v>399</v>
      </c>
      <c r="B82" s="12" t="s">
        <v>345</v>
      </c>
      <c r="C82" s="109" t="s">
        <v>346</v>
      </c>
      <c r="D82" s="23"/>
      <c r="E82" s="12"/>
      <c r="F82" s="120" t="s">
        <v>322</v>
      </c>
      <c r="G82" s="46" t="s">
        <v>40</v>
      </c>
      <c r="H82" s="46" t="s">
        <v>40</v>
      </c>
      <c r="I82" s="71">
        <f t="shared" si="3"/>
        <v>0</v>
      </c>
      <c r="J82" s="16">
        <f t="shared" si="4"/>
        <v>0</v>
      </c>
      <c r="K82" s="16">
        <f t="shared" si="5"/>
        <v>0</v>
      </c>
    </row>
    <row r="83" spans="1:11" x14ac:dyDescent="0.25">
      <c r="A83" s="57" t="s">
        <v>409</v>
      </c>
      <c r="B83" s="12" t="s">
        <v>229</v>
      </c>
      <c r="C83" s="109" t="s">
        <v>231</v>
      </c>
      <c r="D83" s="65"/>
      <c r="E83" s="66"/>
      <c r="F83" s="120" t="s">
        <v>214</v>
      </c>
      <c r="G83" s="46" t="s">
        <v>16</v>
      </c>
      <c r="H83" s="46" t="s">
        <v>16</v>
      </c>
      <c r="I83" s="71">
        <f t="shared" si="3"/>
        <v>0</v>
      </c>
      <c r="J83" s="16">
        <f t="shared" si="4"/>
        <v>0</v>
      </c>
      <c r="K83" s="16">
        <f t="shared" si="5"/>
        <v>0</v>
      </c>
    </row>
    <row r="84" spans="1:11" x14ac:dyDescent="0.25">
      <c r="A84" s="57" t="s">
        <v>492</v>
      </c>
      <c r="B84" s="12" t="s">
        <v>230</v>
      </c>
      <c r="C84" s="109" t="s">
        <v>231</v>
      </c>
      <c r="D84" s="65"/>
      <c r="E84" s="66"/>
      <c r="F84" s="120" t="s">
        <v>214</v>
      </c>
      <c r="G84" s="46" t="s">
        <v>43</v>
      </c>
      <c r="H84" s="46" t="s">
        <v>43</v>
      </c>
      <c r="I84" s="71">
        <f t="shared" si="3"/>
        <v>0</v>
      </c>
      <c r="J84" s="16">
        <f t="shared" si="4"/>
        <v>0</v>
      </c>
      <c r="K84" s="16">
        <f t="shared" si="5"/>
        <v>0</v>
      </c>
    </row>
    <row r="85" spans="1:11" x14ac:dyDescent="0.25">
      <c r="A85" s="57" t="s">
        <v>493</v>
      </c>
      <c r="B85" s="12" t="s">
        <v>82</v>
      </c>
      <c r="C85" s="41" t="s">
        <v>143</v>
      </c>
      <c r="D85" s="23"/>
      <c r="E85" s="12"/>
      <c r="F85" s="67" t="s">
        <v>232</v>
      </c>
      <c r="G85" s="48" t="s">
        <v>58</v>
      </c>
      <c r="H85" s="48" t="s">
        <v>61</v>
      </c>
      <c r="I85" s="71">
        <f t="shared" si="3"/>
        <v>1</v>
      </c>
      <c r="J85" s="16">
        <f t="shared" si="4"/>
        <v>117.31</v>
      </c>
      <c r="K85" s="16">
        <f t="shared" si="5"/>
        <v>97.76</v>
      </c>
    </row>
    <row r="86" spans="1:11" x14ac:dyDescent="0.25">
      <c r="A86" s="57" t="s">
        <v>494</v>
      </c>
      <c r="B86" s="12" t="s">
        <v>842</v>
      </c>
      <c r="C86" s="41" t="s">
        <v>843</v>
      </c>
      <c r="D86" s="65"/>
      <c r="E86" s="66"/>
      <c r="F86" s="67" t="s">
        <v>844</v>
      </c>
      <c r="G86" s="48" t="s">
        <v>16</v>
      </c>
      <c r="H86" s="48" t="s">
        <v>16</v>
      </c>
      <c r="I86" s="71">
        <f t="shared" si="3"/>
        <v>0</v>
      </c>
      <c r="J86" s="16">
        <f t="shared" si="4"/>
        <v>0</v>
      </c>
      <c r="K86" s="16">
        <f t="shared" si="5"/>
        <v>0</v>
      </c>
    </row>
    <row r="87" spans="1:11" x14ac:dyDescent="0.25">
      <c r="A87" s="57" t="s">
        <v>495</v>
      </c>
      <c r="B87" s="12" t="s">
        <v>233</v>
      </c>
      <c r="C87" s="41" t="s">
        <v>234</v>
      </c>
      <c r="D87" s="125"/>
      <c r="E87" s="66"/>
      <c r="F87" s="67" t="s">
        <v>210</v>
      </c>
      <c r="G87" s="48" t="s">
        <v>13</v>
      </c>
      <c r="H87" s="48" t="s">
        <v>17</v>
      </c>
      <c r="I87" s="71">
        <f t="shared" si="3"/>
        <v>1</v>
      </c>
      <c r="J87" s="16">
        <f t="shared" si="4"/>
        <v>117.31</v>
      </c>
      <c r="K87" s="16">
        <f t="shared" si="5"/>
        <v>97.76</v>
      </c>
    </row>
    <row r="88" spans="1:11" x14ac:dyDescent="0.25">
      <c r="A88" s="57" t="s">
        <v>496</v>
      </c>
      <c r="B88" s="12" t="s">
        <v>183</v>
      </c>
      <c r="C88" s="41" t="s">
        <v>184</v>
      </c>
      <c r="D88" s="23"/>
      <c r="E88" s="12"/>
      <c r="F88" s="43" t="s">
        <v>166</v>
      </c>
      <c r="G88" s="48" t="s">
        <v>34</v>
      </c>
      <c r="H88" s="48" t="s">
        <v>46</v>
      </c>
      <c r="I88" s="71">
        <f t="shared" si="3"/>
        <v>4</v>
      </c>
      <c r="J88" s="16">
        <f t="shared" si="4"/>
        <v>469.24</v>
      </c>
      <c r="K88" s="16">
        <f t="shared" si="5"/>
        <v>391.04</v>
      </c>
    </row>
    <row r="89" spans="1:11" x14ac:dyDescent="0.25">
      <c r="A89" s="57" t="s">
        <v>497</v>
      </c>
      <c r="B89" s="8" t="s">
        <v>725</v>
      </c>
      <c r="C89" s="8" t="s">
        <v>726</v>
      </c>
      <c r="D89" s="8"/>
      <c r="E89" s="10"/>
      <c r="F89" s="8" t="s">
        <v>727</v>
      </c>
      <c r="G89" s="48" t="s">
        <v>16</v>
      </c>
      <c r="H89" s="48" t="s">
        <v>16</v>
      </c>
      <c r="I89" s="71">
        <f t="shared" si="3"/>
        <v>0</v>
      </c>
      <c r="J89" s="16">
        <f t="shared" si="4"/>
        <v>0</v>
      </c>
      <c r="K89" s="16">
        <f t="shared" si="5"/>
        <v>0</v>
      </c>
    </row>
    <row r="90" spans="1:11" x14ac:dyDescent="0.25">
      <c r="A90" s="57" t="s">
        <v>498</v>
      </c>
      <c r="B90" s="12" t="s">
        <v>443</v>
      </c>
      <c r="C90" s="41" t="s">
        <v>444</v>
      </c>
      <c r="D90" s="8"/>
      <c r="E90" s="10"/>
      <c r="F90" s="43" t="s">
        <v>410</v>
      </c>
      <c r="G90" s="48" t="s">
        <v>13</v>
      </c>
      <c r="H90" s="48" t="s">
        <v>13</v>
      </c>
      <c r="I90" s="71">
        <f t="shared" si="3"/>
        <v>0</v>
      </c>
      <c r="J90" s="16">
        <f t="shared" si="4"/>
        <v>0</v>
      </c>
      <c r="K90" s="16">
        <f t="shared" si="5"/>
        <v>0</v>
      </c>
    </row>
    <row r="91" spans="1:11" x14ac:dyDescent="0.25">
      <c r="A91" s="57" t="s">
        <v>499</v>
      </c>
      <c r="B91" s="12" t="s">
        <v>235</v>
      </c>
      <c r="C91" s="41" t="s">
        <v>236</v>
      </c>
      <c r="D91" s="23"/>
      <c r="E91" s="12"/>
      <c r="F91" s="43" t="s">
        <v>222</v>
      </c>
      <c r="G91" s="48" t="s">
        <v>90</v>
      </c>
      <c r="H91" s="48" t="s">
        <v>245</v>
      </c>
      <c r="I91" s="71">
        <f t="shared" si="3"/>
        <v>19</v>
      </c>
      <c r="J91" s="16">
        <f t="shared" si="4"/>
        <v>2228.89</v>
      </c>
      <c r="K91" s="16">
        <f t="shared" si="5"/>
        <v>1857.44</v>
      </c>
    </row>
    <row r="92" spans="1:11" x14ac:dyDescent="0.25">
      <c r="A92" s="57" t="s">
        <v>500</v>
      </c>
      <c r="B92" s="12" t="s">
        <v>351</v>
      </c>
      <c r="C92" s="41" t="s">
        <v>352</v>
      </c>
      <c r="D92" s="8"/>
      <c r="E92" s="10"/>
      <c r="F92" s="43" t="s">
        <v>327</v>
      </c>
      <c r="G92" s="48" t="s">
        <v>13</v>
      </c>
      <c r="H92" s="48" t="s">
        <v>29</v>
      </c>
      <c r="I92" s="71">
        <f t="shared" si="3"/>
        <v>5</v>
      </c>
      <c r="J92" s="16">
        <f t="shared" si="4"/>
        <v>586.54999999999995</v>
      </c>
      <c r="K92" s="16">
        <f t="shared" si="5"/>
        <v>488.8</v>
      </c>
    </row>
    <row r="93" spans="1:11" x14ac:dyDescent="0.25">
      <c r="A93" s="57" t="s">
        <v>501</v>
      </c>
      <c r="B93" s="99" t="s">
        <v>543</v>
      </c>
      <c r="C93" s="99" t="s">
        <v>544</v>
      </c>
      <c r="D93" s="23"/>
      <c r="E93" s="12"/>
      <c r="F93" s="99" t="s">
        <v>545</v>
      </c>
      <c r="G93" s="48" t="s">
        <v>17</v>
      </c>
      <c r="H93" s="48" t="s">
        <v>20</v>
      </c>
      <c r="I93" s="71">
        <f t="shared" si="3"/>
        <v>1</v>
      </c>
      <c r="J93" s="16">
        <f t="shared" si="4"/>
        <v>117.31</v>
      </c>
      <c r="K93" s="16">
        <f t="shared" si="5"/>
        <v>97.76</v>
      </c>
    </row>
    <row r="94" spans="1:11" x14ac:dyDescent="0.25">
      <c r="A94" s="57" t="s">
        <v>502</v>
      </c>
      <c r="B94" s="12" t="s">
        <v>440</v>
      </c>
      <c r="C94" s="41" t="s">
        <v>441</v>
      </c>
      <c r="D94" s="23"/>
      <c r="E94" s="12"/>
      <c r="F94" s="43" t="s">
        <v>442</v>
      </c>
      <c r="G94" s="48" t="s">
        <v>20</v>
      </c>
      <c r="H94" s="48" t="s">
        <v>29</v>
      </c>
      <c r="I94" s="71">
        <f t="shared" si="3"/>
        <v>3</v>
      </c>
      <c r="J94" s="16">
        <f t="shared" si="4"/>
        <v>351.93</v>
      </c>
      <c r="K94" s="16">
        <f t="shared" si="5"/>
        <v>293.28000000000003</v>
      </c>
    </row>
    <row r="95" spans="1:11" x14ac:dyDescent="0.25">
      <c r="A95" s="57" t="s">
        <v>464</v>
      </c>
      <c r="B95" s="12" t="s">
        <v>848</v>
      </c>
      <c r="C95" s="126" t="s">
        <v>849</v>
      </c>
      <c r="D95" s="8"/>
      <c r="E95" s="10"/>
      <c r="F95" s="127" t="s">
        <v>850</v>
      </c>
      <c r="G95" s="48" t="s">
        <v>16</v>
      </c>
      <c r="H95" s="48" t="s">
        <v>16</v>
      </c>
      <c r="I95" s="71">
        <f t="shared" si="3"/>
        <v>0</v>
      </c>
      <c r="J95" s="16">
        <f t="shared" si="4"/>
        <v>0</v>
      </c>
      <c r="K95" s="16">
        <f t="shared" si="5"/>
        <v>0</v>
      </c>
    </row>
    <row r="96" spans="1:11" x14ac:dyDescent="0.25">
      <c r="A96" s="57" t="s">
        <v>100</v>
      </c>
      <c r="B96" s="12" t="s">
        <v>185</v>
      </c>
      <c r="C96" s="89" t="s">
        <v>187</v>
      </c>
      <c r="D96" s="241"/>
      <c r="E96" s="243"/>
      <c r="F96" s="83" t="s">
        <v>188</v>
      </c>
      <c r="G96" s="48" t="s">
        <v>20</v>
      </c>
      <c r="H96" s="48" t="s">
        <v>23</v>
      </c>
      <c r="I96" s="71">
        <f t="shared" si="3"/>
        <v>1</v>
      </c>
      <c r="J96" s="16">
        <f t="shared" si="4"/>
        <v>117.31</v>
      </c>
      <c r="K96" s="16">
        <f t="shared" si="5"/>
        <v>97.76</v>
      </c>
    </row>
    <row r="97" spans="1:12" x14ac:dyDescent="0.25">
      <c r="A97" s="57" t="s">
        <v>503</v>
      </c>
      <c r="B97" s="12" t="s">
        <v>186</v>
      </c>
      <c r="C97" s="90"/>
      <c r="D97" s="242"/>
      <c r="E97" s="244"/>
      <c r="F97" s="85"/>
      <c r="G97" s="48" t="s">
        <v>17</v>
      </c>
      <c r="H97" s="48" t="s">
        <v>17</v>
      </c>
      <c r="I97" s="71">
        <f t="shared" si="3"/>
        <v>0</v>
      </c>
      <c r="J97" s="16">
        <f t="shared" si="4"/>
        <v>0</v>
      </c>
      <c r="K97" s="16">
        <f t="shared" si="5"/>
        <v>0</v>
      </c>
      <c r="L97" s="54"/>
    </row>
    <row r="98" spans="1:12" x14ac:dyDescent="0.25">
      <c r="A98" s="57" t="s">
        <v>112</v>
      </c>
      <c r="B98" s="12" t="s">
        <v>354</v>
      </c>
      <c r="C98" s="41" t="s">
        <v>355</v>
      </c>
      <c r="D98" s="8"/>
      <c r="E98" s="10"/>
      <c r="F98" s="43" t="s">
        <v>327</v>
      </c>
      <c r="G98" s="48" t="s">
        <v>13</v>
      </c>
      <c r="H98" s="48" t="s">
        <v>20</v>
      </c>
      <c r="I98" s="71">
        <f t="shared" si="3"/>
        <v>2</v>
      </c>
      <c r="J98" s="16">
        <f t="shared" si="4"/>
        <v>234.62</v>
      </c>
      <c r="K98" s="16">
        <f t="shared" si="5"/>
        <v>195.52</v>
      </c>
      <c r="L98" s="54"/>
    </row>
    <row r="99" spans="1:12" x14ac:dyDescent="0.25">
      <c r="A99" s="57" t="s">
        <v>504</v>
      </c>
      <c r="B99" s="12" t="s">
        <v>853</v>
      </c>
      <c r="C99" s="41" t="s">
        <v>854</v>
      </c>
      <c r="D99" s="8"/>
      <c r="E99" s="10"/>
      <c r="F99" s="43" t="s">
        <v>855</v>
      </c>
      <c r="G99" s="48" t="s">
        <v>16</v>
      </c>
      <c r="H99" s="48" t="s">
        <v>13</v>
      </c>
      <c r="I99" s="71">
        <f t="shared" si="3"/>
        <v>1</v>
      </c>
      <c r="J99" s="16">
        <f t="shared" si="4"/>
        <v>117.31</v>
      </c>
      <c r="K99" s="16">
        <f t="shared" si="5"/>
        <v>97.76</v>
      </c>
      <c r="L99" s="54"/>
    </row>
    <row r="100" spans="1:12" x14ac:dyDescent="0.25">
      <c r="A100" s="57" t="s">
        <v>505</v>
      </c>
      <c r="B100" s="12" t="s">
        <v>357</v>
      </c>
      <c r="C100" s="41" t="s">
        <v>358</v>
      </c>
      <c r="D100" s="8"/>
      <c r="E100" s="10"/>
      <c r="F100" s="43" t="s">
        <v>312</v>
      </c>
      <c r="G100" s="48" t="s">
        <v>17</v>
      </c>
      <c r="H100" s="48" t="s">
        <v>17</v>
      </c>
      <c r="I100" s="71">
        <f t="shared" si="3"/>
        <v>0</v>
      </c>
      <c r="J100" s="16">
        <f t="shared" si="4"/>
        <v>0</v>
      </c>
      <c r="K100" s="16">
        <f t="shared" si="5"/>
        <v>0</v>
      </c>
      <c r="L100" s="54"/>
    </row>
    <row r="101" spans="1:12" x14ac:dyDescent="0.25">
      <c r="A101" s="57" t="s">
        <v>506</v>
      </c>
      <c r="B101" s="12" t="s">
        <v>437</v>
      </c>
      <c r="C101" s="41" t="s">
        <v>438</v>
      </c>
      <c r="D101" s="8"/>
      <c r="E101" s="10"/>
      <c r="F101" s="43" t="s">
        <v>422</v>
      </c>
      <c r="G101" s="48" t="s">
        <v>40</v>
      </c>
      <c r="H101" s="48" t="s">
        <v>52</v>
      </c>
      <c r="I101" s="71">
        <f t="shared" si="3"/>
        <v>4</v>
      </c>
      <c r="J101" s="16">
        <f t="shared" si="4"/>
        <v>469.24</v>
      </c>
      <c r="K101" s="16">
        <f t="shared" si="5"/>
        <v>391.04</v>
      </c>
      <c r="L101" s="54"/>
    </row>
    <row r="102" spans="1:12" x14ac:dyDescent="0.25">
      <c r="A102" s="57" t="s">
        <v>507</v>
      </c>
      <c r="B102" s="99" t="s">
        <v>546</v>
      </c>
      <c r="C102" s="99" t="s">
        <v>547</v>
      </c>
      <c r="D102" s="23"/>
      <c r="E102" s="12"/>
      <c r="F102" s="99" t="s">
        <v>539</v>
      </c>
      <c r="G102" s="48" t="s">
        <v>20</v>
      </c>
      <c r="H102" s="48" t="s">
        <v>20</v>
      </c>
      <c r="I102" s="71">
        <f t="shared" si="3"/>
        <v>0</v>
      </c>
      <c r="J102" s="16">
        <f t="shared" si="4"/>
        <v>0</v>
      </c>
      <c r="K102" s="16">
        <f t="shared" si="5"/>
        <v>0</v>
      </c>
      <c r="L102" s="54"/>
    </row>
    <row r="103" spans="1:12" x14ac:dyDescent="0.25">
      <c r="A103" s="57" t="s">
        <v>353</v>
      </c>
      <c r="B103" s="12" t="s">
        <v>684</v>
      </c>
      <c r="C103" s="12" t="s">
        <v>685</v>
      </c>
      <c r="D103" s="8"/>
      <c r="E103" s="10"/>
      <c r="F103" s="8" t="s">
        <v>681</v>
      </c>
      <c r="G103" s="48" t="s">
        <v>13</v>
      </c>
      <c r="H103" s="48" t="s">
        <v>23</v>
      </c>
      <c r="I103" s="71">
        <f t="shared" si="3"/>
        <v>3</v>
      </c>
      <c r="J103" s="16">
        <f t="shared" si="4"/>
        <v>351.93</v>
      </c>
      <c r="K103" s="16">
        <f t="shared" si="5"/>
        <v>293.28000000000003</v>
      </c>
      <c r="L103" s="54"/>
    </row>
    <row r="104" spans="1:12" x14ac:dyDescent="0.25">
      <c r="A104" s="57" t="s">
        <v>101</v>
      </c>
      <c r="B104" s="12" t="s">
        <v>430</v>
      </c>
      <c r="C104" s="41" t="s">
        <v>431</v>
      </c>
      <c r="D104" s="23"/>
      <c r="E104" s="12"/>
      <c r="F104" s="43" t="s">
        <v>416</v>
      </c>
      <c r="G104" s="48" t="s">
        <v>20</v>
      </c>
      <c r="H104" s="48" t="s">
        <v>43</v>
      </c>
      <c r="I104" s="71">
        <f t="shared" si="3"/>
        <v>8</v>
      </c>
      <c r="J104" s="16">
        <f t="shared" si="4"/>
        <v>938.48</v>
      </c>
      <c r="K104" s="16">
        <f t="shared" si="5"/>
        <v>782.08</v>
      </c>
      <c r="L104" s="54"/>
    </row>
    <row r="105" spans="1:12" x14ac:dyDescent="0.25">
      <c r="A105" s="57" t="s">
        <v>568</v>
      </c>
      <c r="B105" s="12" t="s">
        <v>656</v>
      </c>
      <c r="C105" s="12" t="s">
        <v>657</v>
      </c>
      <c r="D105" s="8"/>
      <c r="E105" s="10"/>
      <c r="F105" s="8" t="s">
        <v>655</v>
      </c>
      <c r="G105" s="48" t="s">
        <v>16</v>
      </c>
      <c r="H105" s="48" t="s">
        <v>16</v>
      </c>
      <c r="I105" s="71">
        <f t="shared" si="3"/>
        <v>0</v>
      </c>
      <c r="J105" s="16">
        <f t="shared" si="4"/>
        <v>0</v>
      </c>
      <c r="K105" s="16">
        <f t="shared" si="5"/>
        <v>0</v>
      </c>
      <c r="L105" s="54"/>
    </row>
    <row r="106" spans="1:12" x14ac:dyDescent="0.25">
      <c r="A106" s="57" t="s">
        <v>300</v>
      </c>
      <c r="B106" s="12" t="s">
        <v>661</v>
      </c>
      <c r="C106" s="107" t="s">
        <v>662</v>
      </c>
      <c r="D106" s="8"/>
      <c r="E106" s="10"/>
      <c r="F106" s="8" t="s">
        <v>655</v>
      </c>
      <c r="G106" s="48" t="s">
        <v>16</v>
      </c>
      <c r="H106" s="48" t="s">
        <v>20</v>
      </c>
      <c r="I106" s="71">
        <f t="shared" si="3"/>
        <v>3</v>
      </c>
      <c r="J106" s="16">
        <f t="shared" si="4"/>
        <v>351.93</v>
      </c>
      <c r="K106" s="16">
        <f t="shared" si="5"/>
        <v>293.28000000000003</v>
      </c>
      <c r="L106" s="54"/>
    </row>
    <row r="107" spans="1:12" x14ac:dyDescent="0.25">
      <c r="A107" s="57" t="s">
        <v>569</v>
      </c>
      <c r="B107" s="12" t="s">
        <v>433</v>
      </c>
      <c r="C107" s="41" t="s">
        <v>434</v>
      </c>
      <c r="D107" s="8"/>
      <c r="E107" s="10"/>
      <c r="F107" s="43" t="s">
        <v>435</v>
      </c>
      <c r="G107" s="48" t="s">
        <v>13</v>
      </c>
      <c r="H107" s="48" t="s">
        <v>26</v>
      </c>
      <c r="I107" s="71">
        <f t="shared" si="3"/>
        <v>4</v>
      </c>
      <c r="J107" s="16">
        <f t="shared" si="4"/>
        <v>469.24</v>
      </c>
      <c r="K107" s="16">
        <f t="shared" si="5"/>
        <v>391.04</v>
      </c>
      <c r="L107" s="54"/>
    </row>
    <row r="108" spans="1:12" x14ac:dyDescent="0.25">
      <c r="A108" s="57" t="s">
        <v>570</v>
      </c>
      <c r="B108" s="12" t="s">
        <v>84</v>
      </c>
      <c r="C108" s="12" t="s">
        <v>144</v>
      </c>
      <c r="D108" s="8"/>
      <c r="E108" s="10"/>
      <c r="F108" s="8" t="s">
        <v>73</v>
      </c>
      <c r="G108" s="46" t="s">
        <v>37</v>
      </c>
      <c r="H108" s="46" t="s">
        <v>37</v>
      </c>
      <c r="I108" s="71">
        <f t="shared" si="3"/>
        <v>0</v>
      </c>
      <c r="J108" s="16">
        <f t="shared" si="4"/>
        <v>0</v>
      </c>
      <c r="K108" s="16">
        <f t="shared" si="5"/>
        <v>0</v>
      </c>
    </row>
    <row r="109" spans="1:12" x14ac:dyDescent="0.25">
      <c r="A109" s="57" t="s">
        <v>571</v>
      </c>
      <c r="B109" s="12" t="s">
        <v>237</v>
      </c>
      <c r="C109" s="75" t="s">
        <v>238</v>
      </c>
      <c r="D109" s="8"/>
      <c r="E109" s="10"/>
      <c r="F109" s="8" t="s">
        <v>214</v>
      </c>
      <c r="G109" s="46" t="s">
        <v>13</v>
      </c>
      <c r="H109" s="46" t="s">
        <v>29</v>
      </c>
      <c r="I109" s="71">
        <f t="shared" si="3"/>
        <v>5</v>
      </c>
      <c r="J109" s="16">
        <f t="shared" si="4"/>
        <v>586.54999999999995</v>
      </c>
      <c r="K109" s="16">
        <f t="shared" si="5"/>
        <v>488.8</v>
      </c>
    </row>
    <row r="110" spans="1:12" x14ac:dyDescent="0.25">
      <c r="A110" s="57" t="s">
        <v>572</v>
      </c>
      <c r="B110" s="99" t="s">
        <v>548</v>
      </c>
      <c r="C110" s="99" t="s">
        <v>549</v>
      </c>
      <c r="D110" s="31"/>
      <c r="E110" s="82"/>
      <c r="F110" s="99" t="s">
        <v>531</v>
      </c>
      <c r="G110" s="46" t="s">
        <v>13</v>
      </c>
      <c r="H110" s="46" t="s">
        <v>20</v>
      </c>
      <c r="I110" s="71">
        <f t="shared" si="3"/>
        <v>2</v>
      </c>
      <c r="J110" s="16">
        <f t="shared" si="4"/>
        <v>234.62</v>
      </c>
      <c r="K110" s="16">
        <f t="shared" si="5"/>
        <v>195.52</v>
      </c>
    </row>
    <row r="111" spans="1:12" x14ac:dyDescent="0.25">
      <c r="A111" s="57" t="s">
        <v>158</v>
      </c>
      <c r="B111" s="99" t="s">
        <v>550</v>
      </c>
      <c r="C111" s="99" t="s">
        <v>551</v>
      </c>
      <c r="D111" s="31"/>
      <c r="E111" s="82"/>
      <c r="F111" s="99" t="s">
        <v>531</v>
      </c>
      <c r="G111" s="115"/>
      <c r="H111" s="115"/>
      <c r="I111" s="71">
        <f t="shared" si="3"/>
        <v>0</v>
      </c>
      <c r="J111" s="16">
        <f t="shared" si="4"/>
        <v>0</v>
      </c>
      <c r="K111" s="16">
        <f t="shared" si="5"/>
        <v>0</v>
      </c>
      <c r="L111" s="129"/>
    </row>
    <row r="112" spans="1:12" x14ac:dyDescent="0.25">
      <c r="A112" s="57" t="s">
        <v>573</v>
      </c>
      <c r="B112" s="99" t="s">
        <v>860</v>
      </c>
      <c r="C112" s="99" t="s">
        <v>861</v>
      </c>
      <c r="D112" s="31"/>
      <c r="E112" s="82"/>
      <c r="F112" s="99" t="s">
        <v>844</v>
      </c>
      <c r="G112" s="48" t="s">
        <v>16</v>
      </c>
      <c r="H112" s="48" t="s">
        <v>13</v>
      </c>
      <c r="I112" s="71">
        <f t="shared" si="3"/>
        <v>1</v>
      </c>
      <c r="J112" s="16">
        <f t="shared" si="4"/>
        <v>117.31</v>
      </c>
      <c r="K112" s="16">
        <f t="shared" si="5"/>
        <v>97.76</v>
      </c>
    </row>
    <row r="113" spans="1:11" x14ac:dyDescent="0.25">
      <c r="A113" s="57" t="s">
        <v>574</v>
      </c>
      <c r="B113" s="99" t="s">
        <v>552</v>
      </c>
      <c r="C113" s="99" t="s">
        <v>553</v>
      </c>
      <c r="D113" s="31"/>
      <c r="E113" s="82"/>
      <c r="F113" s="99" t="s">
        <v>518</v>
      </c>
      <c r="G113" s="46" t="s">
        <v>16</v>
      </c>
      <c r="H113" s="46" t="s">
        <v>16</v>
      </c>
      <c r="I113" s="71">
        <f t="shared" si="3"/>
        <v>0</v>
      </c>
      <c r="J113" s="16">
        <f t="shared" si="4"/>
        <v>0</v>
      </c>
      <c r="K113" s="16">
        <f t="shared" si="5"/>
        <v>0</v>
      </c>
    </row>
    <row r="114" spans="1:11" x14ac:dyDescent="0.25">
      <c r="A114" s="57" t="s">
        <v>575</v>
      </c>
      <c r="B114" s="110" t="s">
        <v>417</v>
      </c>
      <c r="C114" s="75" t="s">
        <v>418</v>
      </c>
      <c r="D114" s="31"/>
      <c r="E114" s="82"/>
      <c r="F114" s="31" t="s">
        <v>419</v>
      </c>
      <c r="G114" s="46" t="s">
        <v>13</v>
      </c>
      <c r="H114" s="46" t="s">
        <v>13</v>
      </c>
      <c r="I114" s="71">
        <f t="shared" si="3"/>
        <v>0</v>
      </c>
      <c r="J114" s="16">
        <f t="shared" si="4"/>
        <v>0</v>
      </c>
      <c r="K114" s="16">
        <f t="shared" si="5"/>
        <v>0</v>
      </c>
    </row>
    <row r="115" spans="1:11" x14ac:dyDescent="0.25">
      <c r="A115" s="57" t="s">
        <v>576</v>
      </c>
      <c r="B115" s="110" t="s">
        <v>420</v>
      </c>
      <c r="C115" s="75" t="s">
        <v>421</v>
      </c>
      <c r="D115" s="31"/>
      <c r="E115" s="82"/>
      <c r="F115" s="31" t="s">
        <v>422</v>
      </c>
      <c r="G115" s="115"/>
      <c r="H115" s="115"/>
      <c r="I115" s="71">
        <f t="shared" si="3"/>
        <v>0</v>
      </c>
      <c r="J115" s="16">
        <f t="shared" si="4"/>
        <v>0</v>
      </c>
      <c r="K115" s="16">
        <f t="shared" si="5"/>
        <v>0</v>
      </c>
    </row>
    <row r="116" spans="1:11" x14ac:dyDescent="0.25">
      <c r="A116" s="57" t="s">
        <v>577</v>
      </c>
      <c r="B116" s="110" t="s">
        <v>361</v>
      </c>
      <c r="C116" s="76" t="s">
        <v>362</v>
      </c>
      <c r="D116" s="241"/>
      <c r="E116" s="243"/>
      <c r="F116" s="86" t="s">
        <v>363</v>
      </c>
      <c r="G116" s="46" t="s">
        <v>92</v>
      </c>
      <c r="H116" s="46" t="s">
        <v>394</v>
      </c>
      <c r="I116" s="71">
        <f t="shared" si="3"/>
        <v>18</v>
      </c>
      <c r="J116" s="16">
        <f t="shared" si="4"/>
        <v>2111.58</v>
      </c>
      <c r="K116" s="16">
        <f t="shared" si="5"/>
        <v>1759.68</v>
      </c>
    </row>
    <row r="117" spans="1:11" x14ac:dyDescent="0.25">
      <c r="A117" s="57" t="s">
        <v>578</v>
      </c>
      <c r="B117" s="12" t="s">
        <v>387</v>
      </c>
      <c r="C117" s="77"/>
      <c r="D117" s="242"/>
      <c r="E117" s="244"/>
      <c r="F117" s="88"/>
      <c r="G117" s="46" t="s">
        <v>13</v>
      </c>
      <c r="H117" s="46" t="s">
        <v>13</v>
      </c>
      <c r="I117" s="71">
        <f t="shared" si="3"/>
        <v>0</v>
      </c>
      <c r="J117" s="16">
        <f t="shared" si="4"/>
        <v>0</v>
      </c>
      <c r="K117" s="16">
        <f t="shared" si="5"/>
        <v>0</v>
      </c>
    </row>
    <row r="118" spans="1:11" x14ac:dyDescent="0.25">
      <c r="A118" s="57" t="s">
        <v>579</v>
      </c>
      <c r="B118" s="12" t="s">
        <v>424</v>
      </c>
      <c r="C118" s="83" t="s">
        <v>427</v>
      </c>
      <c r="D118" s="241"/>
      <c r="E118" s="243"/>
      <c r="F118" s="86" t="s">
        <v>428</v>
      </c>
      <c r="G118" s="115"/>
      <c r="H118" s="115"/>
      <c r="I118" s="71">
        <f t="shared" si="3"/>
        <v>0</v>
      </c>
      <c r="J118" s="16">
        <f t="shared" si="4"/>
        <v>0</v>
      </c>
      <c r="K118" s="16">
        <f t="shared" si="5"/>
        <v>0</v>
      </c>
    </row>
    <row r="119" spans="1:11" x14ac:dyDescent="0.25">
      <c r="A119" s="57" t="s">
        <v>580</v>
      </c>
      <c r="B119" s="12" t="s">
        <v>425</v>
      </c>
      <c r="C119" s="84"/>
      <c r="D119" s="245"/>
      <c r="E119" s="246"/>
      <c r="F119" s="87"/>
      <c r="G119" s="46" t="s">
        <v>13</v>
      </c>
      <c r="H119" s="46" t="s">
        <v>37</v>
      </c>
      <c r="I119" s="71">
        <f t="shared" si="3"/>
        <v>8</v>
      </c>
      <c r="J119" s="16">
        <f t="shared" si="4"/>
        <v>938.48</v>
      </c>
      <c r="K119" s="16">
        <f t="shared" si="5"/>
        <v>782.08</v>
      </c>
    </row>
    <row r="120" spans="1:11" x14ac:dyDescent="0.25">
      <c r="A120" s="57" t="s">
        <v>581</v>
      </c>
      <c r="B120" s="12" t="s">
        <v>426</v>
      </c>
      <c r="C120" s="85"/>
      <c r="D120" s="242"/>
      <c r="E120" s="244"/>
      <c r="F120" s="88"/>
      <c r="G120" s="46" t="s">
        <v>16</v>
      </c>
      <c r="H120" s="46" t="s">
        <v>16</v>
      </c>
      <c r="I120" s="71">
        <f t="shared" si="3"/>
        <v>0</v>
      </c>
      <c r="J120" s="16">
        <f t="shared" si="4"/>
        <v>0</v>
      </c>
      <c r="K120" s="16">
        <f t="shared" si="5"/>
        <v>0</v>
      </c>
    </row>
    <row r="121" spans="1:11" x14ac:dyDescent="0.25">
      <c r="A121" s="57" t="s">
        <v>582</v>
      </c>
      <c r="B121" s="99" t="s">
        <v>554</v>
      </c>
      <c r="C121" s="99" t="s">
        <v>555</v>
      </c>
      <c r="D121" s="23"/>
      <c r="E121" s="12"/>
      <c r="F121" s="99" t="s">
        <v>556</v>
      </c>
      <c r="G121" s="46" t="s">
        <v>13</v>
      </c>
      <c r="H121" s="46" t="s">
        <v>23</v>
      </c>
      <c r="I121" s="71">
        <f t="shared" si="3"/>
        <v>3</v>
      </c>
      <c r="J121" s="16">
        <f t="shared" si="4"/>
        <v>351.93</v>
      </c>
      <c r="K121" s="16">
        <f t="shared" si="5"/>
        <v>293.28000000000003</v>
      </c>
    </row>
    <row r="122" spans="1:11" x14ac:dyDescent="0.25">
      <c r="A122" s="57" t="s">
        <v>583</v>
      </c>
      <c r="B122" s="12" t="s">
        <v>687</v>
      </c>
      <c r="C122" s="76" t="s">
        <v>688</v>
      </c>
      <c r="D122" s="123"/>
      <c r="E122" s="124"/>
      <c r="F122" s="91" t="s">
        <v>681</v>
      </c>
      <c r="G122" s="46" t="s">
        <v>13</v>
      </c>
      <c r="H122" s="46" t="s">
        <v>13</v>
      </c>
      <c r="I122" s="71">
        <f t="shared" si="3"/>
        <v>0</v>
      </c>
      <c r="J122" s="16">
        <f t="shared" si="4"/>
        <v>0</v>
      </c>
      <c r="K122" s="16">
        <f t="shared" si="5"/>
        <v>0</v>
      </c>
    </row>
    <row r="123" spans="1:11" x14ac:dyDescent="0.25">
      <c r="A123" s="57" t="s">
        <v>584</v>
      </c>
      <c r="B123" s="99" t="s">
        <v>686</v>
      </c>
      <c r="C123" s="77"/>
      <c r="D123" s="123"/>
      <c r="E123" s="124"/>
      <c r="F123" s="92"/>
      <c r="G123" s="46" t="s">
        <v>16</v>
      </c>
      <c r="H123" s="46" t="s">
        <v>13</v>
      </c>
      <c r="I123" s="71">
        <f t="shared" si="3"/>
        <v>1</v>
      </c>
      <c r="J123" s="16">
        <f t="shared" si="4"/>
        <v>117.31</v>
      </c>
      <c r="K123" s="16">
        <f t="shared" si="5"/>
        <v>97.76</v>
      </c>
    </row>
    <row r="124" spans="1:11" x14ac:dyDescent="0.25">
      <c r="A124" s="57" t="s">
        <v>658</v>
      </c>
      <c r="B124" s="12" t="s">
        <v>667</v>
      </c>
      <c r="C124" s="12" t="s">
        <v>668</v>
      </c>
      <c r="D124" s="123"/>
      <c r="E124" s="124"/>
      <c r="F124" s="8" t="s">
        <v>669</v>
      </c>
      <c r="G124" s="46" t="s">
        <v>13</v>
      </c>
      <c r="H124" s="46" t="s">
        <v>20</v>
      </c>
      <c r="I124" s="71">
        <f t="shared" si="3"/>
        <v>2</v>
      </c>
      <c r="J124" s="16">
        <f t="shared" si="4"/>
        <v>234.62</v>
      </c>
      <c r="K124" s="16">
        <f t="shared" si="5"/>
        <v>195.52</v>
      </c>
    </row>
    <row r="125" spans="1:11" x14ac:dyDescent="0.25">
      <c r="A125" s="57" t="s">
        <v>707</v>
      </c>
      <c r="B125" s="12" t="s">
        <v>663</v>
      </c>
      <c r="C125" s="12" t="s">
        <v>664</v>
      </c>
      <c r="D125" s="123"/>
      <c r="E125" s="124"/>
      <c r="F125" s="8" t="s">
        <v>655</v>
      </c>
      <c r="G125" s="46" t="s">
        <v>16</v>
      </c>
      <c r="H125" s="46" t="s">
        <v>16</v>
      </c>
      <c r="I125" s="71">
        <f t="shared" si="3"/>
        <v>0</v>
      </c>
      <c r="J125" s="16">
        <f t="shared" si="4"/>
        <v>0</v>
      </c>
      <c r="K125" s="16">
        <f t="shared" si="5"/>
        <v>0</v>
      </c>
    </row>
    <row r="126" spans="1:11" x14ac:dyDescent="0.25">
      <c r="A126" s="57" t="s">
        <v>708</v>
      </c>
      <c r="B126" s="12" t="s">
        <v>679</v>
      </c>
      <c r="C126" s="12" t="s">
        <v>680</v>
      </c>
      <c r="D126" s="123"/>
      <c r="E126" s="124"/>
      <c r="F126" s="8" t="s">
        <v>681</v>
      </c>
      <c r="G126" s="46" t="s">
        <v>16</v>
      </c>
      <c r="H126" s="46" t="s">
        <v>16</v>
      </c>
      <c r="I126" s="71">
        <f t="shared" si="3"/>
        <v>0</v>
      </c>
      <c r="J126" s="16">
        <f t="shared" si="4"/>
        <v>0</v>
      </c>
      <c r="K126" s="16">
        <f t="shared" si="5"/>
        <v>0</v>
      </c>
    </row>
    <row r="127" spans="1:11" x14ac:dyDescent="0.25">
      <c r="A127" s="57" t="s">
        <v>709</v>
      </c>
      <c r="B127" s="12" t="s">
        <v>414</v>
      </c>
      <c r="C127" s="77" t="s">
        <v>415</v>
      </c>
      <c r="D127" s="23"/>
      <c r="E127" s="12"/>
      <c r="F127" s="120" t="s">
        <v>416</v>
      </c>
      <c r="G127" s="46" t="s">
        <v>43</v>
      </c>
      <c r="H127" s="46" t="s">
        <v>90</v>
      </c>
      <c r="I127" s="71">
        <f t="shared" si="3"/>
        <v>16</v>
      </c>
      <c r="J127" s="16">
        <f t="shared" si="4"/>
        <v>1876.96</v>
      </c>
      <c r="K127" s="16">
        <f t="shared" si="5"/>
        <v>1564.16</v>
      </c>
    </row>
    <row r="128" spans="1:11" x14ac:dyDescent="0.25">
      <c r="A128" s="57" t="s">
        <v>710</v>
      </c>
      <c r="B128" s="12" t="s">
        <v>670</v>
      </c>
      <c r="C128" s="12" t="s">
        <v>671</v>
      </c>
      <c r="D128" s="123"/>
      <c r="E128" s="124"/>
      <c r="F128" s="8" t="s">
        <v>672</v>
      </c>
      <c r="G128" s="46" t="s">
        <v>13</v>
      </c>
      <c r="H128" s="46" t="s">
        <v>17</v>
      </c>
      <c r="I128" s="71">
        <f t="shared" si="3"/>
        <v>1</v>
      </c>
      <c r="J128" s="16">
        <f t="shared" si="4"/>
        <v>117.31</v>
      </c>
      <c r="K128" s="16">
        <f t="shared" si="5"/>
        <v>97.76</v>
      </c>
    </row>
    <row r="129" spans="1:11" x14ac:dyDescent="0.25">
      <c r="A129" s="57" t="s">
        <v>711</v>
      </c>
      <c r="B129" s="12" t="s">
        <v>86</v>
      </c>
      <c r="C129" s="12" t="s">
        <v>145</v>
      </c>
      <c r="D129" s="23"/>
      <c r="E129" s="12"/>
      <c r="F129" s="8" t="s">
        <v>87</v>
      </c>
      <c r="G129" s="46" t="s">
        <v>13</v>
      </c>
      <c r="H129" s="46" t="s">
        <v>34</v>
      </c>
      <c r="I129" s="71">
        <f t="shared" si="3"/>
        <v>7</v>
      </c>
      <c r="J129" s="16">
        <f t="shared" si="4"/>
        <v>821.17000000000007</v>
      </c>
      <c r="K129" s="16">
        <f t="shared" si="5"/>
        <v>684.32</v>
      </c>
    </row>
    <row r="130" spans="1:11" x14ac:dyDescent="0.25">
      <c r="A130" s="57" t="s">
        <v>608</v>
      </c>
      <c r="B130" s="12" t="s">
        <v>89</v>
      </c>
      <c r="C130" s="12" t="s">
        <v>147</v>
      </c>
      <c r="D130" s="23"/>
      <c r="E130" s="12"/>
      <c r="F130" s="8" t="s">
        <v>87</v>
      </c>
      <c r="G130" s="48" t="s">
        <v>40</v>
      </c>
      <c r="H130" s="48" t="s">
        <v>40</v>
      </c>
      <c r="I130" s="71">
        <f t="shared" si="3"/>
        <v>0</v>
      </c>
      <c r="J130" s="16">
        <f t="shared" si="4"/>
        <v>0</v>
      </c>
      <c r="K130" s="16">
        <f t="shared" si="5"/>
        <v>0</v>
      </c>
    </row>
    <row r="131" spans="1:11" x14ac:dyDescent="0.25">
      <c r="A131" s="57" t="s">
        <v>712</v>
      </c>
      <c r="B131" s="12" t="s">
        <v>665</v>
      </c>
      <c r="C131" s="12" t="s">
        <v>666</v>
      </c>
      <c r="D131" s="8"/>
      <c r="E131" s="10"/>
      <c r="F131" s="8" t="s">
        <v>655</v>
      </c>
      <c r="G131" s="48" t="s">
        <v>16</v>
      </c>
      <c r="H131" s="48" t="s">
        <v>16</v>
      </c>
      <c r="I131" s="71">
        <f t="shared" si="3"/>
        <v>0</v>
      </c>
      <c r="J131" s="16">
        <f t="shared" si="4"/>
        <v>0</v>
      </c>
      <c r="K131" s="16">
        <f t="shared" si="5"/>
        <v>0</v>
      </c>
    </row>
    <row r="132" spans="1:11" x14ac:dyDescent="0.25">
      <c r="A132" s="57" t="s">
        <v>713</v>
      </c>
      <c r="B132" s="12" t="s">
        <v>689</v>
      </c>
      <c r="C132" s="12" t="s">
        <v>690</v>
      </c>
      <c r="D132" s="8"/>
      <c r="E132" s="10"/>
      <c r="F132" s="8" t="s">
        <v>691</v>
      </c>
      <c r="G132" s="46" t="s">
        <v>16</v>
      </c>
      <c r="H132" s="46" t="s">
        <v>16</v>
      </c>
      <c r="I132" s="71">
        <f t="shared" si="3"/>
        <v>0</v>
      </c>
      <c r="J132" s="16">
        <f t="shared" si="4"/>
        <v>0</v>
      </c>
      <c r="K132" s="16">
        <f t="shared" si="5"/>
        <v>0</v>
      </c>
    </row>
    <row r="133" spans="1:11" x14ac:dyDescent="0.25">
      <c r="A133" s="57" t="s">
        <v>307</v>
      </c>
      <c r="B133" s="99" t="s">
        <v>557</v>
      </c>
      <c r="C133" s="99" t="s">
        <v>558</v>
      </c>
      <c r="D133" s="8"/>
      <c r="E133" s="10"/>
      <c r="F133" s="99" t="s">
        <v>518</v>
      </c>
      <c r="G133" s="46" t="s">
        <v>16</v>
      </c>
      <c r="H133" s="46" t="s">
        <v>13</v>
      </c>
      <c r="I133" s="71">
        <f t="shared" si="3"/>
        <v>1</v>
      </c>
      <c r="J133" s="16">
        <f t="shared" si="4"/>
        <v>117.31</v>
      </c>
      <c r="K133" s="16">
        <f t="shared" si="5"/>
        <v>97.76</v>
      </c>
    </row>
    <row r="134" spans="1:11" x14ac:dyDescent="0.25">
      <c r="A134" s="57" t="s">
        <v>714</v>
      </c>
      <c r="B134" s="99" t="s">
        <v>868</v>
      </c>
      <c r="C134" s="99" t="s">
        <v>869</v>
      </c>
      <c r="D134" s="8"/>
      <c r="E134" s="10"/>
      <c r="F134" s="99" t="s">
        <v>844</v>
      </c>
      <c r="G134" s="46" t="s">
        <v>16</v>
      </c>
      <c r="H134" s="46" t="s">
        <v>16</v>
      </c>
      <c r="I134" s="71">
        <f t="shared" si="3"/>
        <v>0</v>
      </c>
      <c r="J134" s="16">
        <f t="shared" si="4"/>
        <v>0</v>
      </c>
      <c r="K134" s="16">
        <f t="shared" si="5"/>
        <v>0</v>
      </c>
    </row>
    <row r="135" spans="1:11" x14ac:dyDescent="0.25">
      <c r="A135" s="57" t="s">
        <v>715</v>
      </c>
      <c r="B135" s="12" t="s">
        <v>239</v>
      </c>
      <c r="C135" s="12" t="s">
        <v>241</v>
      </c>
      <c r="D135" s="23"/>
      <c r="E135" s="12"/>
      <c r="F135" s="8" t="s">
        <v>210</v>
      </c>
      <c r="G135" s="46" t="s">
        <v>13</v>
      </c>
      <c r="H135" s="46" t="s">
        <v>391</v>
      </c>
      <c r="I135" s="71">
        <f t="shared" si="3"/>
        <v>60</v>
      </c>
      <c r="J135" s="16">
        <f t="shared" si="4"/>
        <v>7038.6</v>
      </c>
      <c r="K135" s="16">
        <f t="shared" si="5"/>
        <v>5865.6</v>
      </c>
    </row>
    <row r="136" spans="1:11" x14ac:dyDescent="0.25">
      <c r="A136" s="57" t="s">
        <v>716</v>
      </c>
      <c r="B136" s="12" t="s">
        <v>240</v>
      </c>
      <c r="C136" s="12" t="s">
        <v>241</v>
      </c>
      <c r="D136" s="23"/>
      <c r="E136" s="12"/>
      <c r="F136" s="8" t="s">
        <v>210</v>
      </c>
      <c r="G136" s="46" t="s">
        <v>13</v>
      </c>
      <c r="H136" s="46" t="s">
        <v>13</v>
      </c>
      <c r="I136" s="71">
        <f t="shared" ref="I136:I164" si="6">H136-G136</f>
        <v>0</v>
      </c>
      <c r="J136" s="16">
        <f t="shared" ref="J136:J164" si="7">I136*117.31</f>
        <v>0</v>
      </c>
      <c r="K136" s="16">
        <f t="shared" ref="K136:K164" si="8">I136*97.76</f>
        <v>0</v>
      </c>
    </row>
    <row r="137" spans="1:11" x14ac:dyDescent="0.25">
      <c r="A137" s="57" t="s">
        <v>717</v>
      </c>
      <c r="B137" s="12" t="s">
        <v>692</v>
      </c>
      <c r="C137" s="12" t="s">
        <v>693</v>
      </c>
      <c r="D137" s="8"/>
      <c r="E137" s="10"/>
      <c r="F137" s="8" t="s">
        <v>691</v>
      </c>
      <c r="G137" s="46" t="s">
        <v>16</v>
      </c>
      <c r="H137" s="46" t="s">
        <v>16</v>
      </c>
      <c r="I137" s="71">
        <f t="shared" si="6"/>
        <v>0</v>
      </c>
      <c r="J137" s="16">
        <f t="shared" si="7"/>
        <v>0</v>
      </c>
      <c r="K137" s="16">
        <f t="shared" si="8"/>
        <v>0</v>
      </c>
    </row>
    <row r="138" spans="1:11" x14ac:dyDescent="0.25">
      <c r="A138" s="57" t="s">
        <v>470</v>
      </c>
      <c r="B138" s="12" t="s">
        <v>365</v>
      </c>
      <c r="C138" s="12" t="s">
        <v>366</v>
      </c>
      <c r="D138" s="8"/>
      <c r="E138" s="10"/>
      <c r="F138" s="8" t="s">
        <v>327</v>
      </c>
      <c r="G138" s="46" t="s">
        <v>13</v>
      </c>
      <c r="H138" s="46" t="s">
        <v>13</v>
      </c>
      <c r="I138" s="71">
        <f t="shared" si="6"/>
        <v>0</v>
      </c>
      <c r="J138" s="16">
        <f t="shared" si="7"/>
        <v>0</v>
      </c>
      <c r="K138" s="16">
        <f t="shared" si="8"/>
        <v>0</v>
      </c>
    </row>
    <row r="139" spans="1:11" x14ac:dyDescent="0.25">
      <c r="A139" s="57" t="s">
        <v>389</v>
      </c>
      <c r="B139" s="12" t="s">
        <v>367</v>
      </c>
      <c r="C139" s="12" t="s">
        <v>368</v>
      </c>
      <c r="D139" s="23"/>
      <c r="E139" s="12"/>
      <c r="F139" s="8" t="s">
        <v>312</v>
      </c>
      <c r="G139" s="46" t="s">
        <v>20</v>
      </c>
      <c r="H139" s="46" t="s">
        <v>29</v>
      </c>
      <c r="I139" s="71">
        <f t="shared" si="6"/>
        <v>3</v>
      </c>
      <c r="J139" s="16">
        <f t="shared" si="7"/>
        <v>351.93</v>
      </c>
      <c r="K139" s="16">
        <f t="shared" si="8"/>
        <v>293.28000000000003</v>
      </c>
    </row>
    <row r="140" spans="1:11" x14ac:dyDescent="0.25">
      <c r="A140" s="57" t="s">
        <v>347</v>
      </c>
      <c r="B140" s="12" t="s">
        <v>407</v>
      </c>
      <c r="C140" s="12" t="s">
        <v>408</v>
      </c>
      <c r="D140" s="8"/>
      <c r="E140" s="10"/>
      <c r="F140" s="8" t="s">
        <v>410</v>
      </c>
      <c r="G140" s="46" t="s">
        <v>13</v>
      </c>
      <c r="H140" s="46" t="s">
        <v>13</v>
      </c>
      <c r="I140" s="71">
        <f t="shared" si="6"/>
        <v>0</v>
      </c>
      <c r="J140" s="16">
        <f t="shared" si="7"/>
        <v>0</v>
      </c>
      <c r="K140" s="16">
        <f t="shared" si="8"/>
        <v>0</v>
      </c>
    </row>
    <row r="141" spans="1:11" x14ac:dyDescent="0.25">
      <c r="A141" s="57" t="s">
        <v>299</v>
      </c>
      <c r="B141" s="12" t="s">
        <v>411</v>
      </c>
      <c r="C141" s="12" t="s">
        <v>412</v>
      </c>
      <c r="D141" s="8"/>
      <c r="E141" s="10"/>
      <c r="F141" s="8" t="s">
        <v>410</v>
      </c>
      <c r="G141" s="46" t="s">
        <v>17</v>
      </c>
      <c r="H141" s="46" t="s">
        <v>20</v>
      </c>
      <c r="I141" s="71">
        <f t="shared" si="6"/>
        <v>1</v>
      </c>
      <c r="J141" s="16">
        <f t="shared" si="7"/>
        <v>117.31</v>
      </c>
      <c r="K141" s="16">
        <f t="shared" si="8"/>
        <v>97.76</v>
      </c>
    </row>
    <row r="142" spans="1:11" x14ac:dyDescent="0.25">
      <c r="A142" s="57" t="s">
        <v>718</v>
      </c>
      <c r="B142" s="12" t="s">
        <v>373</v>
      </c>
      <c r="C142" s="12" t="s">
        <v>376</v>
      </c>
      <c r="D142" s="23"/>
      <c r="E142" s="12"/>
      <c r="F142" s="8" t="s">
        <v>322</v>
      </c>
      <c r="G142" s="46" t="s">
        <v>17</v>
      </c>
      <c r="H142" s="46" t="s">
        <v>23</v>
      </c>
      <c r="I142" s="71">
        <f t="shared" si="6"/>
        <v>2</v>
      </c>
      <c r="J142" s="16">
        <f t="shared" si="7"/>
        <v>234.62</v>
      </c>
      <c r="K142" s="16">
        <f t="shared" si="8"/>
        <v>195.52</v>
      </c>
    </row>
    <row r="143" spans="1:11" x14ac:dyDescent="0.25">
      <c r="A143" s="57" t="s">
        <v>449</v>
      </c>
      <c r="B143" s="12" t="s">
        <v>374</v>
      </c>
      <c r="C143" s="76" t="s">
        <v>377</v>
      </c>
      <c r="D143" s="237"/>
      <c r="E143" s="239"/>
      <c r="F143" s="86" t="s">
        <v>322</v>
      </c>
      <c r="G143" s="46" t="s">
        <v>34</v>
      </c>
      <c r="H143" s="46" t="s">
        <v>43</v>
      </c>
      <c r="I143" s="71">
        <f t="shared" si="6"/>
        <v>3</v>
      </c>
      <c r="J143" s="16">
        <f t="shared" si="7"/>
        <v>351.93</v>
      </c>
      <c r="K143" s="16">
        <f t="shared" si="8"/>
        <v>293.28000000000003</v>
      </c>
    </row>
    <row r="144" spans="1:11" x14ac:dyDescent="0.25">
      <c r="A144" s="57" t="s">
        <v>719</v>
      </c>
      <c r="B144" s="12" t="s">
        <v>375</v>
      </c>
      <c r="C144" s="77"/>
      <c r="D144" s="238"/>
      <c r="E144" s="240"/>
      <c r="F144" s="88"/>
      <c r="G144" s="46" t="s">
        <v>13</v>
      </c>
      <c r="H144" s="46" t="s">
        <v>13</v>
      </c>
      <c r="I144" s="71">
        <f t="shared" si="6"/>
        <v>0</v>
      </c>
      <c r="J144" s="16">
        <f t="shared" si="7"/>
        <v>0</v>
      </c>
      <c r="K144" s="16">
        <f t="shared" si="8"/>
        <v>0</v>
      </c>
    </row>
    <row r="145" spans="1:11" x14ac:dyDescent="0.25">
      <c r="A145" s="57" t="s">
        <v>720</v>
      </c>
      <c r="B145" s="12" t="s">
        <v>370</v>
      </c>
      <c r="C145" s="12" t="s">
        <v>371</v>
      </c>
      <c r="D145" s="23"/>
      <c r="E145" s="12"/>
      <c r="F145" s="8" t="s">
        <v>372</v>
      </c>
      <c r="G145" s="46" t="s">
        <v>34</v>
      </c>
      <c r="H145" s="46" t="s">
        <v>43</v>
      </c>
      <c r="I145" s="71">
        <f t="shared" si="6"/>
        <v>3</v>
      </c>
      <c r="J145" s="16">
        <f t="shared" si="7"/>
        <v>351.93</v>
      </c>
      <c r="K145" s="16">
        <f t="shared" si="8"/>
        <v>293.28000000000003</v>
      </c>
    </row>
    <row r="146" spans="1:11" x14ac:dyDescent="0.25">
      <c r="A146" s="57" t="s">
        <v>721</v>
      </c>
      <c r="B146" s="12" t="s">
        <v>705</v>
      </c>
      <c r="C146" s="12" t="s">
        <v>706</v>
      </c>
      <c r="D146" s="8"/>
      <c r="E146" s="10"/>
      <c r="F146" s="8" t="s">
        <v>704</v>
      </c>
      <c r="G146" s="46" t="s">
        <v>16</v>
      </c>
      <c r="H146" s="46" t="s">
        <v>13</v>
      </c>
      <c r="I146" s="71">
        <f t="shared" si="6"/>
        <v>1</v>
      </c>
      <c r="J146" s="16">
        <f t="shared" si="7"/>
        <v>117.31</v>
      </c>
      <c r="K146" s="16">
        <f t="shared" si="8"/>
        <v>97.76</v>
      </c>
    </row>
    <row r="147" spans="1:11" x14ac:dyDescent="0.25">
      <c r="A147" s="57" t="s">
        <v>724</v>
      </c>
      <c r="B147" s="12" t="s">
        <v>380</v>
      </c>
      <c r="C147" s="12" t="s">
        <v>381</v>
      </c>
      <c r="D147" s="23"/>
      <c r="E147" s="12"/>
      <c r="F147" s="8" t="s">
        <v>322</v>
      </c>
      <c r="G147" s="46" t="s">
        <v>31</v>
      </c>
      <c r="H147" s="46" t="s">
        <v>68</v>
      </c>
      <c r="I147" s="71">
        <f t="shared" si="6"/>
        <v>12</v>
      </c>
      <c r="J147" s="16">
        <f t="shared" si="7"/>
        <v>1407.72</v>
      </c>
      <c r="K147" s="16">
        <f t="shared" si="8"/>
        <v>1173.1200000000001</v>
      </c>
    </row>
    <row r="148" spans="1:11" x14ac:dyDescent="0.25">
      <c r="A148" s="57" t="s">
        <v>728</v>
      </c>
      <c r="B148" s="12" t="s">
        <v>873</v>
      </c>
      <c r="C148" s="12" t="s">
        <v>874</v>
      </c>
      <c r="D148" s="8"/>
      <c r="E148" s="10"/>
      <c r="F148" s="8" t="s">
        <v>875</v>
      </c>
      <c r="G148" s="46" t="s">
        <v>16</v>
      </c>
      <c r="H148" s="46" t="s">
        <v>16</v>
      </c>
      <c r="I148" s="71">
        <f t="shared" si="6"/>
        <v>0</v>
      </c>
      <c r="J148" s="16">
        <f t="shared" si="7"/>
        <v>0</v>
      </c>
      <c r="K148" s="16">
        <f t="shared" si="8"/>
        <v>0</v>
      </c>
    </row>
    <row r="149" spans="1:11" x14ac:dyDescent="0.25">
      <c r="A149" s="57" t="s">
        <v>729</v>
      </c>
      <c r="B149" s="12" t="s">
        <v>734</v>
      </c>
      <c r="C149" s="8" t="s">
        <v>737</v>
      </c>
      <c r="D149" s="8"/>
      <c r="E149" s="10"/>
      <c r="F149" s="8" t="s">
        <v>736</v>
      </c>
      <c r="G149" s="46" t="s">
        <v>16</v>
      </c>
      <c r="H149" s="46" t="s">
        <v>13</v>
      </c>
      <c r="I149" s="71">
        <f t="shared" si="6"/>
        <v>1</v>
      </c>
      <c r="J149" s="16">
        <f t="shared" si="7"/>
        <v>117.31</v>
      </c>
      <c r="K149" s="16">
        <f t="shared" si="8"/>
        <v>97.76</v>
      </c>
    </row>
    <row r="150" spans="1:11" x14ac:dyDescent="0.25">
      <c r="A150" s="57" t="s">
        <v>730</v>
      </c>
      <c r="B150" s="99" t="s">
        <v>559</v>
      </c>
      <c r="C150" s="99" t="s">
        <v>560</v>
      </c>
      <c r="D150" s="8"/>
      <c r="E150" s="10"/>
      <c r="F150" s="99" t="s">
        <v>528</v>
      </c>
      <c r="G150" s="46" t="s">
        <v>16</v>
      </c>
      <c r="H150" s="46" t="s">
        <v>16</v>
      </c>
      <c r="I150" s="71">
        <f t="shared" si="6"/>
        <v>0</v>
      </c>
      <c r="J150" s="16">
        <f t="shared" si="7"/>
        <v>0</v>
      </c>
      <c r="K150" s="16">
        <f t="shared" si="8"/>
        <v>0</v>
      </c>
    </row>
    <row r="151" spans="1:11" x14ac:dyDescent="0.25">
      <c r="A151" s="57" t="s">
        <v>480</v>
      </c>
      <c r="B151" s="12" t="s">
        <v>699</v>
      </c>
      <c r="C151" s="12" t="s">
        <v>700</v>
      </c>
      <c r="D151" s="8"/>
      <c r="E151" s="10"/>
      <c r="F151" s="8" t="s">
        <v>701</v>
      </c>
      <c r="G151" s="115"/>
      <c r="H151" s="115"/>
      <c r="I151" s="71">
        <f t="shared" si="6"/>
        <v>0</v>
      </c>
      <c r="J151" s="16">
        <f t="shared" si="7"/>
        <v>0</v>
      </c>
      <c r="K151" s="16">
        <f t="shared" si="8"/>
        <v>0</v>
      </c>
    </row>
    <row r="152" spans="1:11" x14ac:dyDescent="0.25">
      <c r="A152" s="57" t="s">
        <v>884</v>
      </c>
      <c r="B152" s="99" t="s">
        <v>561</v>
      </c>
      <c r="C152" s="99" t="s">
        <v>562</v>
      </c>
      <c r="D152" s="8"/>
      <c r="E152" s="10"/>
      <c r="F152" s="99" t="s">
        <v>518</v>
      </c>
      <c r="G152" s="115"/>
      <c r="H152" s="115"/>
      <c r="I152" s="71">
        <f t="shared" si="6"/>
        <v>0</v>
      </c>
      <c r="J152" s="16">
        <f t="shared" si="7"/>
        <v>0</v>
      </c>
      <c r="K152" s="16">
        <f t="shared" si="8"/>
        <v>0</v>
      </c>
    </row>
    <row r="153" spans="1:11" x14ac:dyDescent="0.25">
      <c r="A153" s="57" t="s">
        <v>885</v>
      </c>
      <c r="B153" s="12" t="s">
        <v>385</v>
      </c>
      <c r="C153" s="12" t="s">
        <v>386</v>
      </c>
      <c r="D153" s="23"/>
      <c r="E153" s="12"/>
      <c r="F153" s="8" t="s">
        <v>383</v>
      </c>
      <c r="G153" s="46" t="s">
        <v>29</v>
      </c>
      <c r="H153" s="46" t="s">
        <v>29</v>
      </c>
      <c r="I153" s="71">
        <f t="shared" si="6"/>
        <v>0</v>
      </c>
      <c r="J153" s="16">
        <f t="shared" si="7"/>
        <v>0</v>
      </c>
      <c r="K153" s="16">
        <f t="shared" si="8"/>
        <v>0</v>
      </c>
    </row>
    <row r="154" spans="1:11" x14ac:dyDescent="0.25">
      <c r="A154" s="57" t="s">
        <v>886</v>
      </c>
      <c r="B154" s="36" t="s">
        <v>563</v>
      </c>
      <c r="C154" s="36" t="s">
        <v>564</v>
      </c>
      <c r="D154" s="8"/>
      <c r="E154" s="10"/>
      <c r="F154" s="36" t="s">
        <v>556</v>
      </c>
      <c r="G154" s="46" t="s">
        <v>17</v>
      </c>
      <c r="H154" s="46" t="s">
        <v>26</v>
      </c>
      <c r="I154" s="71">
        <f t="shared" si="6"/>
        <v>3</v>
      </c>
      <c r="J154" s="16">
        <f t="shared" si="7"/>
        <v>351.93</v>
      </c>
      <c r="K154" s="16">
        <f t="shared" si="8"/>
        <v>293.28000000000003</v>
      </c>
    </row>
    <row r="155" spans="1:11" x14ac:dyDescent="0.25">
      <c r="A155" s="57" t="s">
        <v>887</v>
      </c>
      <c r="B155" s="36" t="s">
        <v>878</v>
      </c>
      <c r="C155" s="128" t="s">
        <v>879</v>
      </c>
      <c r="D155" s="8"/>
      <c r="E155" s="10"/>
      <c r="F155" s="128" t="s">
        <v>875</v>
      </c>
      <c r="G155" s="46" t="s">
        <v>16</v>
      </c>
      <c r="H155" s="46" t="s">
        <v>16</v>
      </c>
      <c r="I155" s="71">
        <f t="shared" si="6"/>
        <v>0</v>
      </c>
      <c r="J155" s="16">
        <f t="shared" si="7"/>
        <v>0</v>
      </c>
      <c r="K155" s="16">
        <f t="shared" si="8"/>
        <v>0</v>
      </c>
    </row>
    <row r="156" spans="1:11" x14ac:dyDescent="0.25">
      <c r="A156" s="57" t="s">
        <v>888</v>
      </c>
      <c r="B156" s="12" t="s">
        <v>678</v>
      </c>
      <c r="C156" s="76" t="s">
        <v>676</v>
      </c>
      <c r="D156" s="8"/>
      <c r="E156" s="10"/>
      <c r="F156" s="91" t="s">
        <v>675</v>
      </c>
      <c r="G156" s="46" t="s">
        <v>16</v>
      </c>
      <c r="H156" s="46" t="s">
        <v>20</v>
      </c>
      <c r="I156" s="71">
        <f t="shared" si="6"/>
        <v>3</v>
      </c>
      <c r="J156" s="16">
        <f t="shared" si="7"/>
        <v>351.93</v>
      </c>
      <c r="K156" s="16">
        <f t="shared" si="8"/>
        <v>293.28000000000003</v>
      </c>
    </row>
    <row r="157" spans="1:11" x14ac:dyDescent="0.25">
      <c r="A157" s="57" t="s">
        <v>889</v>
      </c>
      <c r="B157" s="36" t="s">
        <v>677</v>
      </c>
      <c r="C157" s="77"/>
      <c r="D157" s="8"/>
      <c r="E157" s="10"/>
      <c r="F157" s="92"/>
      <c r="G157" s="46" t="s">
        <v>16</v>
      </c>
      <c r="H157" s="46" t="s">
        <v>16</v>
      </c>
      <c r="I157" s="71">
        <f t="shared" si="6"/>
        <v>0</v>
      </c>
      <c r="J157" s="16">
        <f t="shared" si="7"/>
        <v>0</v>
      </c>
      <c r="K157" s="16">
        <f t="shared" si="8"/>
        <v>0</v>
      </c>
    </row>
    <row r="158" spans="1:11" x14ac:dyDescent="0.25">
      <c r="A158" s="57" t="s">
        <v>890</v>
      </c>
      <c r="B158" s="36" t="s">
        <v>565</v>
      </c>
      <c r="C158" s="36" t="s">
        <v>566</v>
      </c>
      <c r="D158" s="8"/>
      <c r="E158" s="10"/>
      <c r="F158" s="36" t="s">
        <v>567</v>
      </c>
      <c r="G158" s="46" t="s">
        <v>13</v>
      </c>
      <c r="H158" s="46" t="s">
        <v>13</v>
      </c>
      <c r="I158" s="71">
        <f t="shared" si="6"/>
        <v>0</v>
      </c>
      <c r="J158" s="16">
        <f t="shared" si="7"/>
        <v>0</v>
      </c>
      <c r="K158" s="16">
        <f t="shared" si="8"/>
        <v>0</v>
      </c>
    </row>
    <row r="159" spans="1:11" x14ac:dyDescent="0.25">
      <c r="A159" s="57" t="s">
        <v>781</v>
      </c>
      <c r="B159" s="12" t="s">
        <v>659</v>
      </c>
      <c r="C159" s="12" t="s">
        <v>660</v>
      </c>
      <c r="D159" s="8"/>
      <c r="E159" s="10"/>
      <c r="F159" s="8" t="s">
        <v>655</v>
      </c>
      <c r="G159" s="115"/>
      <c r="H159" s="115"/>
      <c r="I159" s="71">
        <f t="shared" si="6"/>
        <v>0</v>
      </c>
      <c r="J159" s="16">
        <f t="shared" si="7"/>
        <v>0</v>
      </c>
      <c r="K159" s="16">
        <f t="shared" si="8"/>
        <v>0</v>
      </c>
    </row>
    <row r="160" spans="1:11" x14ac:dyDescent="0.25">
      <c r="A160" s="57" t="s">
        <v>891</v>
      </c>
      <c r="B160" s="12" t="s">
        <v>880</v>
      </c>
      <c r="C160" s="75" t="s">
        <v>881</v>
      </c>
      <c r="D160" s="8"/>
      <c r="E160" s="10"/>
      <c r="F160" s="31" t="s">
        <v>875</v>
      </c>
      <c r="G160" s="115"/>
      <c r="H160" s="115"/>
      <c r="I160" s="71">
        <f t="shared" si="6"/>
        <v>0</v>
      </c>
      <c r="J160" s="16">
        <f t="shared" si="7"/>
        <v>0</v>
      </c>
      <c r="K160" s="16">
        <f t="shared" si="8"/>
        <v>0</v>
      </c>
    </row>
    <row r="161" spans="1:14" x14ac:dyDescent="0.25">
      <c r="A161" s="57" t="s">
        <v>640</v>
      </c>
      <c r="B161" s="12" t="s">
        <v>882</v>
      </c>
      <c r="C161" s="75" t="s">
        <v>883</v>
      </c>
      <c r="D161" s="8"/>
      <c r="E161" s="10"/>
      <c r="F161" s="31" t="s">
        <v>875</v>
      </c>
      <c r="G161" s="115"/>
      <c r="H161" s="115"/>
      <c r="I161" s="71">
        <f t="shared" si="6"/>
        <v>0</v>
      </c>
      <c r="J161" s="16">
        <f t="shared" si="7"/>
        <v>0</v>
      </c>
      <c r="K161" s="16">
        <f t="shared" si="8"/>
        <v>0</v>
      </c>
    </row>
    <row r="162" spans="1:14" x14ac:dyDescent="0.25">
      <c r="A162" s="57" t="s">
        <v>892</v>
      </c>
      <c r="B162" s="12" t="s">
        <v>731</v>
      </c>
      <c r="C162" s="76" t="s">
        <v>735</v>
      </c>
      <c r="D162" s="8"/>
      <c r="E162" s="10"/>
      <c r="F162" s="91" t="s">
        <v>736</v>
      </c>
      <c r="G162" s="46" t="s">
        <v>16</v>
      </c>
      <c r="H162" s="46" t="s">
        <v>13</v>
      </c>
      <c r="I162" s="71">
        <f t="shared" si="6"/>
        <v>1</v>
      </c>
      <c r="J162" s="16">
        <f t="shared" si="7"/>
        <v>117.31</v>
      </c>
      <c r="K162" s="16">
        <f t="shared" si="8"/>
        <v>97.76</v>
      </c>
    </row>
    <row r="163" spans="1:14" s="19" customFormat="1" ht="15.75" x14ac:dyDescent="0.25">
      <c r="A163" s="57" t="s">
        <v>893</v>
      </c>
      <c r="B163" s="12" t="s">
        <v>732</v>
      </c>
      <c r="C163" s="111"/>
      <c r="D163" s="8"/>
      <c r="E163" s="10"/>
      <c r="F163" s="112"/>
      <c r="G163" s="46" t="s">
        <v>16</v>
      </c>
      <c r="H163" s="46" t="s">
        <v>16</v>
      </c>
      <c r="I163" s="71">
        <f t="shared" si="6"/>
        <v>0</v>
      </c>
      <c r="J163" s="16">
        <f t="shared" si="7"/>
        <v>0</v>
      </c>
      <c r="K163" s="16">
        <f t="shared" si="8"/>
        <v>0</v>
      </c>
      <c r="L163" s="20"/>
      <c r="M163" s="20"/>
    </row>
    <row r="164" spans="1:14" x14ac:dyDescent="0.25">
      <c r="A164" s="57" t="s">
        <v>894</v>
      </c>
      <c r="B164" s="12" t="s">
        <v>733</v>
      </c>
      <c r="C164" s="77"/>
      <c r="D164" s="8"/>
      <c r="E164" s="10"/>
      <c r="F164" s="92"/>
      <c r="G164" s="46" t="s">
        <v>16</v>
      </c>
      <c r="H164" s="46" t="s">
        <v>16</v>
      </c>
      <c r="I164" s="71">
        <f t="shared" si="6"/>
        <v>0</v>
      </c>
      <c r="J164" s="16">
        <f t="shared" si="7"/>
        <v>0</v>
      </c>
      <c r="K164" s="16">
        <f t="shared" si="8"/>
        <v>0</v>
      </c>
    </row>
    <row r="165" spans="1:14" x14ac:dyDescent="0.25">
      <c r="J165" s="17"/>
    </row>
    <row r="166" spans="1:14" ht="15.75" x14ac:dyDescent="0.25">
      <c r="A166" s="236" t="s">
        <v>115</v>
      </c>
      <c r="B166" s="236"/>
      <c r="C166" s="236"/>
      <c r="D166" s="236"/>
      <c r="E166" s="236"/>
      <c r="F166" s="236"/>
      <c r="G166" s="236"/>
      <c r="H166" s="236"/>
      <c r="I166" s="236"/>
      <c r="J166" s="20">
        <f>SUM(J8:J153)</f>
        <v>55722.250000000007</v>
      </c>
      <c r="K166" s="20">
        <f>SUM(K8:K153)</f>
        <v>46435.999999999993</v>
      </c>
      <c r="N166" s="20">
        <f>J166+K166</f>
        <v>102158.25</v>
      </c>
    </row>
    <row r="167" spans="1:14" x14ac:dyDescent="0.25">
      <c r="J167" s="17"/>
    </row>
    <row r="168" spans="1:14" x14ac:dyDescent="0.25">
      <c r="J168" s="17"/>
    </row>
    <row r="169" spans="1:14" x14ac:dyDescent="0.25">
      <c r="J169" s="17"/>
    </row>
    <row r="170" spans="1:14" x14ac:dyDescent="0.25">
      <c r="J170" s="17"/>
    </row>
    <row r="171" spans="1:14" x14ac:dyDescent="0.25">
      <c r="J171" s="17"/>
    </row>
    <row r="172" spans="1:14" x14ac:dyDescent="0.25">
      <c r="J172" s="17"/>
    </row>
    <row r="173" spans="1:14" ht="15" customHeight="1" x14ac:dyDescent="0.25">
      <c r="J173" s="17"/>
    </row>
    <row r="174" spans="1:14" x14ac:dyDescent="0.25">
      <c r="J174" s="17"/>
    </row>
    <row r="175" spans="1:14" x14ac:dyDescent="0.25">
      <c r="J175" s="17"/>
    </row>
    <row r="176" spans="1:14" x14ac:dyDescent="0.25">
      <c r="J176" s="17"/>
    </row>
    <row r="177" spans="7:10" ht="23.25" x14ac:dyDescent="0.35">
      <c r="G177" s="1"/>
      <c r="J177" s="17"/>
    </row>
    <row r="178" spans="7:10" x14ac:dyDescent="0.25">
      <c r="J178" s="17"/>
    </row>
    <row r="179" spans="7:10" x14ac:dyDescent="0.25">
      <c r="J179" s="17"/>
    </row>
    <row r="180" spans="7:10" x14ac:dyDescent="0.25">
      <c r="J180" s="17"/>
    </row>
    <row r="181" spans="7:10" x14ac:dyDescent="0.25">
      <c r="J181" s="17"/>
    </row>
    <row r="182" spans="7:10" x14ac:dyDescent="0.25">
      <c r="J182" s="17"/>
    </row>
    <row r="183" spans="7:10" x14ac:dyDescent="0.25">
      <c r="J183" s="17"/>
    </row>
    <row r="184" spans="7:10" x14ac:dyDescent="0.25">
      <c r="J184" s="17"/>
    </row>
    <row r="185" spans="7:10" x14ac:dyDescent="0.25">
      <c r="J185" s="17"/>
    </row>
    <row r="186" spans="7:10" x14ac:dyDescent="0.25">
      <c r="J186" s="17"/>
    </row>
    <row r="187" spans="7:10" x14ac:dyDescent="0.25">
      <c r="J187" s="17"/>
    </row>
    <row r="188" spans="7:10" x14ac:dyDescent="0.25">
      <c r="J188" s="17"/>
    </row>
    <row r="189" spans="7:10" x14ac:dyDescent="0.25">
      <c r="J189" s="17"/>
    </row>
    <row r="190" spans="7:10" x14ac:dyDescent="0.25">
      <c r="J190" s="17"/>
    </row>
    <row r="191" spans="7:10" x14ac:dyDescent="0.25">
      <c r="J191" s="17"/>
    </row>
    <row r="192" spans="7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  <row r="224" spans="10:10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</sheetData>
  <mergeCells count="22">
    <mergeCell ref="D96:D97"/>
    <mergeCell ref="E96:E97"/>
    <mergeCell ref="A5:A6"/>
    <mergeCell ref="B5:B6"/>
    <mergeCell ref="C5:C6"/>
    <mergeCell ref="D5:E5"/>
    <mergeCell ref="E11:E12"/>
    <mergeCell ref="D11:D12"/>
    <mergeCell ref="I5:I6"/>
    <mergeCell ref="J5:J6"/>
    <mergeCell ref="K5:K6"/>
    <mergeCell ref="E52:E53"/>
    <mergeCell ref="E73:E74"/>
    <mergeCell ref="F5:F6"/>
    <mergeCell ref="G5:H5"/>
    <mergeCell ref="D116:D117"/>
    <mergeCell ref="E116:E117"/>
    <mergeCell ref="D143:D144"/>
    <mergeCell ref="E143:E144"/>
    <mergeCell ref="A166:I166"/>
    <mergeCell ref="D118:D120"/>
    <mergeCell ref="E118:E120"/>
  </mergeCells>
  <pageMargins left="0.7" right="0.7" top="0.75" bottom="0.75" header="0.3" footer="0.3"/>
  <pageSetup paperSize="14" scale="110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K250"/>
  <sheetViews>
    <sheetView zoomScaleNormal="100" workbookViewId="0">
      <selection activeCell="H108" sqref="H108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2" max="12" width="9.140625" customWidth="1"/>
    <col min="13" max="13" width="10.42578125" customWidth="1"/>
    <col min="14" max="14" width="14.7109375" customWidth="1"/>
    <col min="15" max="15" width="9.14062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898</v>
      </c>
      <c r="H5" s="227"/>
      <c r="I5" s="228" t="s">
        <v>9</v>
      </c>
      <c r="J5" s="229" t="s">
        <v>796</v>
      </c>
      <c r="K5" s="234" t="s">
        <v>797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3</v>
      </c>
      <c r="H7" s="100">
        <v>3</v>
      </c>
      <c r="I7" s="71">
        <f>H7-G7</f>
        <v>0</v>
      </c>
      <c r="J7" s="16">
        <f>I7*15.83</f>
        <v>0</v>
      </c>
      <c r="K7" s="16">
        <f>I7*7.91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2175</v>
      </c>
      <c r="H8" s="53">
        <v>2175</v>
      </c>
      <c r="I8" s="71">
        <f t="shared" ref="I8:I71" si="0">H8-G8</f>
        <v>0</v>
      </c>
      <c r="J8" s="16">
        <f t="shared" ref="J8:J71" si="1">I8*15.83</f>
        <v>0</v>
      </c>
      <c r="K8" s="16">
        <f t="shared" ref="K8:K71" si="2">I8*7.91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41</v>
      </c>
      <c r="H9" s="53">
        <v>41</v>
      </c>
      <c r="I9" s="71">
        <f t="shared" si="0"/>
        <v>0</v>
      </c>
      <c r="J9" s="16">
        <f t="shared" si="1"/>
        <v>0</v>
      </c>
      <c r="K9" s="16">
        <f t="shared" si="2"/>
        <v>0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4</v>
      </c>
      <c r="H10" s="53">
        <v>136</v>
      </c>
      <c r="I10" s="71">
        <f t="shared" si="0"/>
        <v>132</v>
      </c>
      <c r="J10" s="16">
        <f t="shared" si="1"/>
        <v>2089.56</v>
      </c>
      <c r="K10" s="16">
        <f t="shared" si="2"/>
        <v>1044.1200000000001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27</v>
      </c>
      <c r="H11" s="53">
        <v>93</v>
      </c>
      <c r="I11" s="71">
        <f t="shared" si="0"/>
        <v>66</v>
      </c>
      <c r="J11" s="16">
        <f t="shared" si="1"/>
        <v>1044.78</v>
      </c>
      <c r="K11" s="16">
        <f t="shared" si="2"/>
        <v>522.06000000000006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17</v>
      </c>
      <c r="H12" s="53">
        <v>58</v>
      </c>
      <c r="I12" s="71">
        <f t="shared" si="0"/>
        <v>41</v>
      </c>
      <c r="J12" s="16">
        <f t="shared" si="1"/>
        <v>649.03</v>
      </c>
      <c r="K12" s="16">
        <f t="shared" si="2"/>
        <v>324.31</v>
      </c>
    </row>
    <row r="13" spans="1:37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0</v>
      </c>
      <c r="H13" s="53">
        <v>1</v>
      </c>
      <c r="I13" s="71">
        <f t="shared" si="0"/>
        <v>1</v>
      </c>
      <c r="J13" s="16">
        <f t="shared" si="1"/>
        <v>15.83</v>
      </c>
      <c r="K13" s="16">
        <f t="shared" si="2"/>
        <v>7.91</v>
      </c>
    </row>
    <row r="14" spans="1:37" x14ac:dyDescent="0.25">
      <c r="A14" s="57" t="s">
        <v>34</v>
      </c>
      <c r="B14" s="8" t="s">
        <v>150</v>
      </c>
      <c r="C14" s="8" t="s">
        <v>151</v>
      </c>
      <c r="D14" s="12"/>
      <c r="E14" s="10"/>
      <c r="F14" t="s">
        <v>152</v>
      </c>
      <c r="G14" s="46" t="s">
        <v>798</v>
      </c>
      <c r="H14" s="46" t="s">
        <v>942</v>
      </c>
      <c r="I14" s="71">
        <f t="shared" si="0"/>
        <v>1</v>
      </c>
      <c r="J14" s="16">
        <f t="shared" si="1"/>
        <v>15.83</v>
      </c>
      <c r="K14" s="16">
        <f t="shared" si="2"/>
        <v>7.91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212</v>
      </c>
      <c r="C15" s="8" t="s">
        <v>213</v>
      </c>
      <c r="D15" s="12"/>
      <c r="E15" s="10"/>
      <c r="F15" s="8" t="s">
        <v>214</v>
      </c>
      <c r="G15" s="46" t="s">
        <v>799</v>
      </c>
      <c r="H15" s="46" t="s">
        <v>943</v>
      </c>
      <c r="I15" s="71">
        <f t="shared" si="0"/>
        <v>1</v>
      </c>
      <c r="J15" s="16">
        <f t="shared" si="1"/>
        <v>15.83</v>
      </c>
      <c r="K15" s="16">
        <f t="shared" si="2"/>
        <v>7.91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120</v>
      </c>
      <c r="C16" s="8" t="s">
        <v>121</v>
      </c>
      <c r="D16" s="12"/>
      <c r="E16" s="10"/>
      <c r="F16" s="8" t="s">
        <v>76</v>
      </c>
      <c r="G16" s="46" t="s">
        <v>191</v>
      </c>
      <c r="H16" s="46" t="s">
        <v>192</v>
      </c>
      <c r="I16" s="71">
        <f t="shared" si="0"/>
        <v>1</v>
      </c>
      <c r="J16" s="16">
        <f t="shared" si="1"/>
        <v>15.83</v>
      </c>
      <c r="K16" s="16">
        <f t="shared" si="2"/>
        <v>7.91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296</v>
      </c>
      <c r="C17" s="12" t="s">
        <v>297</v>
      </c>
      <c r="D17" s="12"/>
      <c r="E17" s="10"/>
      <c r="F17" s="8" t="s">
        <v>298</v>
      </c>
      <c r="G17" s="46" t="s">
        <v>195</v>
      </c>
      <c r="H17" s="46" t="s">
        <v>397</v>
      </c>
      <c r="I17" s="71">
        <f t="shared" si="0"/>
        <v>39</v>
      </c>
      <c r="J17" s="16">
        <f t="shared" si="1"/>
        <v>617.37</v>
      </c>
      <c r="K17" s="16">
        <f t="shared" si="2"/>
        <v>308.49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488</v>
      </c>
      <c r="C18" s="12" t="s">
        <v>489</v>
      </c>
      <c r="D18" s="12"/>
      <c r="E18" s="10"/>
      <c r="F18" s="8" t="s">
        <v>454</v>
      </c>
      <c r="G18" s="46" t="s">
        <v>16</v>
      </c>
      <c r="H18" s="46" t="s">
        <v>16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14</v>
      </c>
      <c r="C19" s="24" t="s">
        <v>122</v>
      </c>
      <c r="D19" s="23"/>
      <c r="E19" s="12"/>
      <c r="F19" s="8" t="s">
        <v>15</v>
      </c>
      <c r="G19" s="46" t="s">
        <v>249</v>
      </c>
      <c r="H19" s="46" t="s">
        <v>318</v>
      </c>
      <c r="I19" s="71">
        <f t="shared" si="0"/>
        <v>5</v>
      </c>
      <c r="J19" s="16">
        <f t="shared" si="1"/>
        <v>79.150000000000006</v>
      </c>
      <c r="K19" s="16">
        <f t="shared" si="2"/>
        <v>39.549999999999997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99" t="s">
        <v>523</v>
      </c>
      <c r="C20" s="99" t="s">
        <v>524</v>
      </c>
      <c r="D20" s="23"/>
      <c r="E20" s="12"/>
      <c r="F20" s="99" t="s">
        <v>527</v>
      </c>
      <c r="G20" s="46" t="s">
        <v>800</v>
      </c>
      <c r="H20" s="46" t="s">
        <v>944</v>
      </c>
      <c r="I20" s="71">
        <f t="shared" si="0"/>
        <v>222</v>
      </c>
      <c r="J20" s="16">
        <f t="shared" si="1"/>
        <v>3514.26</v>
      </c>
      <c r="K20" s="16">
        <f t="shared" si="2"/>
        <v>1756.02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99" t="s">
        <v>525</v>
      </c>
      <c r="C21" s="99" t="s">
        <v>526</v>
      </c>
      <c r="D21" s="23"/>
      <c r="E21" s="12"/>
      <c r="F21" s="99" t="s">
        <v>528</v>
      </c>
      <c r="G21" s="46" t="s">
        <v>17</v>
      </c>
      <c r="H21" s="46" t="s">
        <v>46</v>
      </c>
      <c r="I21" s="71">
        <f t="shared" si="0"/>
        <v>10</v>
      </c>
      <c r="J21" s="16">
        <f t="shared" si="1"/>
        <v>158.30000000000001</v>
      </c>
      <c r="K21" s="16">
        <f t="shared" si="2"/>
        <v>79.099999999999994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18</v>
      </c>
      <c r="C22" s="12" t="s">
        <v>123</v>
      </c>
      <c r="D22" s="23"/>
      <c r="E22" s="12"/>
      <c r="F22" s="8" t="s">
        <v>19</v>
      </c>
      <c r="G22" s="46" t="s">
        <v>801</v>
      </c>
      <c r="H22" s="46" t="s">
        <v>945</v>
      </c>
      <c r="I22" s="71">
        <f t="shared" si="0"/>
        <v>107</v>
      </c>
      <c r="J22" s="16">
        <f t="shared" si="1"/>
        <v>1693.81</v>
      </c>
      <c r="K22" s="16">
        <f t="shared" si="2"/>
        <v>846.37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</v>
      </c>
      <c r="C23" s="12" t="s">
        <v>124</v>
      </c>
      <c r="D23" s="23"/>
      <c r="E23" s="12"/>
      <c r="F23" s="8" t="s">
        <v>22</v>
      </c>
      <c r="G23" s="46" t="s">
        <v>802</v>
      </c>
      <c r="H23" s="46" t="s">
        <v>946</v>
      </c>
      <c r="I23" s="71">
        <f t="shared" si="0"/>
        <v>50</v>
      </c>
      <c r="J23" s="16">
        <f t="shared" si="1"/>
        <v>791.5</v>
      </c>
      <c r="K23" s="16">
        <f t="shared" si="2"/>
        <v>395.5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484</v>
      </c>
      <c r="C24" s="12" t="s">
        <v>485</v>
      </c>
      <c r="D24" s="12"/>
      <c r="E24" s="10"/>
      <c r="F24" s="8" t="s">
        <v>416</v>
      </c>
      <c r="G24" s="46" t="s">
        <v>31</v>
      </c>
      <c r="H24" s="46" t="s">
        <v>34</v>
      </c>
      <c r="I24" s="71">
        <f t="shared" si="0"/>
        <v>1</v>
      </c>
      <c r="J24" s="16">
        <f t="shared" si="1"/>
        <v>15.83</v>
      </c>
      <c r="K24" s="16">
        <f t="shared" si="2"/>
        <v>7.91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24</v>
      </c>
      <c r="C25" s="12" t="s">
        <v>125</v>
      </c>
      <c r="D25" s="23"/>
      <c r="E25" s="12"/>
      <c r="F25" s="8" t="s">
        <v>25</v>
      </c>
      <c r="G25" s="46" t="s">
        <v>803</v>
      </c>
      <c r="H25" s="46" t="s">
        <v>947</v>
      </c>
      <c r="I25" s="71">
        <f t="shared" si="0"/>
        <v>271</v>
      </c>
      <c r="J25" s="16">
        <f t="shared" si="1"/>
        <v>4289.93</v>
      </c>
      <c r="K25" s="16">
        <f t="shared" si="2"/>
        <v>2143.61</v>
      </c>
      <c r="L25" s="22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27</v>
      </c>
      <c r="C26" s="12" t="s">
        <v>126</v>
      </c>
      <c r="D26" s="23"/>
      <c r="E26" s="12"/>
      <c r="F26" s="8" t="s">
        <v>28</v>
      </c>
      <c r="G26" s="46" t="s">
        <v>496</v>
      </c>
      <c r="H26" s="46" t="s">
        <v>496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30</v>
      </c>
      <c r="C27" s="12" t="s">
        <v>127</v>
      </c>
      <c r="D27" s="8"/>
      <c r="E27" s="10"/>
      <c r="F27" s="8" t="s">
        <v>22</v>
      </c>
      <c r="G27" s="46" t="s">
        <v>49</v>
      </c>
      <c r="H27" s="46" t="s">
        <v>49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32</v>
      </c>
      <c r="C28" s="12" t="s">
        <v>128</v>
      </c>
      <c r="D28" s="23"/>
      <c r="E28" s="12"/>
      <c r="F28" s="8" t="s">
        <v>33</v>
      </c>
      <c r="G28" s="46" t="s">
        <v>34</v>
      </c>
      <c r="H28" s="46" t="s">
        <v>34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35</v>
      </c>
      <c r="C29" s="8" t="s">
        <v>129</v>
      </c>
      <c r="D29" s="23"/>
      <c r="E29" s="12"/>
      <c r="F29" s="8" t="s">
        <v>36</v>
      </c>
      <c r="G29" s="46" t="s">
        <v>742</v>
      </c>
      <c r="H29" s="46" t="s">
        <v>742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215</v>
      </c>
      <c r="C30" s="8" t="s">
        <v>213</v>
      </c>
      <c r="D30" s="8"/>
      <c r="E30" s="10"/>
      <c r="F30" s="8" t="s">
        <v>214</v>
      </c>
      <c r="G30" s="46" t="s">
        <v>804</v>
      </c>
      <c r="H30" s="46" t="s">
        <v>948</v>
      </c>
      <c r="I30" s="71">
        <f t="shared" si="0"/>
        <v>1</v>
      </c>
      <c r="J30" s="16">
        <f t="shared" si="1"/>
        <v>15.83</v>
      </c>
      <c r="K30" s="16">
        <f t="shared" si="2"/>
        <v>7.91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38</v>
      </c>
      <c r="C31" s="12" t="s">
        <v>130</v>
      </c>
      <c r="D31" s="23"/>
      <c r="E31" s="12"/>
      <c r="F31" s="8" t="s">
        <v>39</v>
      </c>
      <c r="G31" s="46" t="s">
        <v>483</v>
      </c>
      <c r="H31" s="46" t="s">
        <v>595</v>
      </c>
      <c r="I31" s="71">
        <f t="shared" si="0"/>
        <v>11</v>
      </c>
      <c r="J31" s="16">
        <f t="shared" si="1"/>
        <v>174.13</v>
      </c>
      <c r="K31" s="16">
        <f t="shared" si="2"/>
        <v>87.01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216</v>
      </c>
      <c r="C32" s="63" t="s">
        <v>217</v>
      </c>
      <c r="D32" s="8"/>
      <c r="E32" s="10"/>
      <c r="F32" s="8" t="s">
        <v>214</v>
      </c>
      <c r="G32" s="46" t="s">
        <v>805</v>
      </c>
      <c r="H32" s="46" t="s">
        <v>949</v>
      </c>
      <c r="I32" s="71">
        <f t="shared" si="0"/>
        <v>19</v>
      </c>
      <c r="J32" s="16">
        <f t="shared" si="1"/>
        <v>300.77</v>
      </c>
      <c r="K32" s="16">
        <f t="shared" si="2"/>
        <v>150.29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694</v>
      </c>
      <c r="C33" s="12" t="s">
        <v>695</v>
      </c>
      <c r="D33" s="8"/>
      <c r="E33" s="10"/>
      <c r="F33" s="8" t="s">
        <v>691</v>
      </c>
      <c r="G33" s="46" t="s">
        <v>16</v>
      </c>
      <c r="H33" s="46" t="s">
        <v>43</v>
      </c>
      <c r="I33" s="71">
        <f t="shared" si="0"/>
        <v>11</v>
      </c>
      <c r="J33" s="16">
        <f t="shared" si="1"/>
        <v>174.13</v>
      </c>
      <c r="K33" s="16">
        <f t="shared" si="2"/>
        <v>87.01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218</v>
      </c>
      <c r="C34" s="64" t="s">
        <v>219</v>
      </c>
      <c r="D34" s="23"/>
      <c r="E34" s="12"/>
      <c r="F34" s="8" t="s">
        <v>210</v>
      </c>
      <c r="G34" s="46" t="s">
        <v>806</v>
      </c>
      <c r="H34" s="46" t="s">
        <v>950</v>
      </c>
      <c r="I34" s="71">
        <f t="shared" si="0"/>
        <v>5</v>
      </c>
      <c r="J34" s="16">
        <f t="shared" si="1"/>
        <v>79.150000000000006</v>
      </c>
      <c r="K34" s="16">
        <f t="shared" si="2"/>
        <v>39.549999999999997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472</v>
      </c>
      <c r="C35" s="64" t="s">
        <v>473</v>
      </c>
      <c r="D35" s="8"/>
      <c r="E35" s="10"/>
      <c r="F35" s="8" t="s">
        <v>416</v>
      </c>
      <c r="G35" s="46" t="s">
        <v>31</v>
      </c>
      <c r="H35" s="46" t="s">
        <v>37</v>
      </c>
      <c r="I35" s="71">
        <f t="shared" si="0"/>
        <v>2</v>
      </c>
      <c r="J35" s="16">
        <f t="shared" si="1"/>
        <v>31.66</v>
      </c>
      <c r="K35" s="16">
        <f t="shared" si="2"/>
        <v>15.82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220</v>
      </c>
      <c r="C36" s="64" t="s">
        <v>221</v>
      </c>
      <c r="D36" s="23"/>
      <c r="E36" s="12"/>
      <c r="F36" s="8" t="s">
        <v>222</v>
      </c>
      <c r="G36" s="46" t="s">
        <v>807</v>
      </c>
      <c r="H36" s="46" t="s">
        <v>951</v>
      </c>
      <c r="I36" s="71">
        <f t="shared" si="0"/>
        <v>105</v>
      </c>
      <c r="J36" s="16">
        <f t="shared" si="1"/>
        <v>1662.15</v>
      </c>
      <c r="K36" s="16">
        <f t="shared" si="2"/>
        <v>830.55000000000007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673</v>
      </c>
      <c r="C37" s="8" t="s">
        <v>674</v>
      </c>
      <c r="D37" s="23"/>
      <c r="E37" s="12"/>
      <c r="F37" s="8" t="s">
        <v>675</v>
      </c>
      <c r="G37" s="46" t="s">
        <v>159</v>
      </c>
      <c r="H37" s="46" t="s">
        <v>759</v>
      </c>
      <c r="I37" s="71">
        <f t="shared" si="0"/>
        <v>160</v>
      </c>
      <c r="J37" s="16">
        <f t="shared" si="1"/>
        <v>2532.8000000000002</v>
      </c>
      <c r="K37" s="16">
        <f t="shared" si="2"/>
        <v>1265.5999999999999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475</v>
      </c>
      <c r="C38" s="64" t="s">
        <v>476</v>
      </c>
      <c r="D38" s="8"/>
      <c r="E38" s="10"/>
      <c r="F38" s="8" t="s">
        <v>477</v>
      </c>
      <c r="G38" s="46" t="s">
        <v>808</v>
      </c>
      <c r="H38" s="46" t="s">
        <v>952</v>
      </c>
      <c r="I38" s="71">
        <f t="shared" si="0"/>
        <v>1</v>
      </c>
      <c r="J38" s="16">
        <f t="shared" si="1"/>
        <v>15.83</v>
      </c>
      <c r="K38" s="16">
        <f t="shared" si="2"/>
        <v>7.91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99" t="s">
        <v>529</v>
      </c>
      <c r="C39" s="99" t="s">
        <v>530</v>
      </c>
      <c r="D39" s="8"/>
      <c r="E39" s="10"/>
      <c r="F39" s="99" t="s">
        <v>531</v>
      </c>
      <c r="G39" s="46" t="s">
        <v>205</v>
      </c>
      <c r="H39" s="46" t="s">
        <v>205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41</v>
      </c>
      <c r="C40" s="8" t="s">
        <v>131</v>
      </c>
      <c r="D40" s="8"/>
      <c r="E40" s="10"/>
      <c r="F40" s="8" t="s">
        <v>42</v>
      </c>
      <c r="G40" s="46" t="s">
        <v>635</v>
      </c>
      <c r="H40" s="46" t="s">
        <v>635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44</v>
      </c>
      <c r="C41" s="8" t="s">
        <v>132</v>
      </c>
      <c r="D41" s="23"/>
      <c r="E41" s="8"/>
      <c r="F41" s="8" t="s">
        <v>45</v>
      </c>
      <c r="G41" s="46" t="s">
        <v>809</v>
      </c>
      <c r="H41" s="46" t="s">
        <v>953</v>
      </c>
      <c r="I41" s="71">
        <f t="shared" si="0"/>
        <v>23</v>
      </c>
      <c r="J41" s="16">
        <f t="shared" si="1"/>
        <v>364.09</v>
      </c>
      <c r="K41" s="16">
        <f t="shared" si="2"/>
        <v>181.93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47</v>
      </c>
      <c r="C42" s="8" t="s">
        <v>133</v>
      </c>
      <c r="D42" s="23"/>
      <c r="E42" s="8"/>
      <c r="F42" s="8" t="s">
        <v>48</v>
      </c>
      <c r="G42" s="46" t="s">
        <v>810</v>
      </c>
      <c r="H42" s="46" t="s">
        <v>954</v>
      </c>
      <c r="I42" s="71">
        <f t="shared" si="0"/>
        <v>243</v>
      </c>
      <c r="J42" s="16">
        <f t="shared" si="1"/>
        <v>3846.69</v>
      </c>
      <c r="K42" s="16">
        <f t="shared" si="2"/>
        <v>1922.13</v>
      </c>
      <c r="L42" s="22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223</v>
      </c>
      <c r="C43" s="8" t="s">
        <v>224</v>
      </c>
      <c r="D43" s="23"/>
      <c r="E43" s="8"/>
      <c r="F43" s="8" t="s">
        <v>225</v>
      </c>
      <c r="G43" s="46" t="s">
        <v>811</v>
      </c>
      <c r="H43" s="46" t="s">
        <v>955</v>
      </c>
      <c r="I43" s="71">
        <f t="shared" si="0"/>
        <v>39</v>
      </c>
      <c r="J43" s="16">
        <f t="shared" si="1"/>
        <v>617.37</v>
      </c>
      <c r="K43" s="16">
        <f t="shared" si="2"/>
        <v>308.49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50</v>
      </c>
      <c r="C44" s="8" t="s">
        <v>134</v>
      </c>
      <c r="D44" s="23"/>
      <c r="E44" s="8"/>
      <c r="F44" s="8" t="s">
        <v>51</v>
      </c>
      <c r="G44" s="46" t="s">
        <v>495</v>
      </c>
      <c r="H44" s="46" t="s">
        <v>495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8" t="s">
        <v>812</v>
      </c>
      <c r="C45" s="8" t="s">
        <v>813</v>
      </c>
      <c r="D45" s="8"/>
      <c r="E45" s="10"/>
      <c r="F45" s="8" t="s">
        <v>814</v>
      </c>
      <c r="G45" s="46" t="s">
        <v>20</v>
      </c>
      <c r="H45" s="46" t="s">
        <v>54</v>
      </c>
      <c r="I45" s="71">
        <f t="shared" si="0"/>
        <v>12</v>
      </c>
      <c r="J45" s="16">
        <f t="shared" si="1"/>
        <v>189.96</v>
      </c>
      <c r="K45" s="16">
        <f t="shared" si="2"/>
        <v>94.92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310</v>
      </c>
      <c r="C46" s="8" t="s">
        <v>311</v>
      </c>
      <c r="D46" s="8"/>
      <c r="E46" s="10"/>
      <c r="F46" s="8" t="s">
        <v>312</v>
      </c>
      <c r="G46" s="46" t="s">
        <v>815</v>
      </c>
      <c r="H46" s="46" t="s">
        <v>956</v>
      </c>
      <c r="I46" s="71">
        <f t="shared" si="0"/>
        <v>11</v>
      </c>
      <c r="J46" s="16">
        <f t="shared" si="1"/>
        <v>174.13</v>
      </c>
      <c r="K46" s="16">
        <f t="shared" si="2"/>
        <v>87.01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8" t="s">
        <v>53</v>
      </c>
      <c r="C47" s="12" t="s">
        <v>135</v>
      </c>
      <c r="D47" s="23"/>
      <c r="E47" s="8"/>
      <c r="F47" s="8" t="s">
        <v>39</v>
      </c>
      <c r="G47" s="46" t="s">
        <v>57</v>
      </c>
      <c r="H47" s="46" t="s">
        <v>957</v>
      </c>
      <c r="I47" s="71">
        <f t="shared" si="0"/>
        <v>230</v>
      </c>
      <c r="J47" s="16">
        <f t="shared" si="1"/>
        <v>3640.9</v>
      </c>
      <c r="K47" s="16">
        <f t="shared" si="2"/>
        <v>1819.3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8" t="s">
        <v>55</v>
      </c>
      <c r="C48" s="8" t="s">
        <v>136</v>
      </c>
      <c r="D48" s="23"/>
      <c r="E48" s="12"/>
      <c r="F48" s="8" t="s">
        <v>56</v>
      </c>
      <c r="G48" s="46" t="s">
        <v>816</v>
      </c>
      <c r="H48" s="46" t="s">
        <v>958</v>
      </c>
      <c r="I48" s="71">
        <f t="shared" si="0"/>
        <v>217</v>
      </c>
      <c r="J48" s="16">
        <f t="shared" si="1"/>
        <v>3435.11</v>
      </c>
      <c r="K48" s="16">
        <f t="shared" si="2"/>
        <v>1716.47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8" t="s">
        <v>59</v>
      </c>
      <c r="C49" s="12" t="s">
        <v>137</v>
      </c>
      <c r="D49" s="25"/>
      <c r="E49" s="8"/>
      <c r="F49" s="8" t="s">
        <v>60</v>
      </c>
      <c r="G49" s="46" t="s">
        <v>817</v>
      </c>
      <c r="H49" s="46" t="s">
        <v>959</v>
      </c>
      <c r="I49" s="71">
        <f t="shared" si="0"/>
        <v>28</v>
      </c>
      <c r="J49" s="16">
        <f t="shared" si="1"/>
        <v>443.24</v>
      </c>
      <c r="K49" s="16">
        <f t="shared" si="2"/>
        <v>221.48000000000002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99" t="s">
        <v>532</v>
      </c>
      <c r="C50" s="99" t="s">
        <v>533</v>
      </c>
      <c r="D50" s="25"/>
      <c r="E50" s="8"/>
      <c r="F50" s="99" t="s">
        <v>531</v>
      </c>
      <c r="G50" s="46" t="s">
        <v>629</v>
      </c>
      <c r="H50" s="46" t="s">
        <v>629</v>
      </c>
      <c r="I50" s="71">
        <f t="shared" si="0"/>
        <v>0</v>
      </c>
      <c r="J50" s="16">
        <f t="shared" si="1"/>
        <v>0</v>
      </c>
      <c r="K50" s="16">
        <f t="shared" si="2"/>
        <v>0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99" t="s">
        <v>653</v>
      </c>
      <c r="C51" s="8" t="s">
        <v>654</v>
      </c>
      <c r="D51" s="31"/>
      <c r="E51" s="106"/>
      <c r="F51" s="8" t="s">
        <v>655</v>
      </c>
      <c r="G51" s="46" t="s">
        <v>37</v>
      </c>
      <c r="H51" s="46" t="s">
        <v>52</v>
      </c>
      <c r="I51" s="71">
        <f t="shared" si="0"/>
        <v>5</v>
      </c>
      <c r="J51" s="16">
        <f t="shared" si="1"/>
        <v>79.150000000000006</v>
      </c>
      <c r="K51" s="16">
        <f t="shared" si="2"/>
        <v>39.549999999999997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99" t="s">
        <v>818</v>
      </c>
      <c r="C52" s="27" t="s">
        <v>819</v>
      </c>
      <c r="D52" s="31"/>
      <c r="E52" s="106"/>
      <c r="F52" s="31" t="s">
        <v>820</v>
      </c>
      <c r="G52" s="46" t="s">
        <v>16</v>
      </c>
      <c r="H52" s="46" t="s">
        <v>23</v>
      </c>
      <c r="I52" s="71">
        <f t="shared" si="0"/>
        <v>4</v>
      </c>
      <c r="J52" s="16">
        <f t="shared" si="1"/>
        <v>63.32</v>
      </c>
      <c r="K52" s="16">
        <f t="shared" si="2"/>
        <v>31.64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8" t="s">
        <v>62</v>
      </c>
      <c r="C53" s="27" t="s">
        <v>122</v>
      </c>
      <c r="D53" s="25"/>
      <c r="E53" s="237"/>
      <c r="F53" s="86" t="s">
        <v>63</v>
      </c>
      <c r="G53" s="46" t="s">
        <v>821</v>
      </c>
      <c r="H53" s="46" t="s">
        <v>960</v>
      </c>
      <c r="I53" s="71">
        <f t="shared" si="0"/>
        <v>5</v>
      </c>
      <c r="J53" s="16">
        <f t="shared" si="1"/>
        <v>79.150000000000006</v>
      </c>
      <c r="K53" s="16">
        <f t="shared" si="2"/>
        <v>39.549999999999997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8" t="s">
        <v>64</v>
      </c>
      <c r="C54" s="28"/>
      <c r="D54" s="29"/>
      <c r="E54" s="238"/>
      <c r="F54" s="88"/>
      <c r="G54" s="46" t="s">
        <v>822</v>
      </c>
      <c r="H54" s="46" t="s">
        <v>961</v>
      </c>
      <c r="I54" s="71">
        <f t="shared" si="0"/>
        <v>5</v>
      </c>
      <c r="J54" s="16">
        <f t="shared" si="1"/>
        <v>79.150000000000006</v>
      </c>
      <c r="K54" s="16">
        <f t="shared" si="2"/>
        <v>39.549999999999997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8" t="s">
        <v>164</v>
      </c>
      <c r="C55" s="28" t="s">
        <v>165</v>
      </c>
      <c r="D55" s="30"/>
      <c r="E55" s="10"/>
      <c r="F55" s="130" t="s">
        <v>166</v>
      </c>
      <c r="G55" s="46" t="s">
        <v>394</v>
      </c>
      <c r="H55" s="46" t="s">
        <v>493</v>
      </c>
      <c r="I55" s="71">
        <f t="shared" si="0"/>
        <v>12</v>
      </c>
      <c r="J55" s="16">
        <f t="shared" si="1"/>
        <v>189.96</v>
      </c>
      <c r="K55" s="16">
        <f t="shared" si="2"/>
        <v>94.92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8" t="s">
        <v>226</v>
      </c>
      <c r="C56" s="28" t="s">
        <v>213</v>
      </c>
      <c r="D56" s="30"/>
      <c r="E56" s="10"/>
      <c r="F56" s="130" t="s">
        <v>214</v>
      </c>
      <c r="G56" s="46" t="s">
        <v>823</v>
      </c>
      <c r="H56" s="46" t="s">
        <v>962</v>
      </c>
      <c r="I56" s="71">
        <f t="shared" si="0"/>
        <v>6</v>
      </c>
      <c r="J56" s="16">
        <f t="shared" si="1"/>
        <v>94.98</v>
      </c>
      <c r="K56" s="16">
        <f t="shared" si="2"/>
        <v>47.46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8" t="s">
        <v>461</v>
      </c>
      <c r="C57" s="28" t="s">
        <v>462</v>
      </c>
      <c r="D57" s="30"/>
      <c r="E57" s="10"/>
      <c r="F57" s="130" t="s">
        <v>463</v>
      </c>
      <c r="G57" s="46" t="s">
        <v>515</v>
      </c>
      <c r="H57" s="46" t="s">
        <v>515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8" t="s">
        <v>824</v>
      </c>
      <c r="C58" s="28" t="s">
        <v>825</v>
      </c>
      <c r="D58" s="30"/>
      <c r="E58" s="10"/>
      <c r="F58" s="130" t="s">
        <v>826</v>
      </c>
      <c r="G58" s="46" t="s">
        <v>13</v>
      </c>
      <c r="H58" s="46" t="s">
        <v>26</v>
      </c>
      <c r="I58" s="71">
        <f t="shared" si="0"/>
        <v>4</v>
      </c>
      <c r="J58" s="16">
        <f t="shared" si="1"/>
        <v>63.32</v>
      </c>
      <c r="K58" s="16">
        <f t="shared" si="2"/>
        <v>31.64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99" t="s">
        <v>534</v>
      </c>
      <c r="C59" s="99" t="s">
        <v>535</v>
      </c>
      <c r="D59" s="23"/>
      <c r="E59" s="8"/>
      <c r="F59" s="99" t="s">
        <v>536</v>
      </c>
      <c r="G59" s="46" t="s">
        <v>572</v>
      </c>
      <c r="H59" s="46" t="s">
        <v>963</v>
      </c>
      <c r="I59" s="71">
        <f t="shared" si="0"/>
        <v>191</v>
      </c>
      <c r="J59" s="16">
        <f t="shared" si="1"/>
        <v>3023.53</v>
      </c>
      <c r="K59" s="16">
        <f t="shared" si="2"/>
        <v>1510.81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8" t="s">
        <v>66</v>
      </c>
      <c r="C60" s="8" t="s">
        <v>138</v>
      </c>
      <c r="D60" s="23"/>
      <c r="E60" s="8"/>
      <c r="F60" s="8" t="s">
        <v>67</v>
      </c>
      <c r="G60" s="46" t="s">
        <v>827</v>
      </c>
      <c r="H60" s="46" t="s">
        <v>964</v>
      </c>
      <c r="I60" s="71">
        <f t="shared" si="0"/>
        <v>30</v>
      </c>
      <c r="J60" s="16">
        <f t="shared" si="1"/>
        <v>474.9</v>
      </c>
      <c r="K60" s="16">
        <f t="shared" si="2"/>
        <v>237.3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8" t="s">
        <v>320</v>
      </c>
      <c r="C61" s="8" t="s">
        <v>321</v>
      </c>
      <c r="D61" s="30"/>
      <c r="E61" s="10"/>
      <c r="F61" s="8" t="s">
        <v>322</v>
      </c>
      <c r="G61" s="46" t="s">
        <v>624</v>
      </c>
      <c r="H61" s="46" t="s">
        <v>965</v>
      </c>
      <c r="I61" s="71">
        <f t="shared" si="0"/>
        <v>5</v>
      </c>
      <c r="J61" s="16">
        <f t="shared" si="1"/>
        <v>79.150000000000006</v>
      </c>
      <c r="K61" s="16">
        <f t="shared" si="2"/>
        <v>39.549999999999997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8" t="s">
        <v>69</v>
      </c>
      <c r="C62" s="8" t="s">
        <v>139</v>
      </c>
      <c r="D62" s="23"/>
      <c r="E62" s="8"/>
      <c r="F62" s="8" t="s">
        <v>70</v>
      </c>
      <c r="G62" s="46" t="s">
        <v>168</v>
      </c>
      <c r="H62" s="46" t="s">
        <v>168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8" t="s">
        <v>169</v>
      </c>
      <c r="C63" s="8" t="s">
        <v>170</v>
      </c>
      <c r="D63" s="8"/>
      <c r="E63" s="10"/>
      <c r="F63" s="8" t="s">
        <v>166</v>
      </c>
      <c r="G63" s="46" t="s">
        <v>828</v>
      </c>
      <c r="H63" s="46" t="s">
        <v>966</v>
      </c>
      <c r="I63" s="71">
        <f t="shared" si="0"/>
        <v>4</v>
      </c>
      <c r="J63" s="16">
        <f t="shared" si="1"/>
        <v>63.32</v>
      </c>
      <c r="K63" s="16">
        <f t="shared" si="2"/>
        <v>31.64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8" t="s">
        <v>325</v>
      </c>
      <c r="C64" s="8" t="s">
        <v>326</v>
      </c>
      <c r="D64" s="8"/>
      <c r="E64" s="10"/>
      <c r="F64" s="8" t="s">
        <v>327</v>
      </c>
      <c r="G64" s="46" t="s">
        <v>829</v>
      </c>
      <c r="H64" s="46" t="s">
        <v>967</v>
      </c>
      <c r="I64" s="71">
        <f t="shared" si="0"/>
        <v>1</v>
      </c>
      <c r="J64" s="16">
        <f t="shared" si="1"/>
        <v>15.83</v>
      </c>
      <c r="K64" s="16">
        <f t="shared" si="2"/>
        <v>7.91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8" t="s">
        <v>329</v>
      </c>
      <c r="C65" s="8" t="s">
        <v>330</v>
      </c>
      <c r="D65" s="23"/>
      <c r="E65" s="8"/>
      <c r="F65" s="8" t="s">
        <v>327</v>
      </c>
      <c r="G65" s="46" t="s">
        <v>198</v>
      </c>
      <c r="H65" s="46" t="s">
        <v>318</v>
      </c>
      <c r="I65" s="71">
        <f t="shared" si="0"/>
        <v>20</v>
      </c>
      <c r="J65" s="16">
        <f t="shared" si="1"/>
        <v>316.60000000000002</v>
      </c>
      <c r="K65" s="16">
        <f t="shared" si="2"/>
        <v>158.19999999999999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8" t="s">
        <v>227</v>
      </c>
      <c r="C66" s="8" t="s">
        <v>213</v>
      </c>
      <c r="D66" s="8"/>
      <c r="E66" s="10"/>
      <c r="F66" s="8" t="s">
        <v>214</v>
      </c>
      <c r="G66" s="46" t="s">
        <v>830</v>
      </c>
      <c r="H66" s="46" t="s">
        <v>830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8" t="s">
        <v>172</v>
      </c>
      <c r="C67" s="8" t="s">
        <v>173</v>
      </c>
      <c r="D67" s="23"/>
      <c r="E67" s="12"/>
      <c r="F67" s="8" t="s">
        <v>174</v>
      </c>
      <c r="G67" s="46" t="s">
        <v>831</v>
      </c>
      <c r="H67" s="46" t="s">
        <v>968</v>
      </c>
      <c r="I67" s="71">
        <f t="shared" si="0"/>
        <v>103</v>
      </c>
      <c r="J67" s="16">
        <f t="shared" si="1"/>
        <v>1630.49</v>
      </c>
      <c r="K67" s="16">
        <f t="shared" si="2"/>
        <v>814.73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8" t="s">
        <v>228</v>
      </c>
      <c r="C68" s="8" t="s">
        <v>213</v>
      </c>
      <c r="D68" s="8"/>
      <c r="E68" s="10"/>
      <c r="F68" s="8" t="s">
        <v>214</v>
      </c>
      <c r="G68" s="46" t="s">
        <v>57</v>
      </c>
      <c r="H68" s="46" t="s">
        <v>146</v>
      </c>
      <c r="I68" s="71">
        <f t="shared" si="0"/>
        <v>1</v>
      </c>
      <c r="J68" s="16">
        <f t="shared" si="1"/>
        <v>15.83</v>
      </c>
      <c r="K68" s="16">
        <f t="shared" si="2"/>
        <v>7.91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99" t="s">
        <v>537</v>
      </c>
      <c r="C69" s="99" t="s">
        <v>538</v>
      </c>
      <c r="D69" s="23"/>
      <c r="E69" s="12"/>
      <c r="F69" s="99" t="s">
        <v>539</v>
      </c>
      <c r="G69" s="46" t="s">
        <v>832</v>
      </c>
      <c r="H69" s="46" t="s">
        <v>859</v>
      </c>
      <c r="I69" s="71">
        <f t="shared" si="0"/>
        <v>295</v>
      </c>
      <c r="J69" s="16">
        <f t="shared" si="1"/>
        <v>4669.8500000000004</v>
      </c>
      <c r="K69" s="16">
        <f t="shared" si="2"/>
        <v>2333.4499999999998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99" t="s">
        <v>540</v>
      </c>
      <c r="C70" s="99" t="s">
        <v>541</v>
      </c>
      <c r="D70" s="23"/>
      <c r="E70" s="12"/>
      <c r="F70" s="99" t="s">
        <v>542</v>
      </c>
      <c r="G70" s="46" t="s">
        <v>833</v>
      </c>
      <c r="H70" s="46" t="s">
        <v>946</v>
      </c>
      <c r="I70" s="71">
        <f t="shared" si="0"/>
        <v>11</v>
      </c>
      <c r="J70" s="16">
        <f t="shared" si="1"/>
        <v>174.13</v>
      </c>
      <c r="K70" s="16">
        <f t="shared" si="2"/>
        <v>87.01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8" t="s">
        <v>72</v>
      </c>
      <c r="C71" s="12" t="s">
        <v>792</v>
      </c>
      <c r="D71" s="23"/>
      <c r="E71" s="12"/>
      <c r="F71" s="8" t="s">
        <v>73</v>
      </c>
      <c r="G71" s="46" t="s">
        <v>834</v>
      </c>
      <c r="H71" s="46" t="s">
        <v>969</v>
      </c>
      <c r="I71" s="71">
        <f t="shared" si="0"/>
        <v>58</v>
      </c>
      <c r="J71" s="16">
        <f t="shared" si="1"/>
        <v>918.14</v>
      </c>
      <c r="K71" s="16">
        <f t="shared" si="2"/>
        <v>458.78000000000003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8" t="s">
        <v>452</v>
      </c>
      <c r="C72" s="12" t="s">
        <v>453</v>
      </c>
      <c r="D72" s="23"/>
      <c r="E72" s="12"/>
      <c r="F72" s="8" t="s">
        <v>454</v>
      </c>
      <c r="G72" s="46" t="s">
        <v>591</v>
      </c>
      <c r="H72" s="46" t="s">
        <v>970</v>
      </c>
      <c r="I72" s="71">
        <f t="shared" ref="I72:I135" si="3">H72-G72</f>
        <v>245</v>
      </c>
      <c r="J72" s="16">
        <f t="shared" ref="J72:J135" si="4">I72*15.83</f>
        <v>3878.35</v>
      </c>
      <c r="K72" s="16">
        <f t="shared" ref="K72:K135" si="5">I72*7.91</f>
        <v>1937.95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57" t="s">
        <v>394</v>
      </c>
      <c r="B73" s="8" t="s">
        <v>75</v>
      </c>
      <c r="C73" s="12" t="s">
        <v>141</v>
      </c>
      <c r="D73" s="23"/>
      <c r="E73" s="12"/>
      <c r="F73" s="8" t="s">
        <v>76</v>
      </c>
      <c r="G73" s="46" t="s">
        <v>92</v>
      </c>
      <c r="H73" s="46" t="s">
        <v>249</v>
      </c>
      <c r="I73" s="71">
        <f t="shared" si="3"/>
        <v>3</v>
      </c>
      <c r="J73" s="16">
        <f t="shared" si="4"/>
        <v>47.49</v>
      </c>
      <c r="K73" s="16">
        <f t="shared" si="5"/>
        <v>23.73</v>
      </c>
    </row>
    <row r="74" spans="1:37" x14ac:dyDescent="0.25">
      <c r="A74" s="57" t="s">
        <v>395</v>
      </c>
      <c r="B74" s="8" t="s">
        <v>78</v>
      </c>
      <c r="C74" s="27" t="s">
        <v>142</v>
      </c>
      <c r="D74" s="25"/>
      <c r="E74" s="237"/>
      <c r="F74" s="86" t="s">
        <v>79</v>
      </c>
      <c r="G74" s="46" t="s">
        <v>835</v>
      </c>
      <c r="H74" s="46" t="s">
        <v>971</v>
      </c>
      <c r="I74" s="71">
        <f t="shared" si="3"/>
        <v>338</v>
      </c>
      <c r="J74" s="16">
        <f t="shared" si="4"/>
        <v>5350.54</v>
      </c>
      <c r="K74" s="16">
        <f t="shared" si="5"/>
        <v>2673.58</v>
      </c>
    </row>
    <row r="75" spans="1:37" x14ac:dyDescent="0.25">
      <c r="A75" s="57" t="s">
        <v>268</v>
      </c>
      <c r="B75" s="8" t="s">
        <v>80</v>
      </c>
      <c r="C75" s="28"/>
      <c r="D75" s="29"/>
      <c r="E75" s="238"/>
      <c r="F75" s="88"/>
      <c r="G75" s="46" t="s">
        <v>836</v>
      </c>
      <c r="H75" s="46" t="s">
        <v>972</v>
      </c>
      <c r="I75" s="71">
        <f t="shared" si="3"/>
        <v>83</v>
      </c>
      <c r="J75" s="16">
        <f t="shared" si="4"/>
        <v>1313.89</v>
      </c>
      <c r="K75" s="16">
        <f t="shared" si="5"/>
        <v>656.53</v>
      </c>
    </row>
    <row r="76" spans="1:37" x14ac:dyDescent="0.25">
      <c r="A76" s="57" t="s">
        <v>168</v>
      </c>
      <c r="B76" s="8" t="s">
        <v>336</v>
      </c>
      <c r="C76" s="28" t="s">
        <v>337</v>
      </c>
      <c r="D76" s="8"/>
      <c r="E76" s="10"/>
      <c r="F76" s="130" t="s">
        <v>327</v>
      </c>
      <c r="G76" s="46" t="s">
        <v>837</v>
      </c>
      <c r="H76" s="46" t="s">
        <v>973</v>
      </c>
      <c r="I76" s="71">
        <f t="shared" si="3"/>
        <v>1</v>
      </c>
      <c r="J76" s="16">
        <f t="shared" si="4"/>
        <v>15.83</v>
      </c>
      <c r="K76" s="16">
        <f t="shared" si="5"/>
        <v>7.91</v>
      </c>
    </row>
    <row r="77" spans="1:37" x14ac:dyDescent="0.25">
      <c r="A77" s="57" t="s">
        <v>396</v>
      </c>
      <c r="B77" s="12" t="s">
        <v>702</v>
      </c>
      <c r="C77" s="12" t="s">
        <v>703</v>
      </c>
      <c r="D77" s="8"/>
      <c r="E77" s="10"/>
      <c r="F77" s="8" t="s">
        <v>704</v>
      </c>
      <c r="G77" s="46" t="s">
        <v>20</v>
      </c>
      <c r="H77" s="46" t="s">
        <v>26</v>
      </c>
      <c r="I77" s="71">
        <f t="shared" si="3"/>
        <v>2</v>
      </c>
      <c r="J77" s="16">
        <f t="shared" si="4"/>
        <v>31.66</v>
      </c>
      <c r="K77" s="16">
        <f t="shared" si="5"/>
        <v>15.82</v>
      </c>
    </row>
    <row r="78" spans="1:37" x14ac:dyDescent="0.25">
      <c r="A78" s="57" t="s">
        <v>295</v>
      </c>
      <c r="B78" s="12" t="s">
        <v>902</v>
      </c>
      <c r="C78" s="12" t="s">
        <v>903</v>
      </c>
      <c r="D78" s="8"/>
      <c r="E78" s="10"/>
      <c r="F78" s="8" t="s">
        <v>904</v>
      </c>
      <c r="G78" s="46" t="s">
        <v>16</v>
      </c>
      <c r="H78" s="46" t="s">
        <v>23</v>
      </c>
      <c r="I78" s="71">
        <f t="shared" si="3"/>
        <v>4</v>
      </c>
      <c r="J78" s="16">
        <f t="shared" si="4"/>
        <v>63.32</v>
      </c>
      <c r="K78" s="16">
        <f t="shared" si="5"/>
        <v>31.64</v>
      </c>
    </row>
    <row r="79" spans="1:37" x14ac:dyDescent="0.25">
      <c r="A79" s="57" t="s">
        <v>397</v>
      </c>
      <c r="B79" s="8" t="s">
        <v>696</v>
      </c>
      <c r="C79" s="8" t="s">
        <v>697</v>
      </c>
      <c r="D79" s="8"/>
      <c r="E79" s="10"/>
      <c r="F79" s="8" t="s">
        <v>698</v>
      </c>
      <c r="G79" s="46" t="s">
        <v>34</v>
      </c>
      <c r="H79" s="46" t="s">
        <v>46</v>
      </c>
      <c r="I79" s="71">
        <f t="shared" si="3"/>
        <v>4</v>
      </c>
      <c r="J79" s="16">
        <f t="shared" si="4"/>
        <v>63.32</v>
      </c>
      <c r="K79" s="16">
        <f t="shared" si="5"/>
        <v>31.64</v>
      </c>
    </row>
    <row r="80" spans="1:37" x14ac:dyDescent="0.25">
      <c r="A80" s="57" t="s">
        <v>398</v>
      </c>
      <c r="B80" s="8" t="s">
        <v>682</v>
      </c>
      <c r="C80" s="8" t="s">
        <v>683</v>
      </c>
      <c r="D80" s="8"/>
      <c r="E80" s="10"/>
      <c r="F80" s="8" t="s">
        <v>681</v>
      </c>
      <c r="G80" s="46" t="s">
        <v>167</v>
      </c>
      <c r="H80" s="46" t="s">
        <v>499</v>
      </c>
      <c r="I80" s="71">
        <f t="shared" si="3"/>
        <v>29</v>
      </c>
      <c r="J80" s="16">
        <f t="shared" si="4"/>
        <v>459.07</v>
      </c>
      <c r="K80" s="16">
        <f t="shared" si="5"/>
        <v>229.39000000000001</v>
      </c>
    </row>
    <row r="81" spans="1:11" x14ac:dyDescent="0.25">
      <c r="A81" s="57" t="s">
        <v>264</v>
      </c>
      <c r="B81" s="8" t="s">
        <v>339</v>
      </c>
      <c r="C81" s="28" t="s">
        <v>340</v>
      </c>
      <c r="D81" s="23"/>
      <c r="E81" s="12"/>
      <c r="F81" s="130" t="s">
        <v>322</v>
      </c>
      <c r="G81" s="46" t="s">
        <v>109</v>
      </c>
      <c r="H81" s="46" t="s">
        <v>268</v>
      </c>
      <c r="I81" s="71">
        <f t="shared" si="3"/>
        <v>4</v>
      </c>
      <c r="J81" s="16">
        <f t="shared" si="4"/>
        <v>63.32</v>
      </c>
      <c r="K81" s="16">
        <f t="shared" si="5"/>
        <v>31.64</v>
      </c>
    </row>
    <row r="82" spans="1:11" x14ac:dyDescent="0.25">
      <c r="A82" s="57" t="s">
        <v>399</v>
      </c>
      <c r="B82" s="8" t="s">
        <v>180</v>
      </c>
      <c r="C82" s="28" t="s">
        <v>181</v>
      </c>
      <c r="D82" s="23"/>
      <c r="E82" s="12"/>
      <c r="F82" s="130" t="s">
        <v>166</v>
      </c>
      <c r="G82" s="46" t="s">
        <v>838</v>
      </c>
      <c r="H82" s="46" t="s">
        <v>838</v>
      </c>
      <c r="I82" s="71">
        <f t="shared" si="3"/>
        <v>0</v>
      </c>
      <c r="J82" s="16">
        <f t="shared" si="4"/>
        <v>0</v>
      </c>
      <c r="K82" s="16">
        <f t="shared" si="5"/>
        <v>0</v>
      </c>
    </row>
    <row r="83" spans="1:11" x14ac:dyDescent="0.25">
      <c r="A83" s="57" t="s">
        <v>409</v>
      </c>
      <c r="B83" s="8" t="s">
        <v>342</v>
      </c>
      <c r="C83" s="28" t="s">
        <v>343</v>
      </c>
      <c r="D83" s="65"/>
      <c r="E83" s="66"/>
      <c r="F83" s="130" t="s">
        <v>312</v>
      </c>
      <c r="G83" s="46" t="s">
        <v>839</v>
      </c>
      <c r="H83" s="46" t="s">
        <v>974</v>
      </c>
      <c r="I83" s="71">
        <f t="shared" si="3"/>
        <v>9</v>
      </c>
      <c r="J83" s="16">
        <f t="shared" si="4"/>
        <v>142.47</v>
      </c>
      <c r="K83" s="16">
        <f t="shared" si="5"/>
        <v>71.19</v>
      </c>
    </row>
    <row r="84" spans="1:11" x14ac:dyDescent="0.25">
      <c r="A84" s="57" t="s">
        <v>492</v>
      </c>
      <c r="B84" s="8" t="s">
        <v>345</v>
      </c>
      <c r="C84" s="28" t="s">
        <v>346</v>
      </c>
      <c r="D84" s="23"/>
      <c r="E84" s="12"/>
      <c r="F84" s="130" t="s">
        <v>322</v>
      </c>
      <c r="G84" s="46" t="s">
        <v>840</v>
      </c>
      <c r="H84" s="46" t="s">
        <v>975</v>
      </c>
      <c r="I84" s="71">
        <f t="shared" si="3"/>
        <v>25</v>
      </c>
      <c r="J84" s="16">
        <f t="shared" si="4"/>
        <v>395.75</v>
      </c>
      <c r="K84" s="16">
        <f t="shared" si="5"/>
        <v>197.75</v>
      </c>
    </row>
    <row r="85" spans="1:11" x14ac:dyDescent="0.25">
      <c r="A85" s="57" t="s">
        <v>493</v>
      </c>
      <c r="B85" s="8" t="s">
        <v>229</v>
      </c>
      <c r="C85" s="28" t="s">
        <v>231</v>
      </c>
      <c r="D85" s="65"/>
      <c r="E85" s="66"/>
      <c r="F85" s="130" t="s">
        <v>214</v>
      </c>
      <c r="G85" s="46" t="s">
        <v>765</v>
      </c>
      <c r="H85" s="46" t="s">
        <v>765</v>
      </c>
      <c r="I85" s="71">
        <f t="shared" si="3"/>
        <v>0</v>
      </c>
      <c r="J85" s="16">
        <f t="shared" si="4"/>
        <v>0</v>
      </c>
      <c r="K85" s="16">
        <f t="shared" si="5"/>
        <v>0</v>
      </c>
    </row>
    <row r="86" spans="1:11" x14ac:dyDescent="0.25">
      <c r="A86" s="57" t="s">
        <v>494</v>
      </c>
      <c r="B86" s="8" t="s">
        <v>230</v>
      </c>
      <c r="C86" s="28" t="s">
        <v>231</v>
      </c>
      <c r="D86" s="65"/>
      <c r="E86" s="66"/>
      <c r="F86" s="130" t="s">
        <v>214</v>
      </c>
      <c r="G86" s="46" t="s">
        <v>841</v>
      </c>
      <c r="H86" s="46" t="s">
        <v>976</v>
      </c>
      <c r="I86" s="71">
        <f t="shared" si="3"/>
        <v>1</v>
      </c>
      <c r="J86" s="16">
        <f t="shared" si="4"/>
        <v>15.83</v>
      </c>
      <c r="K86" s="16">
        <f t="shared" si="5"/>
        <v>7.91</v>
      </c>
    </row>
    <row r="87" spans="1:11" x14ac:dyDescent="0.25">
      <c r="A87" s="57" t="s">
        <v>495</v>
      </c>
      <c r="B87" s="8" t="s">
        <v>905</v>
      </c>
      <c r="C87" s="28" t="s">
        <v>906</v>
      </c>
      <c r="D87" s="65"/>
      <c r="E87" s="66"/>
      <c r="F87" s="134" t="s">
        <v>907</v>
      </c>
      <c r="G87" s="46" t="s">
        <v>16</v>
      </c>
      <c r="H87" s="46" t="s">
        <v>16</v>
      </c>
      <c r="I87" s="71">
        <f t="shared" si="3"/>
        <v>0</v>
      </c>
      <c r="J87" s="16">
        <f t="shared" si="4"/>
        <v>0</v>
      </c>
      <c r="K87" s="16">
        <f t="shared" si="5"/>
        <v>0</v>
      </c>
    </row>
    <row r="88" spans="1:11" x14ac:dyDescent="0.25">
      <c r="A88" s="57" t="s">
        <v>496</v>
      </c>
      <c r="B88" s="12" t="s">
        <v>82</v>
      </c>
      <c r="C88" s="41" t="s">
        <v>143</v>
      </c>
      <c r="D88" s="23"/>
      <c r="E88" s="12"/>
      <c r="F88" s="67" t="s">
        <v>232</v>
      </c>
      <c r="G88" s="48" t="s">
        <v>195</v>
      </c>
      <c r="H88" s="48" t="s">
        <v>155</v>
      </c>
      <c r="I88" s="71">
        <f t="shared" si="3"/>
        <v>28</v>
      </c>
      <c r="J88" s="16">
        <f t="shared" si="4"/>
        <v>443.24</v>
      </c>
      <c r="K88" s="16">
        <f t="shared" si="5"/>
        <v>221.48000000000002</v>
      </c>
    </row>
    <row r="89" spans="1:11" x14ac:dyDescent="0.25">
      <c r="A89" s="57" t="s">
        <v>497</v>
      </c>
      <c r="B89" s="12" t="s">
        <v>908</v>
      </c>
      <c r="C89" s="41" t="s">
        <v>909</v>
      </c>
      <c r="D89" s="65"/>
      <c r="E89" s="66"/>
      <c r="F89" s="67" t="s">
        <v>907</v>
      </c>
      <c r="G89" s="48" t="s">
        <v>16</v>
      </c>
      <c r="H89" s="48" t="s">
        <v>16</v>
      </c>
      <c r="I89" s="71">
        <f t="shared" si="3"/>
        <v>0</v>
      </c>
      <c r="J89" s="16">
        <f t="shared" si="4"/>
        <v>0</v>
      </c>
      <c r="K89" s="16">
        <f t="shared" si="5"/>
        <v>0</v>
      </c>
    </row>
    <row r="90" spans="1:11" x14ac:dyDescent="0.25">
      <c r="A90" s="57" t="s">
        <v>498</v>
      </c>
      <c r="B90" s="12" t="s">
        <v>842</v>
      </c>
      <c r="C90" s="41" t="s">
        <v>843</v>
      </c>
      <c r="D90" s="65"/>
      <c r="E90" s="66"/>
      <c r="F90" s="67" t="s">
        <v>844</v>
      </c>
      <c r="G90" s="48" t="s">
        <v>16</v>
      </c>
      <c r="H90" s="48" t="s">
        <v>23</v>
      </c>
      <c r="I90" s="71">
        <f t="shared" si="3"/>
        <v>4</v>
      </c>
      <c r="J90" s="16">
        <f t="shared" si="4"/>
        <v>63.32</v>
      </c>
      <c r="K90" s="16">
        <f t="shared" si="5"/>
        <v>31.64</v>
      </c>
    </row>
    <row r="91" spans="1:11" x14ac:dyDescent="0.25">
      <c r="A91" s="57" t="s">
        <v>499</v>
      </c>
      <c r="B91" s="12" t="s">
        <v>233</v>
      </c>
      <c r="C91" s="41" t="s">
        <v>234</v>
      </c>
      <c r="D91" s="137"/>
      <c r="E91" s="66"/>
      <c r="F91" s="67" t="s">
        <v>210</v>
      </c>
      <c r="G91" s="48" t="s">
        <v>845</v>
      </c>
      <c r="H91" s="48" t="s">
        <v>977</v>
      </c>
      <c r="I91" s="71">
        <f t="shared" si="3"/>
        <v>3</v>
      </c>
      <c r="J91" s="16">
        <f t="shared" si="4"/>
        <v>47.49</v>
      </c>
      <c r="K91" s="16">
        <f t="shared" si="5"/>
        <v>23.73</v>
      </c>
    </row>
    <row r="92" spans="1:11" x14ac:dyDescent="0.25">
      <c r="A92" s="57" t="s">
        <v>500</v>
      </c>
      <c r="B92" s="12" t="s">
        <v>183</v>
      </c>
      <c r="C92" s="41" t="s">
        <v>184</v>
      </c>
      <c r="D92" s="23"/>
      <c r="E92" s="12"/>
      <c r="F92" s="43" t="s">
        <v>166</v>
      </c>
      <c r="G92" s="48" t="s">
        <v>846</v>
      </c>
      <c r="H92" s="48" t="s">
        <v>978</v>
      </c>
      <c r="I92" s="71">
        <f t="shared" si="3"/>
        <v>119</v>
      </c>
      <c r="J92" s="16">
        <f t="shared" si="4"/>
        <v>1883.77</v>
      </c>
      <c r="K92" s="16">
        <f t="shared" si="5"/>
        <v>941.29</v>
      </c>
    </row>
    <row r="93" spans="1:11" x14ac:dyDescent="0.25">
      <c r="A93" s="57" t="s">
        <v>501</v>
      </c>
      <c r="B93" s="12" t="s">
        <v>725</v>
      </c>
      <c r="C93" s="41" t="s">
        <v>726</v>
      </c>
      <c r="D93" s="8"/>
      <c r="E93" s="10"/>
      <c r="F93" s="8" t="s">
        <v>727</v>
      </c>
      <c r="G93" s="48" t="s">
        <v>29</v>
      </c>
      <c r="H93" s="48" t="s">
        <v>43</v>
      </c>
      <c r="I93" s="71">
        <f t="shared" si="3"/>
        <v>5</v>
      </c>
      <c r="J93" s="16">
        <f t="shared" si="4"/>
        <v>79.150000000000006</v>
      </c>
      <c r="K93" s="16">
        <f t="shared" si="5"/>
        <v>39.549999999999997</v>
      </c>
    </row>
    <row r="94" spans="1:11" x14ac:dyDescent="0.25">
      <c r="A94" s="57" t="s">
        <v>502</v>
      </c>
      <c r="B94" s="12" t="s">
        <v>443</v>
      </c>
      <c r="C94" s="41" t="s">
        <v>444</v>
      </c>
      <c r="D94" s="8"/>
      <c r="E94" s="10"/>
      <c r="F94" s="43" t="s">
        <v>410</v>
      </c>
      <c r="G94" s="48" t="s">
        <v>605</v>
      </c>
      <c r="H94" s="48" t="s">
        <v>979</v>
      </c>
      <c r="I94" s="71">
        <f t="shared" si="3"/>
        <v>12</v>
      </c>
      <c r="J94" s="16">
        <f t="shared" si="4"/>
        <v>189.96</v>
      </c>
      <c r="K94" s="16">
        <f t="shared" si="5"/>
        <v>94.92</v>
      </c>
    </row>
    <row r="95" spans="1:11" x14ac:dyDescent="0.25">
      <c r="A95" s="57" t="s">
        <v>464</v>
      </c>
      <c r="B95" s="12" t="s">
        <v>910</v>
      </c>
      <c r="C95" s="41" t="s">
        <v>912</v>
      </c>
      <c r="D95" s="8"/>
      <c r="E95" s="10"/>
      <c r="F95" s="43" t="s">
        <v>913</v>
      </c>
      <c r="G95" s="48" t="s">
        <v>16</v>
      </c>
      <c r="H95" s="48" t="s">
        <v>26</v>
      </c>
      <c r="I95" s="71">
        <f t="shared" si="3"/>
        <v>5</v>
      </c>
      <c r="J95" s="16">
        <f t="shared" si="4"/>
        <v>79.150000000000006</v>
      </c>
      <c r="K95" s="16">
        <f t="shared" si="5"/>
        <v>39.549999999999997</v>
      </c>
    </row>
    <row r="96" spans="1:11" x14ac:dyDescent="0.25">
      <c r="A96" s="57" t="s">
        <v>100</v>
      </c>
      <c r="B96" s="12" t="s">
        <v>911</v>
      </c>
      <c r="C96" s="41" t="s">
        <v>912</v>
      </c>
      <c r="D96" s="8"/>
      <c r="E96" s="10"/>
      <c r="F96" s="43" t="s">
        <v>913</v>
      </c>
      <c r="G96" s="48" t="s">
        <v>16</v>
      </c>
      <c r="H96" s="48" t="s">
        <v>20</v>
      </c>
      <c r="I96" s="71">
        <f t="shared" si="3"/>
        <v>3</v>
      </c>
      <c r="J96" s="16">
        <f t="shared" si="4"/>
        <v>47.49</v>
      </c>
      <c r="K96" s="16">
        <f t="shared" si="5"/>
        <v>23.73</v>
      </c>
    </row>
    <row r="97" spans="1:12" x14ac:dyDescent="0.25">
      <c r="A97" s="57" t="s">
        <v>503</v>
      </c>
      <c r="B97" s="12" t="s">
        <v>235</v>
      </c>
      <c r="C97" s="41" t="s">
        <v>236</v>
      </c>
      <c r="D97" s="23"/>
      <c r="E97" s="12"/>
      <c r="F97" s="43" t="s">
        <v>222</v>
      </c>
      <c r="G97" s="48" t="s">
        <v>847</v>
      </c>
      <c r="H97" s="48" t="s">
        <v>980</v>
      </c>
      <c r="I97" s="71">
        <f t="shared" si="3"/>
        <v>279</v>
      </c>
      <c r="J97" s="16">
        <f t="shared" si="4"/>
        <v>4416.57</v>
      </c>
      <c r="K97" s="16">
        <f t="shared" si="5"/>
        <v>2206.89</v>
      </c>
    </row>
    <row r="98" spans="1:12" x14ac:dyDescent="0.25">
      <c r="A98" s="57" t="s">
        <v>112</v>
      </c>
      <c r="B98" s="12" t="s">
        <v>351</v>
      </c>
      <c r="C98" s="41" t="s">
        <v>352</v>
      </c>
      <c r="D98" s="23"/>
      <c r="E98" s="12"/>
      <c r="F98" s="43" t="s">
        <v>327</v>
      </c>
      <c r="G98" s="48" t="s">
        <v>54</v>
      </c>
      <c r="H98" s="48" t="s">
        <v>981</v>
      </c>
      <c r="I98" s="71">
        <f t="shared" si="3"/>
        <v>160</v>
      </c>
      <c r="J98" s="16">
        <f t="shared" si="4"/>
        <v>2532.8000000000002</v>
      </c>
      <c r="K98" s="16">
        <f t="shared" si="5"/>
        <v>1265.5999999999999</v>
      </c>
    </row>
    <row r="99" spans="1:12" x14ac:dyDescent="0.25">
      <c r="A99" s="57" t="s">
        <v>504</v>
      </c>
      <c r="B99" s="99" t="s">
        <v>543</v>
      </c>
      <c r="C99" s="99" t="s">
        <v>544</v>
      </c>
      <c r="D99" s="23"/>
      <c r="E99" s="12"/>
      <c r="F99" s="99" t="s">
        <v>545</v>
      </c>
      <c r="G99" s="48" t="s">
        <v>575</v>
      </c>
      <c r="H99" s="48" t="s">
        <v>982</v>
      </c>
      <c r="I99" s="71">
        <f t="shared" si="3"/>
        <v>280</v>
      </c>
      <c r="J99" s="16">
        <f t="shared" si="4"/>
        <v>4432.3999999999996</v>
      </c>
      <c r="K99" s="16">
        <f t="shared" si="5"/>
        <v>2214.8000000000002</v>
      </c>
    </row>
    <row r="100" spans="1:12" x14ac:dyDescent="0.25">
      <c r="A100" s="57" t="s">
        <v>505</v>
      </c>
      <c r="B100" s="12" t="s">
        <v>440</v>
      </c>
      <c r="C100" s="41" t="s">
        <v>441</v>
      </c>
      <c r="D100" s="23"/>
      <c r="E100" s="12"/>
      <c r="F100" s="43" t="s">
        <v>442</v>
      </c>
      <c r="G100" s="48" t="s">
        <v>157</v>
      </c>
      <c r="H100" s="48" t="s">
        <v>264</v>
      </c>
      <c r="I100" s="71">
        <f t="shared" si="3"/>
        <v>30</v>
      </c>
      <c r="J100" s="16">
        <f t="shared" si="4"/>
        <v>474.9</v>
      </c>
      <c r="K100" s="16">
        <f t="shared" si="5"/>
        <v>237.3</v>
      </c>
    </row>
    <row r="101" spans="1:12" x14ac:dyDescent="0.25">
      <c r="A101" s="57" t="s">
        <v>506</v>
      </c>
      <c r="B101" s="12" t="s">
        <v>848</v>
      </c>
      <c r="C101" s="126" t="s">
        <v>849</v>
      </c>
      <c r="D101" s="8"/>
      <c r="E101" s="10"/>
      <c r="F101" s="127" t="s">
        <v>850</v>
      </c>
      <c r="G101" s="48" t="s">
        <v>16</v>
      </c>
      <c r="H101" s="48" t="s">
        <v>16</v>
      </c>
      <c r="I101" s="71">
        <f t="shared" si="3"/>
        <v>0</v>
      </c>
      <c r="J101" s="16">
        <f t="shared" si="4"/>
        <v>0</v>
      </c>
      <c r="K101" s="16">
        <f t="shared" si="5"/>
        <v>0</v>
      </c>
    </row>
    <row r="102" spans="1:12" x14ac:dyDescent="0.25">
      <c r="A102" s="57" t="s">
        <v>507</v>
      </c>
      <c r="B102" s="12" t="s">
        <v>185</v>
      </c>
      <c r="C102" s="89" t="s">
        <v>187</v>
      </c>
      <c r="D102" s="241"/>
      <c r="E102" s="243"/>
      <c r="F102" s="83" t="s">
        <v>188</v>
      </c>
      <c r="G102" s="48" t="s">
        <v>851</v>
      </c>
      <c r="H102" s="48" t="s">
        <v>983</v>
      </c>
      <c r="I102" s="71">
        <f t="shared" si="3"/>
        <v>2</v>
      </c>
      <c r="J102" s="16">
        <f t="shared" si="4"/>
        <v>31.66</v>
      </c>
      <c r="K102" s="16">
        <f t="shared" si="5"/>
        <v>15.82</v>
      </c>
    </row>
    <row r="103" spans="1:12" x14ac:dyDescent="0.25">
      <c r="A103" s="57" t="s">
        <v>353</v>
      </c>
      <c r="B103" s="12" t="s">
        <v>186</v>
      </c>
      <c r="C103" s="90"/>
      <c r="D103" s="242"/>
      <c r="E103" s="244"/>
      <c r="F103" s="85"/>
      <c r="G103" s="48" t="s">
        <v>581</v>
      </c>
      <c r="H103" s="48" t="s">
        <v>582</v>
      </c>
      <c r="I103" s="71">
        <f t="shared" si="3"/>
        <v>1</v>
      </c>
      <c r="J103" s="16">
        <f t="shared" si="4"/>
        <v>15.83</v>
      </c>
      <c r="K103" s="16">
        <f t="shared" si="5"/>
        <v>7.91</v>
      </c>
      <c r="L103" s="54"/>
    </row>
    <row r="104" spans="1:12" x14ac:dyDescent="0.25">
      <c r="A104" s="57" t="s">
        <v>101</v>
      </c>
      <c r="B104" s="12" t="s">
        <v>354</v>
      </c>
      <c r="C104" s="41" t="s">
        <v>355</v>
      </c>
      <c r="D104" s="8"/>
      <c r="E104" s="10"/>
      <c r="F104" s="43" t="s">
        <v>327</v>
      </c>
      <c r="G104" s="48" t="s">
        <v>852</v>
      </c>
      <c r="H104" s="48" t="s">
        <v>984</v>
      </c>
      <c r="I104" s="71">
        <f t="shared" si="3"/>
        <v>6</v>
      </c>
      <c r="J104" s="16">
        <f t="shared" si="4"/>
        <v>94.98</v>
      </c>
      <c r="K104" s="16">
        <f t="shared" si="5"/>
        <v>47.46</v>
      </c>
      <c r="L104" s="54"/>
    </row>
    <row r="105" spans="1:12" x14ac:dyDescent="0.25">
      <c r="A105" s="57" t="s">
        <v>568</v>
      </c>
      <c r="B105" s="12" t="s">
        <v>914</v>
      </c>
      <c r="C105" s="89" t="s">
        <v>916</v>
      </c>
      <c r="D105" s="8"/>
      <c r="E105" s="10"/>
      <c r="F105" s="83" t="s">
        <v>901</v>
      </c>
      <c r="G105" s="48" t="s">
        <v>16</v>
      </c>
      <c r="H105" s="48" t="s">
        <v>16</v>
      </c>
      <c r="I105" s="71">
        <f t="shared" si="3"/>
        <v>0</v>
      </c>
      <c r="J105" s="16">
        <f t="shared" si="4"/>
        <v>0</v>
      </c>
      <c r="K105" s="16">
        <f t="shared" si="5"/>
        <v>0</v>
      </c>
      <c r="L105" s="54"/>
    </row>
    <row r="106" spans="1:12" x14ac:dyDescent="0.25">
      <c r="A106" s="57" t="s">
        <v>300</v>
      </c>
      <c r="B106" s="12" t="s">
        <v>915</v>
      </c>
      <c r="C106" s="90"/>
      <c r="D106" s="8"/>
      <c r="E106" s="10"/>
      <c r="F106" s="85"/>
      <c r="G106" s="48" t="s">
        <v>16</v>
      </c>
      <c r="H106" s="48" t="s">
        <v>16</v>
      </c>
      <c r="I106" s="71">
        <f t="shared" si="3"/>
        <v>0</v>
      </c>
      <c r="J106" s="16">
        <f t="shared" si="4"/>
        <v>0</v>
      </c>
      <c r="K106" s="16">
        <f t="shared" si="5"/>
        <v>0</v>
      </c>
      <c r="L106" s="54"/>
    </row>
    <row r="107" spans="1:12" x14ac:dyDescent="0.25">
      <c r="A107" s="57" t="s">
        <v>569</v>
      </c>
      <c r="B107" s="12" t="s">
        <v>853</v>
      </c>
      <c r="C107" s="41" t="s">
        <v>854</v>
      </c>
      <c r="D107" s="8"/>
      <c r="E107" s="10"/>
      <c r="F107" s="43" t="s">
        <v>855</v>
      </c>
      <c r="G107" s="48" t="s">
        <v>16</v>
      </c>
      <c r="H107" s="48" t="s">
        <v>16</v>
      </c>
      <c r="I107" s="71">
        <f t="shared" si="3"/>
        <v>0</v>
      </c>
      <c r="J107" s="16">
        <f t="shared" si="4"/>
        <v>0</v>
      </c>
      <c r="K107" s="16">
        <f t="shared" si="5"/>
        <v>0</v>
      </c>
      <c r="L107" s="54"/>
    </row>
    <row r="108" spans="1:12" x14ac:dyDescent="0.25">
      <c r="A108" s="57" t="s">
        <v>570</v>
      </c>
      <c r="B108" s="12" t="s">
        <v>357</v>
      </c>
      <c r="C108" s="41" t="s">
        <v>358</v>
      </c>
      <c r="D108" s="8"/>
      <c r="E108" s="10"/>
      <c r="F108" s="43" t="s">
        <v>312</v>
      </c>
      <c r="G108" s="48" t="s">
        <v>856</v>
      </c>
      <c r="H108" s="48" t="s">
        <v>985</v>
      </c>
      <c r="I108" s="71">
        <f t="shared" si="3"/>
        <v>20</v>
      </c>
      <c r="J108" s="16">
        <f t="shared" si="4"/>
        <v>316.60000000000002</v>
      </c>
      <c r="K108" s="16">
        <f t="shared" si="5"/>
        <v>158.19999999999999</v>
      </c>
      <c r="L108" s="54"/>
    </row>
    <row r="109" spans="1:12" x14ac:dyDescent="0.25">
      <c r="A109" s="57" t="s">
        <v>571</v>
      </c>
      <c r="B109" s="12" t="s">
        <v>437</v>
      </c>
      <c r="C109" s="41" t="s">
        <v>438</v>
      </c>
      <c r="D109" s="23"/>
      <c r="E109" s="12"/>
      <c r="F109" s="43" t="s">
        <v>422</v>
      </c>
      <c r="G109" s="48" t="s">
        <v>857</v>
      </c>
      <c r="H109" s="48" t="s">
        <v>967</v>
      </c>
      <c r="I109" s="71">
        <f t="shared" si="3"/>
        <v>164</v>
      </c>
      <c r="J109" s="16">
        <f t="shared" si="4"/>
        <v>2596.12</v>
      </c>
      <c r="K109" s="16">
        <f t="shared" si="5"/>
        <v>1297.24</v>
      </c>
      <c r="L109" s="54"/>
    </row>
    <row r="110" spans="1:12" x14ac:dyDescent="0.25">
      <c r="A110" s="57" t="s">
        <v>572</v>
      </c>
      <c r="B110" s="99" t="s">
        <v>546</v>
      </c>
      <c r="C110" s="99" t="s">
        <v>547</v>
      </c>
      <c r="D110" s="23"/>
      <c r="E110" s="12"/>
      <c r="F110" s="99" t="s">
        <v>539</v>
      </c>
      <c r="G110" s="48" t="s">
        <v>773</v>
      </c>
      <c r="H110" s="48" t="s">
        <v>773</v>
      </c>
      <c r="I110" s="71">
        <f t="shared" si="3"/>
        <v>0</v>
      </c>
      <c r="J110" s="16">
        <f t="shared" si="4"/>
        <v>0</v>
      </c>
      <c r="K110" s="16">
        <f t="shared" si="5"/>
        <v>0</v>
      </c>
      <c r="L110" s="54"/>
    </row>
    <row r="111" spans="1:12" x14ac:dyDescent="0.25">
      <c r="A111" s="57" t="s">
        <v>158</v>
      </c>
      <c r="B111" s="8" t="s">
        <v>684</v>
      </c>
      <c r="C111" s="8" t="s">
        <v>685</v>
      </c>
      <c r="D111" s="23"/>
      <c r="E111" s="12"/>
      <c r="F111" s="8" t="s">
        <v>681</v>
      </c>
      <c r="G111" s="48" t="s">
        <v>194</v>
      </c>
      <c r="H111" s="48" t="s">
        <v>498</v>
      </c>
      <c r="I111" s="71">
        <f t="shared" si="3"/>
        <v>51</v>
      </c>
      <c r="J111" s="16">
        <f t="shared" si="4"/>
        <v>807.33</v>
      </c>
      <c r="K111" s="16">
        <f t="shared" si="5"/>
        <v>403.41</v>
      </c>
      <c r="L111" s="54"/>
    </row>
    <row r="112" spans="1:12" x14ac:dyDescent="0.25">
      <c r="A112" s="57" t="s">
        <v>573</v>
      </c>
      <c r="B112" s="12" t="s">
        <v>430</v>
      </c>
      <c r="C112" s="41" t="s">
        <v>431</v>
      </c>
      <c r="D112" s="23"/>
      <c r="E112" s="12"/>
      <c r="F112" s="43" t="s">
        <v>416</v>
      </c>
      <c r="G112" s="48" t="s">
        <v>455</v>
      </c>
      <c r="H112" s="48" t="s">
        <v>986</v>
      </c>
      <c r="I112" s="71">
        <f t="shared" si="3"/>
        <v>191</v>
      </c>
      <c r="J112" s="16">
        <f t="shared" si="4"/>
        <v>3023.53</v>
      </c>
      <c r="K112" s="16">
        <f t="shared" si="5"/>
        <v>1510.81</v>
      </c>
      <c r="L112" s="54"/>
    </row>
    <row r="113" spans="1:12" x14ac:dyDescent="0.25">
      <c r="A113" s="57" t="s">
        <v>574</v>
      </c>
      <c r="B113" s="12" t="s">
        <v>656</v>
      </c>
      <c r="C113" s="12" t="s">
        <v>657</v>
      </c>
      <c r="D113" s="23"/>
      <c r="E113" s="12"/>
      <c r="F113" s="8" t="s">
        <v>655</v>
      </c>
      <c r="G113" s="48" t="s">
        <v>723</v>
      </c>
      <c r="H113" s="48" t="s">
        <v>723</v>
      </c>
      <c r="I113" s="71">
        <f t="shared" si="3"/>
        <v>0</v>
      </c>
      <c r="J113" s="16">
        <f t="shared" si="4"/>
        <v>0</v>
      </c>
      <c r="K113" s="16">
        <f t="shared" si="5"/>
        <v>0</v>
      </c>
      <c r="L113" s="54"/>
    </row>
    <row r="114" spans="1:12" x14ac:dyDescent="0.25">
      <c r="A114" s="57" t="s">
        <v>575</v>
      </c>
      <c r="B114" s="12" t="s">
        <v>661</v>
      </c>
      <c r="C114" s="107" t="s">
        <v>662</v>
      </c>
      <c r="D114" s="8"/>
      <c r="E114" s="10"/>
      <c r="F114" s="8" t="s">
        <v>655</v>
      </c>
      <c r="G114" s="48" t="s">
        <v>193</v>
      </c>
      <c r="H114" s="48" t="s">
        <v>193</v>
      </c>
      <c r="I114" s="71">
        <f t="shared" si="3"/>
        <v>0</v>
      </c>
      <c r="J114" s="16">
        <f t="shared" si="4"/>
        <v>0</v>
      </c>
      <c r="K114" s="16">
        <f t="shared" si="5"/>
        <v>0</v>
      </c>
      <c r="L114" s="54"/>
    </row>
    <row r="115" spans="1:12" x14ac:dyDescent="0.25">
      <c r="A115" s="57" t="s">
        <v>576</v>
      </c>
      <c r="B115" s="12" t="s">
        <v>433</v>
      </c>
      <c r="C115" s="41" t="s">
        <v>434</v>
      </c>
      <c r="D115" s="8"/>
      <c r="E115" s="10"/>
      <c r="F115" s="43" t="s">
        <v>435</v>
      </c>
      <c r="G115" s="48" t="s">
        <v>29</v>
      </c>
      <c r="H115" s="48" t="s">
        <v>34</v>
      </c>
      <c r="I115" s="71">
        <f t="shared" si="3"/>
        <v>2</v>
      </c>
      <c r="J115" s="16">
        <f t="shared" si="4"/>
        <v>31.66</v>
      </c>
      <c r="K115" s="16">
        <f t="shared" si="5"/>
        <v>15.82</v>
      </c>
      <c r="L115" s="54"/>
    </row>
    <row r="116" spans="1:12" x14ac:dyDescent="0.25">
      <c r="A116" s="57" t="s">
        <v>577</v>
      </c>
      <c r="B116" s="8" t="s">
        <v>84</v>
      </c>
      <c r="C116" s="12" t="s">
        <v>144</v>
      </c>
      <c r="D116" s="23"/>
      <c r="E116" s="12"/>
      <c r="F116" s="8" t="s">
        <v>73</v>
      </c>
      <c r="G116" s="46" t="s">
        <v>858</v>
      </c>
      <c r="H116" s="46" t="s">
        <v>987</v>
      </c>
      <c r="I116" s="71">
        <f t="shared" si="3"/>
        <v>174</v>
      </c>
      <c r="J116" s="16">
        <f t="shared" si="4"/>
        <v>2754.42</v>
      </c>
      <c r="K116" s="16">
        <f t="shared" si="5"/>
        <v>1376.34</v>
      </c>
    </row>
    <row r="117" spans="1:12" x14ac:dyDescent="0.25">
      <c r="A117" s="57" t="s">
        <v>578</v>
      </c>
      <c r="B117" s="8" t="s">
        <v>237</v>
      </c>
      <c r="C117" s="75" t="s">
        <v>238</v>
      </c>
      <c r="D117" s="8"/>
      <c r="E117" s="10"/>
      <c r="F117" s="8" t="s">
        <v>214</v>
      </c>
      <c r="G117" s="46" t="s">
        <v>37</v>
      </c>
      <c r="H117" s="46" t="s">
        <v>37</v>
      </c>
      <c r="I117" s="71">
        <f t="shared" si="3"/>
        <v>0</v>
      </c>
      <c r="J117" s="16">
        <f t="shared" si="4"/>
        <v>0</v>
      </c>
      <c r="K117" s="16">
        <f t="shared" si="5"/>
        <v>0</v>
      </c>
    </row>
    <row r="118" spans="1:12" x14ac:dyDescent="0.25">
      <c r="A118" s="57" t="s">
        <v>579</v>
      </c>
      <c r="B118" s="99" t="s">
        <v>548</v>
      </c>
      <c r="C118" s="99" t="s">
        <v>549</v>
      </c>
      <c r="D118" s="23"/>
      <c r="E118" s="12"/>
      <c r="F118" s="99" t="s">
        <v>531</v>
      </c>
      <c r="G118" s="46" t="s">
        <v>859</v>
      </c>
      <c r="H118" s="46" t="s">
        <v>988</v>
      </c>
      <c r="I118" s="71">
        <f t="shared" si="3"/>
        <v>342</v>
      </c>
      <c r="J118" s="16">
        <f t="shared" si="4"/>
        <v>5413.86</v>
      </c>
      <c r="K118" s="16">
        <f t="shared" si="5"/>
        <v>2705.2200000000003</v>
      </c>
    </row>
    <row r="119" spans="1:12" x14ac:dyDescent="0.25">
      <c r="A119" s="57" t="s">
        <v>580</v>
      </c>
      <c r="B119" s="99" t="s">
        <v>550</v>
      </c>
      <c r="C119" s="99" t="s">
        <v>551</v>
      </c>
      <c r="D119" s="31"/>
      <c r="E119" s="82"/>
      <c r="F119" s="99" t="s">
        <v>531</v>
      </c>
      <c r="G119" s="46" t="s">
        <v>16</v>
      </c>
      <c r="H119" s="46" t="s">
        <v>16</v>
      </c>
      <c r="I119" s="71">
        <f t="shared" si="3"/>
        <v>0</v>
      </c>
      <c r="J119" s="16">
        <f t="shared" si="4"/>
        <v>0</v>
      </c>
      <c r="K119" s="16">
        <f t="shared" si="5"/>
        <v>0</v>
      </c>
    </row>
    <row r="120" spans="1:12" x14ac:dyDescent="0.25">
      <c r="A120" s="57" t="s">
        <v>581</v>
      </c>
      <c r="B120" s="99" t="s">
        <v>860</v>
      </c>
      <c r="C120" s="99" t="s">
        <v>861</v>
      </c>
      <c r="D120" s="31"/>
      <c r="E120" s="82"/>
      <c r="F120" s="99" t="s">
        <v>844</v>
      </c>
      <c r="G120" s="46" t="s">
        <v>16</v>
      </c>
      <c r="H120" s="46" t="s">
        <v>34</v>
      </c>
      <c r="I120" s="71">
        <f t="shared" si="3"/>
        <v>8</v>
      </c>
      <c r="J120" s="16">
        <f t="shared" si="4"/>
        <v>126.64</v>
      </c>
      <c r="K120" s="16">
        <f t="shared" si="5"/>
        <v>63.28</v>
      </c>
    </row>
    <row r="121" spans="1:12" x14ac:dyDescent="0.25">
      <c r="A121" s="57" t="s">
        <v>582</v>
      </c>
      <c r="B121" s="99" t="s">
        <v>552</v>
      </c>
      <c r="C121" s="99" t="s">
        <v>553</v>
      </c>
      <c r="D121" s="31"/>
      <c r="E121" s="82"/>
      <c r="F121" s="99" t="s">
        <v>518</v>
      </c>
      <c r="G121" s="46" t="s">
        <v>58</v>
      </c>
      <c r="H121" s="46" t="s">
        <v>65</v>
      </c>
      <c r="I121" s="71">
        <f t="shared" si="3"/>
        <v>2</v>
      </c>
      <c r="J121" s="16">
        <f t="shared" si="4"/>
        <v>31.66</v>
      </c>
      <c r="K121" s="16">
        <f t="shared" si="5"/>
        <v>15.82</v>
      </c>
    </row>
    <row r="122" spans="1:12" x14ac:dyDescent="0.25">
      <c r="A122" s="57" t="s">
        <v>583</v>
      </c>
      <c r="B122" s="74" t="s">
        <v>417</v>
      </c>
      <c r="C122" s="75" t="s">
        <v>418</v>
      </c>
      <c r="D122" s="31"/>
      <c r="E122" s="82"/>
      <c r="F122" s="31" t="s">
        <v>419</v>
      </c>
      <c r="G122" s="46" t="s">
        <v>862</v>
      </c>
      <c r="H122" s="46" t="s">
        <v>862</v>
      </c>
      <c r="I122" s="71">
        <f t="shared" si="3"/>
        <v>0</v>
      </c>
      <c r="J122" s="16">
        <f t="shared" si="4"/>
        <v>0</v>
      </c>
      <c r="K122" s="16">
        <f t="shared" si="5"/>
        <v>0</v>
      </c>
    </row>
    <row r="123" spans="1:12" x14ac:dyDescent="0.25">
      <c r="A123" s="57" t="s">
        <v>584</v>
      </c>
      <c r="B123" s="74" t="s">
        <v>917</v>
      </c>
      <c r="C123" s="75" t="s">
        <v>918</v>
      </c>
      <c r="D123" s="31"/>
      <c r="E123" s="82"/>
      <c r="F123" s="31" t="s">
        <v>919</v>
      </c>
      <c r="G123" s="115"/>
      <c r="H123" s="115"/>
      <c r="I123" s="71">
        <f t="shared" si="3"/>
        <v>0</v>
      </c>
      <c r="J123" s="16">
        <f t="shared" si="4"/>
        <v>0</v>
      </c>
      <c r="K123" s="16">
        <f t="shared" si="5"/>
        <v>0</v>
      </c>
    </row>
    <row r="124" spans="1:12" x14ac:dyDescent="0.25">
      <c r="A124" s="57" t="s">
        <v>658</v>
      </c>
      <c r="B124" s="74" t="s">
        <v>420</v>
      </c>
      <c r="C124" s="75" t="s">
        <v>421</v>
      </c>
      <c r="D124" s="23"/>
      <c r="E124" s="12"/>
      <c r="F124" s="31" t="s">
        <v>422</v>
      </c>
      <c r="G124" s="46" t="s">
        <v>423</v>
      </c>
      <c r="H124" s="46" t="s">
        <v>423</v>
      </c>
      <c r="I124" s="71">
        <f t="shared" si="3"/>
        <v>0</v>
      </c>
      <c r="J124" s="16">
        <f t="shared" si="4"/>
        <v>0</v>
      </c>
      <c r="K124" s="16">
        <f t="shared" si="5"/>
        <v>0</v>
      </c>
    </row>
    <row r="125" spans="1:12" x14ac:dyDescent="0.25">
      <c r="A125" s="57" t="s">
        <v>707</v>
      </c>
      <c r="B125" s="74" t="s">
        <v>361</v>
      </c>
      <c r="C125" s="76" t="s">
        <v>362</v>
      </c>
      <c r="D125" s="241"/>
      <c r="E125" s="243"/>
      <c r="F125" s="86" t="s">
        <v>363</v>
      </c>
      <c r="G125" s="46" t="s">
        <v>863</v>
      </c>
      <c r="H125" s="46" t="s">
        <v>989</v>
      </c>
      <c r="I125" s="71">
        <f t="shared" si="3"/>
        <v>287</v>
      </c>
      <c r="J125" s="16">
        <f t="shared" si="4"/>
        <v>4543.21</v>
      </c>
      <c r="K125" s="16">
        <f t="shared" si="5"/>
        <v>2270.17</v>
      </c>
    </row>
    <row r="126" spans="1:12" x14ac:dyDescent="0.25">
      <c r="A126" s="57" t="s">
        <v>708</v>
      </c>
      <c r="B126" s="8" t="s">
        <v>387</v>
      </c>
      <c r="C126" s="77"/>
      <c r="D126" s="242"/>
      <c r="E126" s="244"/>
      <c r="F126" s="88"/>
      <c r="G126" s="46" t="s">
        <v>864</v>
      </c>
      <c r="H126" s="46" t="s">
        <v>990</v>
      </c>
      <c r="I126" s="71">
        <f t="shared" si="3"/>
        <v>333</v>
      </c>
      <c r="J126" s="16">
        <f t="shared" si="4"/>
        <v>5271.39</v>
      </c>
      <c r="K126" s="16">
        <f t="shared" si="5"/>
        <v>2634.03</v>
      </c>
    </row>
    <row r="127" spans="1:12" x14ac:dyDescent="0.25">
      <c r="A127" s="57" t="s">
        <v>709</v>
      </c>
      <c r="B127" s="8" t="s">
        <v>424</v>
      </c>
      <c r="C127" s="83" t="s">
        <v>427</v>
      </c>
      <c r="D127" s="241"/>
      <c r="E127" s="243"/>
      <c r="F127" s="86" t="s">
        <v>428</v>
      </c>
      <c r="G127" s="46" t="s">
        <v>273</v>
      </c>
      <c r="H127" s="46" t="s">
        <v>804</v>
      </c>
      <c r="I127" s="71">
        <f t="shared" si="3"/>
        <v>90</v>
      </c>
      <c r="J127" s="16">
        <f t="shared" si="4"/>
        <v>1424.7</v>
      </c>
      <c r="K127" s="16">
        <f t="shared" si="5"/>
        <v>711.9</v>
      </c>
    </row>
    <row r="128" spans="1:12" x14ac:dyDescent="0.25">
      <c r="A128" s="57" t="s">
        <v>710</v>
      </c>
      <c r="B128" s="8" t="s">
        <v>425</v>
      </c>
      <c r="C128" s="84"/>
      <c r="D128" s="245"/>
      <c r="E128" s="246"/>
      <c r="F128" s="87"/>
      <c r="G128" s="46" t="s">
        <v>865</v>
      </c>
      <c r="H128" s="46" t="s">
        <v>991</v>
      </c>
      <c r="I128" s="71">
        <f t="shared" si="3"/>
        <v>30</v>
      </c>
      <c r="J128" s="16">
        <f t="shared" si="4"/>
        <v>474.9</v>
      </c>
      <c r="K128" s="16">
        <f t="shared" si="5"/>
        <v>237.3</v>
      </c>
    </row>
    <row r="129" spans="1:12" x14ac:dyDescent="0.25">
      <c r="A129" s="57" t="s">
        <v>711</v>
      </c>
      <c r="B129" s="8" t="s">
        <v>426</v>
      </c>
      <c r="C129" s="85"/>
      <c r="D129" s="242"/>
      <c r="E129" s="244"/>
      <c r="F129" s="88"/>
      <c r="G129" s="46" t="s">
        <v>720</v>
      </c>
      <c r="H129" s="46" t="s">
        <v>743</v>
      </c>
      <c r="I129" s="71">
        <f t="shared" si="3"/>
        <v>27</v>
      </c>
      <c r="J129" s="16">
        <f t="shared" si="4"/>
        <v>427.41</v>
      </c>
      <c r="K129" s="16">
        <f t="shared" si="5"/>
        <v>213.57</v>
      </c>
    </row>
    <row r="130" spans="1:12" x14ac:dyDescent="0.25">
      <c r="A130" s="57" t="s">
        <v>608</v>
      </c>
      <c r="B130" s="99" t="s">
        <v>554</v>
      </c>
      <c r="C130" s="99" t="s">
        <v>555</v>
      </c>
      <c r="D130" s="23"/>
      <c r="E130" s="12"/>
      <c r="F130" s="99" t="s">
        <v>556</v>
      </c>
      <c r="G130" s="46" t="s">
        <v>190</v>
      </c>
      <c r="H130" s="46" t="s">
        <v>717</v>
      </c>
      <c r="I130" s="71">
        <f t="shared" si="3"/>
        <v>89</v>
      </c>
      <c r="J130" s="16">
        <f t="shared" si="4"/>
        <v>1408.8700000000001</v>
      </c>
      <c r="K130" s="16">
        <f t="shared" si="5"/>
        <v>703.99</v>
      </c>
    </row>
    <row r="131" spans="1:12" x14ac:dyDescent="0.25">
      <c r="A131" s="57" t="s">
        <v>712</v>
      </c>
      <c r="B131" s="12" t="s">
        <v>687</v>
      </c>
      <c r="C131" s="76" t="s">
        <v>688</v>
      </c>
      <c r="D131" s="135"/>
      <c r="E131" s="136"/>
      <c r="F131" s="91" t="s">
        <v>681</v>
      </c>
      <c r="G131" s="46" t="s">
        <v>49</v>
      </c>
      <c r="H131" s="46" t="s">
        <v>54</v>
      </c>
      <c r="I131" s="71">
        <f t="shared" si="3"/>
        <v>2</v>
      </c>
      <c r="J131" s="16">
        <f t="shared" si="4"/>
        <v>31.66</v>
      </c>
      <c r="K131" s="16">
        <f t="shared" si="5"/>
        <v>15.82</v>
      </c>
    </row>
    <row r="132" spans="1:12" x14ac:dyDescent="0.25">
      <c r="A132" s="57" t="s">
        <v>713</v>
      </c>
      <c r="B132" s="99" t="s">
        <v>686</v>
      </c>
      <c r="C132" s="77"/>
      <c r="D132" s="135"/>
      <c r="E132" s="136"/>
      <c r="F132" s="92"/>
      <c r="G132" s="46" t="s">
        <v>46</v>
      </c>
      <c r="H132" s="46" t="s">
        <v>54</v>
      </c>
      <c r="I132" s="71">
        <f t="shared" si="3"/>
        <v>3</v>
      </c>
      <c r="J132" s="16">
        <f t="shared" si="4"/>
        <v>47.49</v>
      </c>
      <c r="K132" s="16">
        <f t="shared" si="5"/>
        <v>23.73</v>
      </c>
    </row>
    <row r="133" spans="1:12" x14ac:dyDescent="0.25">
      <c r="A133" s="57" t="s">
        <v>307</v>
      </c>
      <c r="B133" s="12" t="s">
        <v>667</v>
      </c>
      <c r="C133" s="12" t="s">
        <v>668</v>
      </c>
      <c r="D133" s="23"/>
      <c r="E133" s="12"/>
      <c r="F133" s="8" t="s">
        <v>669</v>
      </c>
      <c r="G133" s="46" t="s">
        <v>40</v>
      </c>
      <c r="H133" s="46" t="s">
        <v>992</v>
      </c>
      <c r="I133" s="71">
        <f t="shared" si="3"/>
        <v>410</v>
      </c>
      <c r="J133" s="16">
        <f t="shared" si="4"/>
        <v>6490.3</v>
      </c>
      <c r="K133" s="16">
        <f t="shared" si="5"/>
        <v>3243.1</v>
      </c>
    </row>
    <row r="134" spans="1:12" x14ac:dyDescent="0.25">
      <c r="A134" s="57" t="s">
        <v>714</v>
      </c>
      <c r="B134" s="12" t="s">
        <v>663</v>
      </c>
      <c r="C134" s="12" t="s">
        <v>664</v>
      </c>
      <c r="D134" s="135"/>
      <c r="E134" s="136"/>
      <c r="F134" s="8" t="s">
        <v>655</v>
      </c>
      <c r="G134" s="46" t="s">
        <v>17</v>
      </c>
      <c r="H134" s="46" t="s">
        <v>26</v>
      </c>
      <c r="I134" s="71">
        <f t="shared" si="3"/>
        <v>3</v>
      </c>
      <c r="J134" s="16">
        <f t="shared" si="4"/>
        <v>47.49</v>
      </c>
      <c r="K134" s="16">
        <f t="shared" si="5"/>
        <v>23.73</v>
      </c>
    </row>
    <row r="135" spans="1:12" x14ac:dyDescent="0.25">
      <c r="A135" s="57" t="s">
        <v>715</v>
      </c>
      <c r="B135" s="12" t="s">
        <v>679</v>
      </c>
      <c r="C135" s="12" t="s">
        <v>680</v>
      </c>
      <c r="D135" s="135"/>
      <c r="E135" s="136"/>
      <c r="F135" s="8" t="s">
        <v>681</v>
      </c>
      <c r="G135" s="46" t="s">
        <v>16</v>
      </c>
      <c r="H135" s="46" t="s">
        <v>20</v>
      </c>
      <c r="I135" s="71">
        <f t="shared" si="3"/>
        <v>3</v>
      </c>
      <c r="J135" s="16">
        <f t="shared" si="4"/>
        <v>47.49</v>
      </c>
      <c r="K135" s="16">
        <f t="shared" si="5"/>
        <v>23.73</v>
      </c>
    </row>
    <row r="136" spans="1:12" x14ac:dyDescent="0.25">
      <c r="A136" s="57" t="s">
        <v>716</v>
      </c>
      <c r="B136" s="8" t="s">
        <v>414</v>
      </c>
      <c r="C136" s="77" t="s">
        <v>415</v>
      </c>
      <c r="D136" s="23"/>
      <c r="E136" s="12"/>
      <c r="F136" s="130" t="s">
        <v>416</v>
      </c>
      <c r="G136" s="46" t="s">
        <v>280</v>
      </c>
      <c r="H136" s="46" t="s">
        <v>993</v>
      </c>
      <c r="I136" s="71">
        <f t="shared" ref="I136:I178" si="6">H136-G136</f>
        <v>298</v>
      </c>
      <c r="J136" s="16">
        <f t="shared" ref="J136:J178" si="7">I136*15.83</f>
        <v>4717.34</v>
      </c>
      <c r="K136" s="16">
        <f t="shared" ref="K136:K178" si="8">I136*7.91</f>
        <v>2357.1799999999998</v>
      </c>
    </row>
    <row r="137" spans="1:12" x14ac:dyDescent="0.25">
      <c r="A137" s="57" t="s">
        <v>717</v>
      </c>
      <c r="B137" s="8" t="s">
        <v>670</v>
      </c>
      <c r="C137" s="8" t="s">
        <v>671</v>
      </c>
      <c r="D137" s="135"/>
      <c r="E137" s="136"/>
      <c r="F137" s="8" t="s">
        <v>672</v>
      </c>
      <c r="G137" s="46" t="s">
        <v>54</v>
      </c>
      <c r="H137" s="46" t="s">
        <v>81</v>
      </c>
      <c r="I137" s="71">
        <f t="shared" si="6"/>
        <v>8</v>
      </c>
      <c r="J137" s="16">
        <f t="shared" si="7"/>
        <v>126.64</v>
      </c>
      <c r="K137" s="16">
        <f t="shared" si="8"/>
        <v>63.28</v>
      </c>
      <c r="L137" s="9"/>
    </row>
    <row r="138" spans="1:12" x14ac:dyDescent="0.25">
      <c r="A138" s="57" t="s">
        <v>470</v>
      </c>
      <c r="B138" s="8" t="s">
        <v>86</v>
      </c>
      <c r="C138" s="12" t="s">
        <v>145</v>
      </c>
      <c r="D138" s="23"/>
      <c r="E138" s="12"/>
      <c r="F138" s="8" t="s">
        <v>87</v>
      </c>
      <c r="G138" s="46" t="s">
        <v>866</v>
      </c>
      <c r="H138" s="46" t="s">
        <v>994</v>
      </c>
      <c r="I138" s="71">
        <f t="shared" si="6"/>
        <v>46</v>
      </c>
      <c r="J138" s="16">
        <f t="shared" si="7"/>
        <v>728.18</v>
      </c>
      <c r="K138" s="16">
        <f t="shared" si="8"/>
        <v>363.86</v>
      </c>
    </row>
    <row r="139" spans="1:12" x14ac:dyDescent="0.25">
      <c r="A139" s="57" t="s">
        <v>389</v>
      </c>
      <c r="B139" s="8" t="s">
        <v>89</v>
      </c>
      <c r="C139" s="12" t="s">
        <v>147</v>
      </c>
      <c r="D139" s="23"/>
      <c r="E139" s="12"/>
      <c r="F139" s="8" t="s">
        <v>87</v>
      </c>
      <c r="G139" s="46" t="s">
        <v>867</v>
      </c>
      <c r="H139" s="46" t="s">
        <v>189</v>
      </c>
      <c r="I139" s="71">
        <f t="shared" si="6"/>
        <v>248</v>
      </c>
      <c r="J139" s="16">
        <f t="shared" si="7"/>
        <v>3925.84</v>
      </c>
      <c r="K139" s="16">
        <f t="shared" si="8"/>
        <v>1961.68</v>
      </c>
    </row>
    <row r="140" spans="1:12" x14ac:dyDescent="0.25">
      <c r="A140" s="57" t="s">
        <v>347</v>
      </c>
      <c r="B140" s="12" t="s">
        <v>665</v>
      </c>
      <c r="C140" s="12" t="s">
        <v>666</v>
      </c>
      <c r="D140" s="8"/>
      <c r="E140" s="10"/>
      <c r="F140" s="8" t="s">
        <v>655</v>
      </c>
      <c r="G140" s="46" t="s">
        <v>26</v>
      </c>
      <c r="H140" s="46" t="s">
        <v>29</v>
      </c>
      <c r="I140" s="71">
        <f t="shared" si="6"/>
        <v>1</v>
      </c>
      <c r="J140" s="16">
        <f t="shared" si="7"/>
        <v>15.83</v>
      </c>
      <c r="K140" s="16">
        <f t="shared" si="8"/>
        <v>7.91</v>
      </c>
    </row>
    <row r="141" spans="1:12" x14ac:dyDescent="0.25">
      <c r="A141" s="57" t="s">
        <v>299</v>
      </c>
      <c r="B141" s="12" t="s">
        <v>689</v>
      </c>
      <c r="C141" s="12" t="s">
        <v>690</v>
      </c>
      <c r="D141" s="8"/>
      <c r="E141" s="10"/>
      <c r="F141" s="8" t="s">
        <v>691</v>
      </c>
      <c r="G141" s="46" t="s">
        <v>13</v>
      </c>
      <c r="H141" s="46" t="s">
        <v>20</v>
      </c>
      <c r="I141" s="71">
        <f t="shared" si="6"/>
        <v>2</v>
      </c>
      <c r="J141" s="16">
        <f t="shared" si="7"/>
        <v>31.66</v>
      </c>
      <c r="K141" s="16">
        <f t="shared" si="8"/>
        <v>15.82</v>
      </c>
    </row>
    <row r="142" spans="1:12" x14ac:dyDescent="0.25">
      <c r="A142" s="57" t="s">
        <v>718</v>
      </c>
      <c r="B142" s="99" t="s">
        <v>557</v>
      </c>
      <c r="C142" s="99" t="s">
        <v>558</v>
      </c>
      <c r="D142" s="8"/>
      <c r="E142" s="10"/>
      <c r="F142" s="99" t="s">
        <v>518</v>
      </c>
      <c r="G142" s="46" t="s">
        <v>595</v>
      </c>
      <c r="H142" s="46" t="s">
        <v>995</v>
      </c>
      <c r="I142" s="71">
        <f t="shared" si="6"/>
        <v>2</v>
      </c>
      <c r="J142" s="16">
        <f t="shared" si="7"/>
        <v>31.66</v>
      </c>
      <c r="K142" s="16">
        <f t="shared" si="8"/>
        <v>15.82</v>
      </c>
    </row>
    <row r="143" spans="1:12" x14ac:dyDescent="0.25">
      <c r="A143" s="57" t="s">
        <v>449</v>
      </c>
      <c r="B143" s="99" t="s">
        <v>868</v>
      </c>
      <c r="C143" s="99" t="s">
        <v>869</v>
      </c>
      <c r="D143" s="8"/>
      <c r="E143" s="10"/>
      <c r="F143" s="99" t="s">
        <v>844</v>
      </c>
      <c r="G143" s="46" t="s">
        <v>16</v>
      </c>
      <c r="H143" s="46" t="s">
        <v>16</v>
      </c>
      <c r="I143" s="71">
        <f t="shared" si="6"/>
        <v>0</v>
      </c>
      <c r="J143" s="16">
        <f t="shared" si="7"/>
        <v>0</v>
      </c>
      <c r="K143" s="16">
        <f t="shared" si="8"/>
        <v>0</v>
      </c>
    </row>
    <row r="144" spans="1:12" x14ac:dyDescent="0.25">
      <c r="A144" s="57" t="s">
        <v>719</v>
      </c>
      <c r="B144" s="8" t="s">
        <v>239</v>
      </c>
      <c r="C144" s="12" t="s">
        <v>241</v>
      </c>
      <c r="D144" s="23"/>
      <c r="E144" s="12"/>
      <c r="F144" s="8" t="s">
        <v>210</v>
      </c>
      <c r="G144" s="46" t="s">
        <v>49</v>
      </c>
      <c r="H144" s="46" t="s">
        <v>61</v>
      </c>
      <c r="I144" s="71">
        <f t="shared" si="6"/>
        <v>4</v>
      </c>
      <c r="J144" s="16">
        <f t="shared" si="7"/>
        <v>63.32</v>
      </c>
      <c r="K144" s="16">
        <f t="shared" si="8"/>
        <v>31.64</v>
      </c>
    </row>
    <row r="145" spans="1:11" x14ac:dyDescent="0.25">
      <c r="A145" s="57" t="s">
        <v>720</v>
      </c>
      <c r="B145" s="8" t="s">
        <v>240</v>
      </c>
      <c r="C145" s="12" t="s">
        <v>241</v>
      </c>
      <c r="D145" s="23"/>
      <c r="E145" s="12"/>
      <c r="F145" s="8" t="s">
        <v>210</v>
      </c>
      <c r="G145" s="46" t="s">
        <v>54</v>
      </c>
      <c r="H145" s="46" t="s">
        <v>58</v>
      </c>
      <c r="I145" s="71">
        <f t="shared" si="6"/>
        <v>1</v>
      </c>
      <c r="J145" s="16">
        <f t="shared" si="7"/>
        <v>15.83</v>
      </c>
      <c r="K145" s="16">
        <f t="shared" si="8"/>
        <v>7.91</v>
      </c>
    </row>
    <row r="146" spans="1:11" x14ac:dyDescent="0.25">
      <c r="A146" s="57" t="s">
        <v>721</v>
      </c>
      <c r="B146" s="12" t="s">
        <v>692</v>
      </c>
      <c r="C146" s="12" t="s">
        <v>693</v>
      </c>
      <c r="D146" s="8"/>
      <c r="E146" s="10"/>
      <c r="F146" s="8" t="s">
        <v>691</v>
      </c>
      <c r="G146" s="46" t="s">
        <v>26</v>
      </c>
      <c r="H146" s="46" t="s">
        <v>29</v>
      </c>
      <c r="I146" s="71">
        <f t="shared" si="6"/>
        <v>1</v>
      </c>
      <c r="J146" s="16">
        <f t="shared" si="7"/>
        <v>15.83</v>
      </c>
      <c r="K146" s="16">
        <f t="shared" si="8"/>
        <v>7.91</v>
      </c>
    </row>
    <row r="147" spans="1:11" x14ac:dyDescent="0.25">
      <c r="A147" s="57" t="s">
        <v>724</v>
      </c>
      <c r="B147" s="12" t="s">
        <v>920</v>
      </c>
      <c r="C147" s="12" t="s">
        <v>921</v>
      </c>
      <c r="D147" s="8"/>
      <c r="E147" s="10"/>
      <c r="F147" s="8" t="s">
        <v>907</v>
      </c>
      <c r="G147" s="46" t="s">
        <v>16</v>
      </c>
      <c r="H147" s="46" t="s">
        <v>13</v>
      </c>
      <c r="I147" s="71">
        <f t="shared" si="6"/>
        <v>1</v>
      </c>
      <c r="J147" s="16">
        <f t="shared" si="7"/>
        <v>15.83</v>
      </c>
      <c r="K147" s="16">
        <f t="shared" si="8"/>
        <v>7.91</v>
      </c>
    </row>
    <row r="148" spans="1:11" x14ac:dyDescent="0.25">
      <c r="A148" s="57" t="s">
        <v>728</v>
      </c>
      <c r="B148" s="8" t="s">
        <v>365</v>
      </c>
      <c r="C148" s="12" t="s">
        <v>366</v>
      </c>
      <c r="D148" s="8"/>
      <c r="E148" s="10"/>
      <c r="F148" s="8" t="s">
        <v>327</v>
      </c>
      <c r="G148" s="46" t="s">
        <v>195</v>
      </c>
      <c r="H148" s="46" t="s">
        <v>195</v>
      </c>
      <c r="I148" s="71">
        <f t="shared" si="6"/>
        <v>0</v>
      </c>
      <c r="J148" s="16">
        <f t="shared" si="7"/>
        <v>0</v>
      </c>
      <c r="K148" s="16">
        <f t="shared" si="8"/>
        <v>0</v>
      </c>
    </row>
    <row r="149" spans="1:11" x14ac:dyDescent="0.25">
      <c r="A149" s="57" t="s">
        <v>729</v>
      </c>
      <c r="B149" s="8" t="s">
        <v>367</v>
      </c>
      <c r="C149" s="12" t="s">
        <v>368</v>
      </c>
      <c r="D149" s="23"/>
      <c r="E149" s="12"/>
      <c r="F149" s="8" t="s">
        <v>312</v>
      </c>
      <c r="G149" s="46" t="s">
        <v>870</v>
      </c>
      <c r="H149" s="46" t="s">
        <v>996</v>
      </c>
      <c r="I149" s="71">
        <f t="shared" si="6"/>
        <v>152</v>
      </c>
      <c r="J149" s="16">
        <f t="shared" si="7"/>
        <v>2406.16</v>
      </c>
      <c r="K149" s="16">
        <f t="shared" si="8"/>
        <v>1202.32</v>
      </c>
    </row>
    <row r="150" spans="1:11" x14ac:dyDescent="0.25">
      <c r="A150" s="57" t="s">
        <v>730</v>
      </c>
      <c r="B150" s="8" t="s">
        <v>407</v>
      </c>
      <c r="C150" s="12" t="s">
        <v>408</v>
      </c>
      <c r="D150" s="23"/>
      <c r="E150" s="12"/>
      <c r="F150" s="8" t="s">
        <v>410</v>
      </c>
      <c r="G150" s="46" t="s">
        <v>16</v>
      </c>
      <c r="H150" s="46" t="s">
        <v>16</v>
      </c>
      <c r="I150" s="71">
        <f t="shared" si="6"/>
        <v>0</v>
      </c>
      <c r="J150" s="16">
        <f t="shared" si="7"/>
        <v>0</v>
      </c>
      <c r="K150" s="16">
        <f t="shared" si="8"/>
        <v>0</v>
      </c>
    </row>
    <row r="151" spans="1:11" x14ac:dyDescent="0.25">
      <c r="A151" s="57" t="s">
        <v>480</v>
      </c>
      <c r="B151" s="8" t="s">
        <v>411</v>
      </c>
      <c r="C151" s="12" t="s">
        <v>412</v>
      </c>
      <c r="D151" s="8"/>
      <c r="E151" s="10"/>
      <c r="F151" s="8" t="s">
        <v>410</v>
      </c>
      <c r="G151" s="46" t="s">
        <v>783</v>
      </c>
      <c r="H151" s="46" t="s">
        <v>997</v>
      </c>
      <c r="I151" s="71">
        <f t="shared" si="6"/>
        <v>7</v>
      </c>
      <c r="J151" s="16">
        <f t="shared" si="7"/>
        <v>110.81</v>
      </c>
      <c r="K151" s="16">
        <f t="shared" si="8"/>
        <v>55.370000000000005</v>
      </c>
    </row>
    <row r="152" spans="1:11" x14ac:dyDescent="0.25">
      <c r="A152" s="57" t="s">
        <v>884</v>
      </c>
      <c r="B152" s="8" t="s">
        <v>373</v>
      </c>
      <c r="C152" s="12" t="s">
        <v>376</v>
      </c>
      <c r="D152" s="23"/>
      <c r="E152" s="12"/>
      <c r="F152" s="8" t="s">
        <v>322</v>
      </c>
      <c r="G152" s="46" t="s">
        <v>193</v>
      </c>
      <c r="H152" s="46" t="s">
        <v>802</v>
      </c>
      <c r="I152" s="71">
        <f t="shared" si="6"/>
        <v>180</v>
      </c>
      <c r="J152" s="16">
        <f t="shared" si="7"/>
        <v>2849.4</v>
      </c>
      <c r="K152" s="16">
        <f t="shared" si="8"/>
        <v>1423.8</v>
      </c>
    </row>
    <row r="153" spans="1:11" x14ac:dyDescent="0.25">
      <c r="A153" s="57" t="s">
        <v>885</v>
      </c>
      <c r="B153" s="8" t="s">
        <v>374</v>
      </c>
      <c r="C153" s="76" t="s">
        <v>377</v>
      </c>
      <c r="D153" s="237"/>
      <c r="E153" s="239"/>
      <c r="F153" s="86" t="s">
        <v>322</v>
      </c>
      <c r="G153" s="46" t="s">
        <v>398</v>
      </c>
      <c r="H153" s="46" t="s">
        <v>264</v>
      </c>
      <c r="I153" s="71">
        <f t="shared" si="6"/>
        <v>1</v>
      </c>
      <c r="J153" s="16">
        <f t="shared" si="7"/>
        <v>15.83</v>
      </c>
      <c r="K153" s="16">
        <f t="shared" si="8"/>
        <v>7.91</v>
      </c>
    </row>
    <row r="154" spans="1:11" x14ac:dyDescent="0.25">
      <c r="A154" s="57" t="s">
        <v>886</v>
      </c>
      <c r="B154" s="8" t="s">
        <v>375</v>
      </c>
      <c r="C154" s="77"/>
      <c r="D154" s="238"/>
      <c r="E154" s="240"/>
      <c r="F154" s="88"/>
      <c r="G154" s="46" t="s">
        <v>871</v>
      </c>
      <c r="H154" s="46" t="s">
        <v>998</v>
      </c>
      <c r="I154" s="71">
        <f t="shared" si="6"/>
        <v>4</v>
      </c>
      <c r="J154" s="16">
        <f t="shared" si="7"/>
        <v>63.32</v>
      </c>
      <c r="K154" s="16">
        <f t="shared" si="8"/>
        <v>31.64</v>
      </c>
    </row>
    <row r="155" spans="1:11" x14ac:dyDescent="0.25">
      <c r="A155" s="57" t="s">
        <v>887</v>
      </c>
      <c r="B155" s="8" t="s">
        <v>922</v>
      </c>
      <c r="C155" s="77" t="s">
        <v>923</v>
      </c>
      <c r="D155" s="135"/>
      <c r="E155" s="136"/>
      <c r="F155" s="88" t="s">
        <v>924</v>
      </c>
      <c r="G155" s="115"/>
      <c r="H155" s="115"/>
      <c r="I155" s="71">
        <f t="shared" si="6"/>
        <v>0</v>
      </c>
      <c r="J155" s="16">
        <f t="shared" si="7"/>
        <v>0</v>
      </c>
      <c r="K155" s="16">
        <f t="shared" si="8"/>
        <v>0</v>
      </c>
    </row>
    <row r="156" spans="1:11" x14ac:dyDescent="0.25">
      <c r="A156" s="57" t="s">
        <v>888</v>
      </c>
      <c r="B156" s="8" t="s">
        <v>370</v>
      </c>
      <c r="C156" s="12" t="s">
        <v>371</v>
      </c>
      <c r="D156" s="23"/>
      <c r="E156" s="12"/>
      <c r="F156" s="8" t="s">
        <v>372</v>
      </c>
      <c r="G156" s="46" t="s">
        <v>470</v>
      </c>
      <c r="H156" s="46" t="s">
        <v>941</v>
      </c>
      <c r="I156" s="71">
        <f t="shared" si="6"/>
        <v>40</v>
      </c>
      <c r="J156" s="16">
        <f t="shared" si="7"/>
        <v>633.20000000000005</v>
      </c>
      <c r="K156" s="16">
        <f t="shared" si="8"/>
        <v>316.39999999999998</v>
      </c>
    </row>
    <row r="157" spans="1:11" x14ac:dyDescent="0.25">
      <c r="A157" s="57" t="s">
        <v>889</v>
      </c>
      <c r="B157" s="12" t="s">
        <v>705</v>
      </c>
      <c r="C157" s="12" t="s">
        <v>706</v>
      </c>
      <c r="D157" s="8"/>
      <c r="E157" s="10"/>
      <c r="F157" s="8" t="s">
        <v>704</v>
      </c>
      <c r="G157" s="115" t="s">
        <v>13</v>
      </c>
      <c r="H157" s="115" t="s">
        <v>13</v>
      </c>
      <c r="I157" s="71">
        <f t="shared" si="6"/>
        <v>0</v>
      </c>
      <c r="J157" s="16">
        <f t="shared" si="7"/>
        <v>0</v>
      </c>
      <c r="K157" s="16">
        <f t="shared" si="8"/>
        <v>0</v>
      </c>
    </row>
    <row r="158" spans="1:11" x14ac:dyDescent="0.25">
      <c r="A158" s="57" t="s">
        <v>890</v>
      </c>
      <c r="B158" s="12" t="s">
        <v>925</v>
      </c>
      <c r="C158" s="12" t="s">
        <v>926</v>
      </c>
      <c r="D158" s="8"/>
      <c r="E158" s="10"/>
      <c r="F158" s="8" t="s">
        <v>907</v>
      </c>
      <c r="G158" s="48" t="s">
        <v>16</v>
      </c>
      <c r="H158" s="48" t="s">
        <v>17</v>
      </c>
      <c r="I158" s="71">
        <f t="shared" si="6"/>
        <v>2</v>
      </c>
      <c r="J158" s="16">
        <f t="shared" si="7"/>
        <v>31.66</v>
      </c>
      <c r="K158" s="16">
        <f t="shared" si="8"/>
        <v>15.82</v>
      </c>
    </row>
    <row r="159" spans="1:11" x14ac:dyDescent="0.25">
      <c r="A159" s="57" t="s">
        <v>781</v>
      </c>
      <c r="B159" s="8" t="s">
        <v>380</v>
      </c>
      <c r="C159" s="12" t="s">
        <v>381</v>
      </c>
      <c r="D159" s="23"/>
      <c r="E159" s="12"/>
      <c r="F159" s="8" t="s">
        <v>322</v>
      </c>
      <c r="G159" s="46" t="s">
        <v>872</v>
      </c>
      <c r="H159" s="46" t="s">
        <v>999</v>
      </c>
      <c r="I159" s="71">
        <f t="shared" si="6"/>
        <v>447</v>
      </c>
      <c r="J159" s="16">
        <f t="shared" si="7"/>
        <v>7076.01</v>
      </c>
      <c r="K159" s="16">
        <f t="shared" si="8"/>
        <v>3535.77</v>
      </c>
    </row>
    <row r="160" spans="1:11" x14ac:dyDescent="0.25">
      <c r="A160" s="57" t="s">
        <v>891</v>
      </c>
      <c r="B160" s="8" t="s">
        <v>873</v>
      </c>
      <c r="C160" s="12" t="s">
        <v>874</v>
      </c>
      <c r="D160" s="8"/>
      <c r="E160" s="10"/>
      <c r="F160" s="8" t="s">
        <v>875</v>
      </c>
      <c r="G160" s="46" t="s">
        <v>16</v>
      </c>
      <c r="H160" s="46" t="s">
        <v>13</v>
      </c>
      <c r="I160" s="71">
        <f t="shared" si="6"/>
        <v>1</v>
      </c>
      <c r="J160" s="16">
        <f t="shared" si="7"/>
        <v>15.83</v>
      </c>
      <c r="K160" s="16">
        <f t="shared" si="8"/>
        <v>7.91</v>
      </c>
    </row>
    <row r="161" spans="1:11" x14ac:dyDescent="0.25">
      <c r="A161" s="57" t="s">
        <v>640</v>
      </c>
      <c r="B161" s="12" t="s">
        <v>734</v>
      </c>
      <c r="C161" s="8" t="s">
        <v>737</v>
      </c>
      <c r="D161" s="8"/>
      <c r="E161" s="10"/>
      <c r="F161" s="8" t="s">
        <v>736</v>
      </c>
      <c r="G161" s="46" t="s">
        <v>26</v>
      </c>
      <c r="H161" s="46" t="s">
        <v>26</v>
      </c>
      <c r="I161" s="71">
        <f t="shared" si="6"/>
        <v>0</v>
      </c>
      <c r="J161" s="16">
        <f t="shared" si="7"/>
        <v>0</v>
      </c>
      <c r="K161" s="16">
        <f t="shared" si="8"/>
        <v>0</v>
      </c>
    </row>
    <row r="162" spans="1:11" x14ac:dyDescent="0.25">
      <c r="A162" s="57" t="s">
        <v>892</v>
      </c>
      <c r="B162" s="99" t="s">
        <v>559</v>
      </c>
      <c r="C162" s="99" t="s">
        <v>560</v>
      </c>
      <c r="D162" s="8"/>
      <c r="E162" s="10"/>
      <c r="F162" s="99" t="s">
        <v>528</v>
      </c>
      <c r="G162" s="46" t="s">
        <v>308</v>
      </c>
      <c r="H162" s="46" t="s">
        <v>1000</v>
      </c>
      <c r="I162" s="71">
        <f t="shared" si="6"/>
        <v>1</v>
      </c>
      <c r="J162" s="16">
        <f t="shared" si="7"/>
        <v>15.83</v>
      </c>
      <c r="K162" s="16">
        <f t="shared" si="8"/>
        <v>7.91</v>
      </c>
    </row>
    <row r="163" spans="1:11" x14ac:dyDescent="0.25">
      <c r="A163" s="57" t="s">
        <v>893</v>
      </c>
      <c r="B163" s="12" t="s">
        <v>699</v>
      </c>
      <c r="C163" s="12" t="s">
        <v>700</v>
      </c>
      <c r="D163" s="23"/>
      <c r="E163" s="12"/>
      <c r="F163" s="8" t="s">
        <v>701</v>
      </c>
      <c r="G163" s="46" t="s">
        <v>17</v>
      </c>
      <c r="H163" s="46" t="s">
        <v>396</v>
      </c>
      <c r="I163" s="71">
        <f t="shared" si="6"/>
        <v>69</v>
      </c>
      <c r="J163" s="16">
        <f t="shared" si="7"/>
        <v>1092.27</v>
      </c>
      <c r="K163" s="16">
        <f t="shared" si="8"/>
        <v>545.79</v>
      </c>
    </row>
    <row r="164" spans="1:11" x14ac:dyDescent="0.25">
      <c r="A164" s="57" t="s">
        <v>894</v>
      </c>
      <c r="B164" s="99" t="s">
        <v>561</v>
      </c>
      <c r="C164" s="99" t="s">
        <v>562</v>
      </c>
      <c r="D164" s="8"/>
      <c r="E164" s="10"/>
      <c r="F164" s="99" t="s">
        <v>518</v>
      </c>
      <c r="G164" s="46" t="s">
        <v>589</v>
      </c>
      <c r="H164" s="46" t="s">
        <v>589</v>
      </c>
      <c r="I164" s="71">
        <f t="shared" si="6"/>
        <v>0</v>
      </c>
      <c r="J164" s="16">
        <f t="shared" si="7"/>
        <v>0</v>
      </c>
      <c r="K164" s="16">
        <f t="shared" si="8"/>
        <v>0</v>
      </c>
    </row>
    <row r="165" spans="1:11" x14ac:dyDescent="0.25">
      <c r="A165" s="57" t="s">
        <v>930</v>
      </c>
      <c r="B165" s="8" t="s">
        <v>385</v>
      </c>
      <c r="C165" s="12" t="s">
        <v>386</v>
      </c>
      <c r="D165" s="23"/>
      <c r="E165" s="12"/>
      <c r="F165" s="8" t="s">
        <v>383</v>
      </c>
      <c r="G165" s="46" t="s">
        <v>876</v>
      </c>
      <c r="H165" s="46" t="s">
        <v>1001</v>
      </c>
      <c r="I165" s="71">
        <f t="shared" si="6"/>
        <v>81</v>
      </c>
      <c r="J165" s="16">
        <f t="shared" si="7"/>
        <v>1282.23</v>
      </c>
      <c r="K165" s="16">
        <f t="shared" si="8"/>
        <v>640.71</v>
      </c>
    </row>
    <row r="166" spans="1:11" x14ac:dyDescent="0.25">
      <c r="A166" s="57" t="s">
        <v>933</v>
      </c>
      <c r="B166" s="36" t="s">
        <v>563</v>
      </c>
      <c r="C166" s="36" t="s">
        <v>564</v>
      </c>
      <c r="D166" s="23"/>
      <c r="E166" s="12"/>
      <c r="F166" s="36" t="s">
        <v>556</v>
      </c>
      <c r="G166" s="46" t="s">
        <v>877</v>
      </c>
      <c r="H166" s="46" t="s">
        <v>1002</v>
      </c>
      <c r="I166" s="71">
        <f t="shared" si="6"/>
        <v>238</v>
      </c>
      <c r="J166" s="16">
        <f t="shared" si="7"/>
        <v>3767.54</v>
      </c>
      <c r="K166" s="16">
        <f t="shared" si="8"/>
        <v>1882.58</v>
      </c>
    </row>
    <row r="167" spans="1:11" x14ac:dyDescent="0.25">
      <c r="A167" s="57" t="s">
        <v>934</v>
      </c>
      <c r="B167" s="36" t="s">
        <v>878</v>
      </c>
      <c r="C167" s="128" t="s">
        <v>879</v>
      </c>
      <c r="D167" s="8"/>
      <c r="E167" s="10"/>
      <c r="F167" s="128" t="s">
        <v>875</v>
      </c>
      <c r="G167" s="46" t="s">
        <v>16</v>
      </c>
      <c r="H167" s="46" t="s">
        <v>13</v>
      </c>
      <c r="I167" s="71">
        <f t="shared" si="6"/>
        <v>1</v>
      </c>
      <c r="J167" s="16">
        <f t="shared" si="7"/>
        <v>15.83</v>
      </c>
      <c r="K167" s="16">
        <f t="shared" si="8"/>
        <v>7.91</v>
      </c>
    </row>
    <row r="168" spans="1:11" x14ac:dyDescent="0.25">
      <c r="A168" s="57" t="s">
        <v>935</v>
      </c>
      <c r="B168" s="12" t="s">
        <v>678</v>
      </c>
      <c r="C168" s="83" t="s">
        <v>676</v>
      </c>
      <c r="D168" s="8"/>
      <c r="E168" s="10"/>
      <c r="F168" s="91" t="s">
        <v>675</v>
      </c>
      <c r="G168" s="46" t="s">
        <v>23</v>
      </c>
      <c r="H168" s="46" t="s">
        <v>71</v>
      </c>
      <c r="I168" s="71">
        <f t="shared" si="6"/>
        <v>16</v>
      </c>
      <c r="J168" s="16">
        <f t="shared" si="7"/>
        <v>253.28</v>
      </c>
      <c r="K168" s="16">
        <f t="shared" si="8"/>
        <v>126.56</v>
      </c>
    </row>
    <row r="169" spans="1:11" x14ac:dyDescent="0.25">
      <c r="A169" s="57" t="s">
        <v>936</v>
      </c>
      <c r="B169" s="36" t="s">
        <v>677</v>
      </c>
      <c r="C169" s="85"/>
      <c r="D169" s="8"/>
      <c r="E169" s="10"/>
      <c r="F169" s="92"/>
      <c r="G169" s="46" t="s">
        <v>29</v>
      </c>
      <c r="H169" s="46" t="s">
        <v>34</v>
      </c>
      <c r="I169" s="71">
        <f t="shared" si="6"/>
        <v>2</v>
      </c>
      <c r="J169" s="16">
        <f t="shared" si="7"/>
        <v>31.66</v>
      </c>
      <c r="K169" s="16">
        <f t="shared" si="8"/>
        <v>15.82</v>
      </c>
    </row>
    <row r="170" spans="1:11" x14ac:dyDescent="0.25">
      <c r="A170" s="57" t="s">
        <v>937</v>
      </c>
      <c r="B170" s="36" t="s">
        <v>927</v>
      </c>
      <c r="C170" s="85" t="s">
        <v>928</v>
      </c>
      <c r="D170" s="8"/>
      <c r="E170" s="10"/>
      <c r="F170" s="92" t="s">
        <v>929</v>
      </c>
      <c r="G170" s="46" t="s">
        <v>16</v>
      </c>
      <c r="H170" s="46" t="s">
        <v>26</v>
      </c>
      <c r="I170" s="71">
        <f t="shared" si="6"/>
        <v>5</v>
      </c>
      <c r="J170" s="16">
        <f t="shared" si="7"/>
        <v>79.150000000000006</v>
      </c>
      <c r="K170" s="16">
        <f t="shared" si="8"/>
        <v>39.549999999999997</v>
      </c>
    </row>
    <row r="171" spans="1:11" x14ac:dyDescent="0.25">
      <c r="A171" s="57" t="s">
        <v>938</v>
      </c>
      <c r="B171" s="36" t="s">
        <v>565</v>
      </c>
      <c r="C171" s="36" t="s">
        <v>566</v>
      </c>
      <c r="D171" s="23"/>
      <c r="E171" s="12"/>
      <c r="F171" s="36" t="s">
        <v>567</v>
      </c>
      <c r="G171" s="46" t="s">
        <v>390</v>
      </c>
      <c r="H171" s="46" t="s">
        <v>887</v>
      </c>
      <c r="I171" s="71">
        <f t="shared" si="6"/>
        <v>94</v>
      </c>
      <c r="J171" s="16">
        <f t="shared" si="7"/>
        <v>1488.02</v>
      </c>
      <c r="K171" s="16">
        <f t="shared" si="8"/>
        <v>743.54</v>
      </c>
    </row>
    <row r="172" spans="1:11" x14ac:dyDescent="0.25">
      <c r="A172" s="57" t="s">
        <v>743</v>
      </c>
      <c r="B172" s="12" t="s">
        <v>659</v>
      </c>
      <c r="C172" s="12" t="s">
        <v>660</v>
      </c>
      <c r="D172" s="8"/>
      <c r="E172" s="10"/>
      <c r="F172" s="8" t="s">
        <v>655</v>
      </c>
      <c r="G172" s="46" t="s">
        <v>722</v>
      </c>
      <c r="H172" s="46" t="s">
        <v>722</v>
      </c>
      <c r="I172" s="71">
        <f t="shared" si="6"/>
        <v>0</v>
      </c>
      <c r="J172" s="16">
        <f t="shared" si="7"/>
        <v>0</v>
      </c>
      <c r="K172" s="16">
        <f t="shared" si="8"/>
        <v>0</v>
      </c>
    </row>
    <row r="173" spans="1:11" x14ac:dyDescent="0.25">
      <c r="A173" s="57" t="s">
        <v>939</v>
      </c>
      <c r="B173" s="12" t="s">
        <v>880</v>
      </c>
      <c r="C173" s="75" t="s">
        <v>881</v>
      </c>
      <c r="D173" s="8"/>
      <c r="E173" s="10"/>
      <c r="F173" s="31" t="s">
        <v>875</v>
      </c>
      <c r="G173" s="46" t="s">
        <v>16</v>
      </c>
      <c r="H173" s="46" t="s">
        <v>13</v>
      </c>
      <c r="I173" s="71">
        <f t="shared" si="6"/>
        <v>1</v>
      </c>
      <c r="J173" s="16">
        <f t="shared" si="7"/>
        <v>15.83</v>
      </c>
      <c r="K173" s="16">
        <f t="shared" si="8"/>
        <v>7.91</v>
      </c>
    </row>
    <row r="174" spans="1:11" x14ac:dyDescent="0.25">
      <c r="A174" s="57" t="s">
        <v>634</v>
      </c>
      <c r="B174" s="12" t="s">
        <v>882</v>
      </c>
      <c r="C174" s="75" t="s">
        <v>883</v>
      </c>
      <c r="D174" s="8"/>
      <c r="E174" s="10"/>
      <c r="F174" s="31" t="s">
        <v>875</v>
      </c>
      <c r="G174" s="46" t="s">
        <v>16</v>
      </c>
      <c r="H174" s="46" t="s">
        <v>17</v>
      </c>
      <c r="I174" s="71">
        <f t="shared" si="6"/>
        <v>2</v>
      </c>
      <c r="J174" s="16">
        <f t="shared" si="7"/>
        <v>31.66</v>
      </c>
      <c r="K174" s="16">
        <f t="shared" si="8"/>
        <v>15.82</v>
      </c>
    </row>
    <row r="175" spans="1:11" x14ac:dyDescent="0.25">
      <c r="A175" s="57" t="s">
        <v>940</v>
      </c>
      <c r="B175" s="12" t="s">
        <v>731</v>
      </c>
      <c r="C175" s="76" t="s">
        <v>735</v>
      </c>
      <c r="D175" s="8"/>
      <c r="E175" s="10"/>
      <c r="F175" s="91" t="s">
        <v>736</v>
      </c>
      <c r="G175" s="46" t="s">
        <v>16</v>
      </c>
      <c r="H175" s="46" t="s">
        <v>17</v>
      </c>
      <c r="I175" s="71">
        <f t="shared" si="6"/>
        <v>2</v>
      </c>
      <c r="J175" s="16">
        <f t="shared" si="7"/>
        <v>31.66</v>
      </c>
      <c r="K175" s="16">
        <f t="shared" si="8"/>
        <v>15.82</v>
      </c>
    </row>
    <row r="176" spans="1:11" x14ac:dyDescent="0.25">
      <c r="A176" s="57" t="s">
        <v>613</v>
      </c>
      <c r="B176" s="12" t="s">
        <v>732</v>
      </c>
      <c r="C176" s="111"/>
      <c r="D176" s="8"/>
      <c r="E176" s="10"/>
      <c r="F176" s="112"/>
      <c r="G176" s="46" t="s">
        <v>17</v>
      </c>
      <c r="H176" s="46" t="s">
        <v>13</v>
      </c>
      <c r="I176" s="71">
        <f t="shared" si="6"/>
        <v>-1</v>
      </c>
      <c r="J176" s="16">
        <f t="shared" si="7"/>
        <v>-15.83</v>
      </c>
      <c r="K176" s="16">
        <f t="shared" si="8"/>
        <v>-7.91</v>
      </c>
    </row>
    <row r="177" spans="1:14" x14ac:dyDescent="0.25">
      <c r="A177" s="57" t="s">
        <v>113</v>
      </c>
      <c r="B177" s="12" t="s">
        <v>733</v>
      </c>
      <c r="C177" s="77"/>
      <c r="D177" s="8"/>
      <c r="E177" s="10"/>
      <c r="F177" s="92"/>
      <c r="G177" s="46" t="s">
        <v>13</v>
      </c>
      <c r="H177" s="46" t="s">
        <v>13</v>
      </c>
      <c r="I177" s="71">
        <f t="shared" si="6"/>
        <v>0</v>
      </c>
      <c r="J177" s="16">
        <f t="shared" si="7"/>
        <v>0</v>
      </c>
      <c r="K177" s="16">
        <f t="shared" si="8"/>
        <v>0</v>
      </c>
    </row>
    <row r="178" spans="1:14" x14ac:dyDescent="0.25">
      <c r="A178" s="57" t="s">
        <v>941</v>
      </c>
      <c r="B178" s="12" t="s">
        <v>931</v>
      </c>
      <c r="C178" s="77" t="s">
        <v>932</v>
      </c>
      <c r="D178" s="8"/>
      <c r="E178" s="10"/>
      <c r="F178" s="92" t="s">
        <v>698</v>
      </c>
      <c r="G178" s="46" t="s">
        <v>16</v>
      </c>
      <c r="H178" s="46" t="s">
        <v>13</v>
      </c>
      <c r="I178" s="71">
        <f t="shared" si="6"/>
        <v>1</v>
      </c>
      <c r="J178" s="16">
        <f t="shared" si="7"/>
        <v>15.83</v>
      </c>
      <c r="K178" s="16">
        <f t="shared" si="8"/>
        <v>7.91</v>
      </c>
    </row>
    <row r="179" spans="1:14" x14ac:dyDescent="0.25">
      <c r="J179" s="17"/>
    </row>
    <row r="180" spans="1:14" s="19" customFormat="1" ht="15.75" x14ac:dyDescent="0.25">
      <c r="A180" s="236" t="s">
        <v>115</v>
      </c>
      <c r="B180" s="236"/>
      <c r="C180" s="236"/>
      <c r="D180" s="236"/>
      <c r="E180" s="236"/>
      <c r="F180" s="236"/>
      <c r="G180" s="236"/>
      <c r="H180" s="236"/>
      <c r="I180" s="236"/>
      <c r="J180" s="20">
        <f>SUM(J8:J165)</f>
        <v>132006.37000000002</v>
      </c>
      <c r="K180" s="20">
        <f>SUM(K8:K165)</f>
        <v>65961.49000000002</v>
      </c>
      <c r="L180" s="20"/>
      <c r="M180" s="20"/>
      <c r="N180" s="20">
        <f>J180+K180</f>
        <v>197967.86000000004</v>
      </c>
    </row>
    <row r="181" spans="1:14" x14ac:dyDescent="0.25">
      <c r="J181" s="17"/>
    </row>
    <row r="182" spans="1:14" x14ac:dyDescent="0.25">
      <c r="J182" s="17"/>
    </row>
    <row r="183" spans="1:14" x14ac:dyDescent="0.25">
      <c r="J183" s="17"/>
    </row>
    <row r="184" spans="1:14" x14ac:dyDescent="0.25">
      <c r="J184" s="17"/>
    </row>
    <row r="185" spans="1:14" x14ac:dyDescent="0.25">
      <c r="J185" s="17"/>
    </row>
    <row r="186" spans="1:14" x14ac:dyDescent="0.25">
      <c r="J186" s="17"/>
    </row>
    <row r="187" spans="1:14" x14ac:dyDescent="0.25">
      <c r="J187" s="17"/>
    </row>
    <row r="188" spans="1:14" x14ac:dyDescent="0.25">
      <c r="J188" s="17"/>
    </row>
    <row r="189" spans="1:14" x14ac:dyDescent="0.25">
      <c r="J189" s="17"/>
    </row>
    <row r="190" spans="1:14" x14ac:dyDescent="0.25">
      <c r="J190" s="17"/>
    </row>
    <row r="191" spans="1:14" x14ac:dyDescent="0.25">
      <c r="J191" s="17"/>
    </row>
    <row r="192" spans="1:14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  <row r="224" spans="10:10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  <row r="237" spans="10:10" x14ac:dyDescent="0.25">
      <c r="J237" s="17"/>
    </row>
    <row r="238" spans="10:10" x14ac:dyDescent="0.25">
      <c r="J238" s="17"/>
    </row>
    <row r="239" spans="10:10" x14ac:dyDescent="0.25">
      <c r="J239" s="17"/>
    </row>
    <row r="240" spans="10:10" x14ac:dyDescent="0.25">
      <c r="J240" s="17"/>
    </row>
    <row r="241" spans="10:10" x14ac:dyDescent="0.25">
      <c r="J241" s="17"/>
    </row>
    <row r="242" spans="10:10" x14ac:dyDescent="0.25">
      <c r="J242" s="17"/>
    </row>
    <row r="243" spans="10:10" x14ac:dyDescent="0.25">
      <c r="J243" s="17"/>
    </row>
    <row r="244" spans="10:10" x14ac:dyDescent="0.25">
      <c r="J244" s="17"/>
    </row>
    <row r="245" spans="10:10" x14ac:dyDescent="0.25">
      <c r="J245" s="17"/>
    </row>
    <row r="246" spans="10:10" x14ac:dyDescent="0.25">
      <c r="J246" s="17"/>
    </row>
    <row r="247" spans="10:10" x14ac:dyDescent="0.25">
      <c r="J247" s="17"/>
    </row>
    <row r="248" spans="10:10" x14ac:dyDescent="0.25">
      <c r="J248" s="17"/>
    </row>
    <row r="249" spans="10:10" x14ac:dyDescent="0.25">
      <c r="J249" s="17"/>
    </row>
    <row r="250" spans="10:10" x14ac:dyDescent="0.25">
      <c r="J250" s="17"/>
    </row>
  </sheetData>
  <mergeCells count="22">
    <mergeCell ref="E53:E54"/>
    <mergeCell ref="A5:A6"/>
    <mergeCell ref="B5:B6"/>
    <mergeCell ref="C5:C6"/>
    <mergeCell ref="D5:E5"/>
    <mergeCell ref="I5:I6"/>
    <mergeCell ref="J5:J6"/>
    <mergeCell ref="K5:K6"/>
    <mergeCell ref="D11:D12"/>
    <mergeCell ref="E11:E12"/>
    <mergeCell ref="F5:F6"/>
    <mergeCell ref="G5:H5"/>
    <mergeCell ref="D153:D154"/>
    <mergeCell ref="E153:E154"/>
    <mergeCell ref="A180:I180"/>
    <mergeCell ref="E74:E75"/>
    <mergeCell ref="D102:D103"/>
    <mergeCell ref="E102:E103"/>
    <mergeCell ref="D125:D126"/>
    <mergeCell ref="E125:E126"/>
    <mergeCell ref="D127:D129"/>
    <mergeCell ref="E127:E129"/>
  </mergeCells>
  <pageMargins left="0.7" right="0.7" top="0.75" bottom="0.75" header="0.3" footer="0.3"/>
  <pageSetup paperSize="341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K250"/>
  <sheetViews>
    <sheetView zoomScaleNormal="100" workbookViewId="0">
      <selection activeCell="N12" sqref="N12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898</v>
      </c>
      <c r="H5" s="227"/>
      <c r="I5" s="228" t="s">
        <v>9</v>
      </c>
      <c r="J5" s="229" t="s">
        <v>897</v>
      </c>
      <c r="K5" s="234" t="s">
        <v>896</v>
      </c>
      <c r="L5" s="101"/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0</v>
      </c>
      <c r="I7" s="71">
        <f>H7-G7</f>
        <v>0</v>
      </c>
      <c r="J7" s="16">
        <f>I7*117.31</f>
        <v>0</v>
      </c>
      <c r="K7" s="16">
        <f>I7*97.76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0</v>
      </c>
      <c r="H8" s="53">
        <v>1</v>
      </c>
      <c r="I8" s="71">
        <f t="shared" ref="I8:I71" si="0">H8-G8</f>
        <v>1</v>
      </c>
      <c r="J8" s="16">
        <f t="shared" ref="J8:J71" si="1">I8*117.31</f>
        <v>117.31</v>
      </c>
      <c r="K8" s="16">
        <f t="shared" ref="K8:K71" si="2">I8*97.76</f>
        <v>97.76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3</v>
      </c>
      <c r="H9" s="53">
        <v>7</v>
      </c>
      <c r="I9" s="71">
        <f t="shared" si="0"/>
        <v>4</v>
      </c>
      <c r="J9" s="16">
        <f t="shared" si="1"/>
        <v>469.24</v>
      </c>
      <c r="K9" s="16">
        <f t="shared" si="2"/>
        <v>391.04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2</v>
      </c>
      <c r="H10" s="53">
        <v>2</v>
      </c>
      <c r="I10" s="71">
        <f t="shared" si="0"/>
        <v>0</v>
      </c>
      <c r="J10" s="16">
        <f t="shared" si="1"/>
        <v>0</v>
      </c>
      <c r="K10" s="16">
        <f t="shared" si="2"/>
        <v>0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6</v>
      </c>
      <c r="H11" s="53">
        <v>12</v>
      </c>
      <c r="I11" s="71">
        <f t="shared" si="0"/>
        <v>6</v>
      </c>
      <c r="J11" s="16">
        <f t="shared" si="1"/>
        <v>703.86</v>
      </c>
      <c r="K11" s="16">
        <f t="shared" si="2"/>
        <v>586.56000000000006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4</v>
      </c>
      <c r="H12" s="53">
        <v>9</v>
      </c>
      <c r="I12" s="71">
        <f t="shared" si="0"/>
        <v>5</v>
      </c>
      <c r="J12" s="16">
        <f t="shared" si="1"/>
        <v>586.54999999999995</v>
      </c>
      <c r="K12" s="16">
        <f t="shared" si="2"/>
        <v>488.8</v>
      </c>
    </row>
    <row r="13" spans="1:37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0</v>
      </c>
      <c r="H13" s="53">
        <v>1</v>
      </c>
      <c r="I13" s="71">
        <f t="shared" si="0"/>
        <v>1</v>
      </c>
      <c r="J13" s="16">
        <f t="shared" si="1"/>
        <v>117.31</v>
      </c>
      <c r="K13" s="16">
        <f t="shared" si="2"/>
        <v>97.76</v>
      </c>
    </row>
    <row r="14" spans="1:37" x14ac:dyDescent="0.25">
      <c r="A14" s="57" t="s">
        <v>34</v>
      </c>
      <c r="B14" s="8" t="s">
        <v>150</v>
      </c>
      <c r="C14" s="8" t="s">
        <v>151</v>
      </c>
      <c r="D14" s="12"/>
      <c r="E14" s="10"/>
      <c r="F14" t="s">
        <v>152</v>
      </c>
      <c r="G14" s="46" t="s">
        <v>57</v>
      </c>
      <c r="H14" s="46" t="s">
        <v>146</v>
      </c>
      <c r="I14" s="71">
        <f t="shared" si="0"/>
        <v>1</v>
      </c>
      <c r="J14" s="16">
        <f t="shared" si="1"/>
        <v>117.31</v>
      </c>
      <c r="K14" s="16">
        <f t="shared" si="2"/>
        <v>97.76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212</v>
      </c>
      <c r="C15" s="8" t="s">
        <v>213</v>
      </c>
      <c r="D15" s="12"/>
      <c r="E15" s="10"/>
      <c r="F15" s="8" t="s">
        <v>214</v>
      </c>
      <c r="G15" s="46" t="s">
        <v>20</v>
      </c>
      <c r="H15" s="46" t="s">
        <v>20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120</v>
      </c>
      <c r="C16" s="8" t="s">
        <v>121</v>
      </c>
      <c r="D16" s="12"/>
      <c r="E16" s="10"/>
      <c r="F16" s="8" t="s">
        <v>76</v>
      </c>
      <c r="G16" s="46" t="s">
        <v>20</v>
      </c>
      <c r="H16" s="46" t="s">
        <v>20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296</v>
      </c>
      <c r="C17" s="12" t="s">
        <v>297</v>
      </c>
      <c r="D17" s="12"/>
      <c r="E17" s="10"/>
      <c r="F17" s="8" t="s">
        <v>298</v>
      </c>
      <c r="G17" s="46" t="s">
        <v>20</v>
      </c>
      <c r="H17" s="46" t="s">
        <v>23</v>
      </c>
      <c r="I17" s="71">
        <f t="shared" si="0"/>
        <v>1</v>
      </c>
      <c r="J17" s="16">
        <f t="shared" si="1"/>
        <v>117.31</v>
      </c>
      <c r="K17" s="16">
        <f t="shared" si="2"/>
        <v>97.76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488</v>
      </c>
      <c r="C18" s="12" t="s">
        <v>489</v>
      </c>
      <c r="D18" s="12"/>
      <c r="E18" s="10"/>
      <c r="F18" s="8" t="s">
        <v>454</v>
      </c>
      <c r="G18" s="46" t="s">
        <v>20</v>
      </c>
      <c r="H18" s="46" t="s">
        <v>20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14</v>
      </c>
      <c r="C19" s="24" t="s">
        <v>122</v>
      </c>
      <c r="D19" s="23"/>
      <c r="E19" s="12"/>
      <c r="F19" s="8" t="s">
        <v>15</v>
      </c>
      <c r="G19" s="46" t="s">
        <v>13</v>
      </c>
      <c r="H19" s="46" t="s">
        <v>13</v>
      </c>
      <c r="I19" s="71">
        <f t="shared" si="0"/>
        <v>0</v>
      </c>
      <c r="J19" s="16">
        <f t="shared" si="1"/>
        <v>0</v>
      </c>
      <c r="K19" s="16">
        <f t="shared" si="2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99" t="s">
        <v>523</v>
      </c>
      <c r="C20" s="99" t="s">
        <v>524</v>
      </c>
      <c r="D20" s="23"/>
      <c r="E20" s="12"/>
      <c r="F20" s="99" t="s">
        <v>527</v>
      </c>
      <c r="G20" s="46" t="s">
        <v>34</v>
      </c>
      <c r="H20" s="46" t="s">
        <v>65</v>
      </c>
      <c r="I20" s="71">
        <f t="shared" si="0"/>
        <v>10</v>
      </c>
      <c r="J20" s="16">
        <f t="shared" si="1"/>
        <v>1173.0999999999999</v>
      </c>
      <c r="K20" s="16">
        <f t="shared" si="2"/>
        <v>977.6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99" t="s">
        <v>525</v>
      </c>
      <c r="C21" s="99" t="s">
        <v>526</v>
      </c>
      <c r="D21" s="23"/>
      <c r="E21" s="12"/>
      <c r="F21" s="99" t="s">
        <v>528</v>
      </c>
      <c r="G21" s="46" t="s">
        <v>13</v>
      </c>
      <c r="H21" s="46" t="s">
        <v>17</v>
      </c>
      <c r="I21" s="71">
        <f t="shared" si="0"/>
        <v>1</v>
      </c>
      <c r="J21" s="16">
        <f t="shared" si="1"/>
        <v>117.31</v>
      </c>
      <c r="K21" s="16">
        <f t="shared" si="2"/>
        <v>97.76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18</v>
      </c>
      <c r="C22" s="12" t="s">
        <v>123</v>
      </c>
      <c r="D22" s="23"/>
      <c r="E22" s="12"/>
      <c r="F22" s="8" t="s">
        <v>19</v>
      </c>
      <c r="G22" s="46" t="s">
        <v>49</v>
      </c>
      <c r="H22" s="46" t="s">
        <v>54</v>
      </c>
      <c r="I22" s="71">
        <f t="shared" si="0"/>
        <v>2</v>
      </c>
      <c r="J22" s="16">
        <f t="shared" si="1"/>
        <v>234.62</v>
      </c>
      <c r="K22" s="16">
        <f t="shared" si="2"/>
        <v>195.52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</v>
      </c>
      <c r="C23" s="12" t="s">
        <v>124</v>
      </c>
      <c r="D23" s="23"/>
      <c r="E23" s="12"/>
      <c r="F23" s="8" t="s">
        <v>22</v>
      </c>
      <c r="G23" s="46" t="s">
        <v>40</v>
      </c>
      <c r="H23" s="46" t="s">
        <v>43</v>
      </c>
      <c r="I23" s="71">
        <f t="shared" si="0"/>
        <v>1</v>
      </c>
      <c r="J23" s="16">
        <f t="shared" si="1"/>
        <v>117.31</v>
      </c>
      <c r="K23" s="16">
        <f t="shared" si="2"/>
        <v>97.76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484</v>
      </c>
      <c r="C24" s="12" t="s">
        <v>485</v>
      </c>
      <c r="D24" s="12"/>
      <c r="E24" s="10"/>
      <c r="F24" s="8" t="s">
        <v>416</v>
      </c>
      <c r="G24" s="46" t="s">
        <v>16</v>
      </c>
      <c r="H24" s="46" t="s">
        <v>16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24</v>
      </c>
      <c r="C25" s="12" t="s">
        <v>125</v>
      </c>
      <c r="D25" s="23"/>
      <c r="E25" s="12"/>
      <c r="F25" s="8" t="s">
        <v>25</v>
      </c>
      <c r="G25" s="46" t="s">
        <v>71</v>
      </c>
      <c r="H25" s="46" t="s">
        <v>83</v>
      </c>
      <c r="I25" s="71">
        <f t="shared" si="0"/>
        <v>4</v>
      </c>
      <c r="J25" s="16">
        <f t="shared" si="1"/>
        <v>469.24</v>
      </c>
      <c r="K25" s="16">
        <f t="shared" si="2"/>
        <v>391.04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27</v>
      </c>
      <c r="C26" s="12" t="s">
        <v>126</v>
      </c>
      <c r="D26" s="23"/>
      <c r="E26" s="12"/>
      <c r="F26" s="8" t="s">
        <v>28</v>
      </c>
      <c r="G26" s="46" t="s">
        <v>23</v>
      </c>
      <c r="H26" s="46" t="s">
        <v>23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30</v>
      </c>
      <c r="C27" s="12" t="s">
        <v>127</v>
      </c>
      <c r="D27" s="8"/>
      <c r="E27" s="10"/>
      <c r="F27" s="8" t="s">
        <v>22</v>
      </c>
      <c r="G27" s="46" t="s">
        <v>20</v>
      </c>
      <c r="H27" s="46" t="s">
        <v>20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32</v>
      </c>
      <c r="C28" s="12" t="s">
        <v>128</v>
      </c>
      <c r="D28" s="23"/>
      <c r="E28" s="12"/>
      <c r="F28" s="8" t="s">
        <v>33</v>
      </c>
      <c r="G28" s="46" t="s">
        <v>65</v>
      </c>
      <c r="H28" s="46" t="s">
        <v>68</v>
      </c>
      <c r="I28" s="71">
        <f t="shared" si="0"/>
        <v>1</v>
      </c>
      <c r="J28" s="16">
        <f t="shared" si="1"/>
        <v>117.31</v>
      </c>
      <c r="K28" s="16">
        <f t="shared" si="2"/>
        <v>97.76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35</v>
      </c>
      <c r="C29" s="8" t="s">
        <v>129</v>
      </c>
      <c r="D29" s="23"/>
      <c r="E29" s="12"/>
      <c r="F29" s="8" t="s">
        <v>36</v>
      </c>
      <c r="G29" s="46" t="s">
        <v>31</v>
      </c>
      <c r="H29" s="46" t="s">
        <v>31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215</v>
      </c>
      <c r="C30" s="8" t="s">
        <v>213</v>
      </c>
      <c r="D30" s="8"/>
      <c r="E30" s="10"/>
      <c r="F30" s="8" t="s">
        <v>214</v>
      </c>
      <c r="G30" s="46" t="s">
        <v>17</v>
      </c>
      <c r="H30" s="46" t="s">
        <v>17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38</v>
      </c>
      <c r="C31" s="12" t="s">
        <v>130</v>
      </c>
      <c r="D31" s="23"/>
      <c r="E31" s="12"/>
      <c r="F31" s="8" t="s">
        <v>39</v>
      </c>
      <c r="G31" s="46" t="s">
        <v>31</v>
      </c>
      <c r="H31" s="46" t="s">
        <v>31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216</v>
      </c>
      <c r="C32" s="63" t="s">
        <v>217</v>
      </c>
      <c r="D32" s="8"/>
      <c r="E32" s="10"/>
      <c r="F32" s="8" t="s">
        <v>214</v>
      </c>
      <c r="G32" s="46" t="s">
        <v>13</v>
      </c>
      <c r="H32" s="46" t="s">
        <v>17</v>
      </c>
      <c r="I32" s="71">
        <f t="shared" si="0"/>
        <v>1</v>
      </c>
      <c r="J32" s="16">
        <f t="shared" si="1"/>
        <v>117.31</v>
      </c>
      <c r="K32" s="16">
        <f t="shared" si="2"/>
        <v>97.76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694</v>
      </c>
      <c r="C33" s="12" t="s">
        <v>695</v>
      </c>
      <c r="D33" s="8"/>
      <c r="E33" s="10"/>
      <c r="F33" s="8" t="s">
        <v>691</v>
      </c>
      <c r="G33" s="48" t="s">
        <v>16</v>
      </c>
      <c r="H33" s="48" t="s">
        <v>16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12" t="s">
        <v>218</v>
      </c>
      <c r="C34" s="64" t="s">
        <v>219</v>
      </c>
      <c r="D34" s="23"/>
      <c r="E34" s="12"/>
      <c r="F34" s="8" t="s">
        <v>210</v>
      </c>
      <c r="G34" s="46" t="s">
        <v>26</v>
      </c>
      <c r="H34" s="46" t="s">
        <v>26</v>
      </c>
      <c r="I34" s="71">
        <f t="shared" si="0"/>
        <v>0</v>
      </c>
      <c r="J34" s="16">
        <f t="shared" si="1"/>
        <v>0</v>
      </c>
      <c r="K34" s="16">
        <f t="shared" si="2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12" t="s">
        <v>472</v>
      </c>
      <c r="C35" s="64" t="s">
        <v>473</v>
      </c>
      <c r="D35" s="8"/>
      <c r="E35" s="10"/>
      <c r="F35" s="8" t="s">
        <v>416</v>
      </c>
      <c r="G35" s="46" t="s">
        <v>16</v>
      </c>
      <c r="H35" s="46" t="s">
        <v>16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12" t="s">
        <v>220</v>
      </c>
      <c r="C36" s="64" t="s">
        <v>221</v>
      </c>
      <c r="D36" s="23"/>
      <c r="E36" s="12"/>
      <c r="F36" s="8" t="s">
        <v>222</v>
      </c>
      <c r="G36" s="48" t="s">
        <v>31</v>
      </c>
      <c r="H36" s="48" t="s">
        <v>37</v>
      </c>
      <c r="I36" s="71">
        <f t="shared" si="0"/>
        <v>2</v>
      </c>
      <c r="J36" s="16">
        <f t="shared" si="1"/>
        <v>234.62</v>
      </c>
      <c r="K36" s="16">
        <f t="shared" si="2"/>
        <v>195.52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12" t="s">
        <v>673</v>
      </c>
      <c r="C37" s="12" t="s">
        <v>674</v>
      </c>
      <c r="D37" s="23"/>
      <c r="E37" s="12"/>
      <c r="F37" s="8" t="s">
        <v>675</v>
      </c>
      <c r="G37" s="48" t="s">
        <v>20</v>
      </c>
      <c r="H37" s="48" t="s">
        <v>37</v>
      </c>
      <c r="I37" s="71">
        <f t="shared" si="0"/>
        <v>6</v>
      </c>
      <c r="J37" s="16">
        <f t="shared" si="1"/>
        <v>703.86</v>
      </c>
      <c r="K37" s="16">
        <f t="shared" si="2"/>
        <v>586.56000000000006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12" t="s">
        <v>475</v>
      </c>
      <c r="C38" s="64" t="s">
        <v>476</v>
      </c>
      <c r="D38" s="8"/>
      <c r="E38" s="10"/>
      <c r="F38" s="8" t="s">
        <v>477</v>
      </c>
      <c r="G38" s="46" t="s">
        <v>13</v>
      </c>
      <c r="H38" s="46" t="s">
        <v>17</v>
      </c>
      <c r="I38" s="71">
        <f t="shared" si="0"/>
        <v>1</v>
      </c>
      <c r="J38" s="16">
        <f t="shared" si="1"/>
        <v>117.31</v>
      </c>
      <c r="K38" s="16">
        <f t="shared" si="2"/>
        <v>97.76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99" t="s">
        <v>529</v>
      </c>
      <c r="C39" s="99" t="s">
        <v>530</v>
      </c>
      <c r="D39" s="8"/>
      <c r="E39" s="10"/>
      <c r="F39" s="99" t="s">
        <v>531</v>
      </c>
      <c r="G39" s="46" t="s">
        <v>13</v>
      </c>
      <c r="H39" s="46" t="s">
        <v>13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12" t="s">
        <v>41</v>
      </c>
      <c r="C40" s="12" t="s">
        <v>131</v>
      </c>
      <c r="D40" s="8"/>
      <c r="E40" s="10"/>
      <c r="F40" s="8" t="s">
        <v>42</v>
      </c>
      <c r="G40" s="46" t="s">
        <v>17</v>
      </c>
      <c r="H40" s="46" t="s">
        <v>17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12" t="s">
        <v>44</v>
      </c>
      <c r="C41" s="12" t="s">
        <v>132</v>
      </c>
      <c r="D41" s="23"/>
      <c r="E41" s="8"/>
      <c r="F41" s="8" t="s">
        <v>45</v>
      </c>
      <c r="G41" s="46" t="s">
        <v>37</v>
      </c>
      <c r="H41" s="46" t="s">
        <v>37</v>
      </c>
      <c r="I41" s="71">
        <f t="shared" si="0"/>
        <v>0</v>
      </c>
      <c r="J41" s="16">
        <f t="shared" si="1"/>
        <v>0</v>
      </c>
      <c r="K41" s="16">
        <f t="shared" si="2"/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12" t="s">
        <v>47</v>
      </c>
      <c r="C42" s="12" t="s">
        <v>133</v>
      </c>
      <c r="D42" s="23"/>
      <c r="E42" s="8"/>
      <c r="F42" s="8" t="s">
        <v>48</v>
      </c>
      <c r="G42" s="46" t="s">
        <v>193</v>
      </c>
      <c r="H42" s="46" t="s">
        <v>198</v>
      </c>
      <c r="I42" s="71">
        <f t="shared" si="0"/>
        <v>5</v>
      </c>
      <c r="J42" s="16">
        <f t="shared" si="1"/>
        <v>586.54999999999995</v>
      </c>
      <c r="K42" s="16">
        <f t="shared" si="2"/>
        <v>488.8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12" t="s">
        <v>223</v>
      </c>
      <c r="C43" s="12" t="s">
        <v>224</v>
      </c>
      <c r="D43" s="23"/>
      <c r="E43" s="8"/>
      <c r="F43" s="8" t="s">
        <v>225</v>
      </c>
      <c r="G43" s="46" t="s">
        <v>40</v>
      </c>
      <c r="H43" s="46" t="s">
        <v>43</v>
      </c>
      <c r="I43" s="71">
        <f t="shared" si="0"/>
        <v>1</v>
      </c>
      <c r="J43" s="16">
        <f t="shared" si="1"/>
        <v>117.31</v>
      </c>
      <c r="K43" s="16">
        <f t="shared" si="2"/>
        <v>97.76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12" t="s">
        <v>50</v>
      </c>
      <c r="C44" s="12" t="s">
        <v>134</v>
      </c>
      <c r="D44" s="23"/>
      <c r="E44" s="8"/>
      <c r="F44" s="8" t="s">
        <v>51</v>
      </c>
      <c r="G44" s="46" t="s">
        <v>34</v>
      </c>
      <c r="H44" s="46" t="s">
        <v>34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12" t="s">
        <v>812</v>
      </c>
      <c r="C45" s="12" t="s">
        <v>813</v>
      </c>
      <c r="D45" s="8"/>
      <c r="E45" s="10"/>
      <c r="F45" s="8" t="s">
        <v>814</v>
      </c>
      <c r="G45" s="46" t="s">
        <v>13</v>
      </c>
      <c r="H45" s="46" t="s">
        <v>13</v>
      </c>
      <c r="I45" s="71">
        <f t="shared" si="0"/>
        <v>0</v>
      </c>
      <c r="J45" s="16">
        <f t="shared" si="1"/>
        <v>0</v>
      </c>
      <c r="K45" s="16">
        <f t="shared" si="2"/>
        <v>0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12" t="s">
        <v>310</v>
      </c>
      <c r="C46" s="12" t="s">
        <v>311</v>
      </c>
      <c r="D46" s="8"/>
      <c r="E46" s="10"/>
      <c r="F46" s="8" t="s">
        <v>312</v>
      </c>
      <c r="G46" s="46" t="s">
        <v>13</v>
      </c>
      <c r="H46" s="46" t="s">
        <v>17</v>
      </c>
      <c r="I46" s="71">
        <f t="shared" si="0"/>
        <v>1</v>
      </c>
      <c r="J46" s="16">
        <f t="shared" si="1"/>
        <v>117.31</v>
      </c>
      <c r="K46" s="16">
        <f t="shared" si="2"/>
        <v>97.76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12" t="s">
        <v>53</v>
      </c>
      <c r="C47" s="12" t="s">
        <v>135</v>
      </c>
      <c r="D47" s="23"/>
      <c r="E47" s="8"/>
      <c r="F47" s="8" t="s">
        <v>39</v>
      </c>
      <c r="G47" s="46" t="s">
        <v>20</v>
      </c>
      <c r="H47" s="46" t="s">
        <v>20</v>
      </c>
      <c r="I47" s="71">
        <f t="shared" si="0"/>
        <v>0</v>
      </c>
      <c r="J47" s="16">
        <f t="shared" si="1"/>
        <v>0</v>
      </c>
      <c r="K47" s="16">
        <f t="shared" si="2"/>
        <v>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12" t="s">
        <v>55</v>
      </c>
      <c r="C48" s="12" t="s">
        <v>136</v>
      </c>
      <c r="D48" s="23"/>
      <c r="E48" s="12"/>
      <c r="F48" s="8" t="s">
        <v>56</v>
      </c>
      <c r="G48" s="46" t="s">
        <v>396</v>
      </c>
      <c r="H48" s="46" t="s">
        <v>399</v>
      </c>
      <c r="I48" s="71">
        <f t="shared" si="0"/>
        <v>5</v>
      </c>
      <c r="J48" s="16">
        <f t="shared" si="1"/>
        <v>586.54999999999995</v>
      </c>
      <c r="K48" s="16">
        <f t="shared" si="2"/>
        <v>488.8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12" t="s">
        <v>59</v>
      </c>
      <c r="C49" s="12" t="s">
        <v>137</v>
      </c>
      <c r="D49" s="25"/>
      <c r="E49" s="8"/>
      <c r="F49" s="8" t="s">
        <v>60</v>
      </c>
      <c r="G49" s="46" t="s">
        <v>29</v>
      </c>
      <c r="H49" s="46" t="s">
        <v>29</v>
      </c>
      <c r="I49" s="71">
        <f t="shared" si="0"/>
        <v>0</v>
      </c>
      <c r="J49" s="16">
        <f t="shared" si="1"/>
        <v>0</v>
      </c>
      <c r="K49" s="16">
        <f t="shared" si="2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99" t="s">
        <v>532</v>
      </c>
      <c r="C50" s="99" t="s">
        <v>533</v>
      </c>
      <c r="D50" s="25"/>
      <c r="E50" s="8"/>
      <c r="F50" s="99" t="s">
        <v>531</v>
      </c>
      <c r="G50" s="48" t="s">
        <v>34</v>
      </c>
      <c r="H50" s="48" t="s">
        <v>197</v>
      </c>
      <c r="I50" s="71">
        <f t="shared" si="0"/>
        <v>28</v>
      </c>
      <c r="J50" s="16">
        <f t="shared" si="1"/>
        <v>3284.6800000000003</v>
      </c>
      <c r="K50" s="16">
        <f t="shared" si="2"/>
        <v>2737.28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12" t="s">
        <v>653</v>
      </c>
      <c r="C51" s="12" t="s">
        <v>654</v>
      </c>
      <c r="D51" s="31"/>
      <c r="E51" s="106"/>
      <c r="F51" s="8" t="s">
        <v>655</v>
      </c>
      <c r="G51" s="46" t="s">
        <v>57</v>
      </c>
      <c r="H51" s="46" t="s">
        <v>57</v>
      </c>
      <c r="I51" s="71">
        <f t="shared" si="0"/>
        <v>0</v>
      </c>
      <c r="J51" s="16">
        <f t="shared" si="1"/>
        <v>0</v>
      </c>
      <c r="K51" s="16">
        <f t="shared" si="2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12" t="s">
        <v>818</v>
      </c>
      <c r="C52" s="108" t="s">
        <v>819</v>
      </c>
      <c r="D52" s="31"/>
      <c r="E52" s="106"/>
      <c r="F52" s="31" t="s">
        <v>820</v>
      </c>
      <c r="G52" s="46" t="s">
        <v>13</v>
      </c>
      <c r="H52" s="46" t="s">
        <v>13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12" t="s">
        <v>62</v>
      </c>
      <c r="C53" s="108" t="s">
        <v>122</v>
      </c>
      <c r="D53" s="25"/>
      <c r="E53" s="237"/>
      <c r="F53" s="86" t="s">
        <v>63</v>
      </c>
      <c r="G53" s="46" t="s">
        <v>37</v>
      </c>
      <c r="H53" s="46" t="s">
        <v>37</v>
      </c>
      <c r="I53" s="71">
        <f t="shared" si="0"/>
        <v>0</v>
      </c>
      <c r="J53" s="16">
        <f t="shared" si="1"/>
        <v>0</v>
      </c>
      <c r="K53" s="16">
        <f t="shared" si="2"/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12" t="s">
        <v>64</v>
      </c>
      <c r="C54" s="109"/>
      <c r="D54" s="29"/>
      <c r="E54" s="238"/>
      <c r="F54" s="88"/>
      <c r="G54" s="46" t="s">
        <v>197</v>
      </c>
      <c r="H54" s="46" t="s">
        <v>197</v>
      </c>
      <c r="I54" s="71">
        <f t="shared" si="0"/>
        <v>0</v>
      </c>
      <c r="J54" s="16">
        <f t="shared" si="1"/>
        <v>0</v>
      </c>
      <c r="K54" s="16">
        <f t="shared" si="2"/>
        <v>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12" t="s">
        <v>164</v>
      </c>
      <c r="C55" s="109" t="s">
        <v>165</v>
      </c>
      <c r="D55" s="30"/>
      <c r="E55" s="10"/>
      <c r="F55" s="130" t="s">
        <v>166</v>
      </c>
      <c r="G55" s="46" t="s">
        <v>393</v>
      </c>
      <c r="H55" s="46" t="s">
        <v>394</v>
      </c>
      <c r="I55" s="71">
        <f t="shared" si="0"/>
        <v>1</v>
      </c>
      <c r="J55" s="16">
        <f t="shared" si="1"/>
        <v>117.31</v>
      </c>
      <c r="K55" s="16">
        <f t="shared" si="2"/>
        <v>97.76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12" t="s">
        <v>226</v>
      </c>
      <c r="C56" s="109" t="s">
        <v>213</v>
      </c>
      <c r="D56" s="30"/>
      <c r="E56" s="10"/>
      <c r="F56" s="130" t="s">
        <v>214</v>
      </c>
      <c r="G56" s="46" t="s">
        <v>20</v>
      </c>
      <c r="H56" s="46" t="s">
        <v>20</v>
      </c>
      <c r="I56" s="71">
        <f t="shared" si="0"/>
        <v>0</v>
      </c>
      <c r="J56" s="16">
        <f t="shared" si="1"/>
        <v>0</v>
      </c>
      <c r="K56" s="16">
        <f t="shared" si="2"/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12" t="s">
        <v>461</v>
      </c>
      <c r="C57" s="109" t="s">
        <v>462</v>
      </c>
      <c r="D57" s="30"/>
      <c r="E57" s="10"/>
      <c r="F57" s="130" t="s">
        <v>463</v>
      </c>
      <c r="G57" s="46" t="s">
        <v>13</v>
      </c>
      <c r="H57" s="46" t="s">
        <v>13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12" t="s">
        <v>824</v>
      </c>
      <c r="C58" s="109" t="s">
        <v>825</v>
      </c>
      <c r="D58" s="30"/>
      <c r="E58" s="10"/>
      <c r="F58" s="130" t="s">
        <v>826</v>
      </c>
      <c r="G58" s="46" t="s">
        <v>16</v>
      </c>
      <c r="H58" s="46" t="s">
        <v>13</v>
      </c>
      <c r="I58" s="71">
        <f t="shared" si="0"/>
        <v>1</v>
      </c>
      <c r="J58" s="16">
        <f t="shared" si="1"/>
        <v>117.31</v>
      </c>
      <c r="K58" s="16">
        <f t="shared" si="2"/>
        <v>97.76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99" t="s">
        <v>534</v>
      </c>
      <c r="C59" s="99" t="s">
        <v>535</v>
      </c>
      <c r="D59" s="23"/>
      <c r="E59" s="8"/>
      <c r="F59" s="99" t="s">
        <v>536</v>
      </c>
      <c r="G59" s="46" t="s">
        <v>20</v>
      </c>
      <c r="H59" s="46" t="s">
        <v>68</v>
      </c>
      <c r="I59" s="71">
        <f t="shared" si="0"/>
        <v>16</v>
      </c>
      <c r="J59" s="16">
        <f t="shared" si="1"/>
        <v>1876.96</v>
      </c>
      <c r="K59" s="16">
        <f t="shared" si="2"/>
        <v>1564.16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12" t="s">
        <v>66</v>
      </c>
      <c r="C60" s="12" t="s">
        <v>138</v>
      </c>
      <c r="D60" s="23"/>
      <c r="E60" s="8"/>
      <c r="F60" s="8" t="s">
        <v>67</v>
      </c>
      <c r="G60" s="46" t="s">
        <v>49</v>
      </c>
      <c r="H60" s="46" t="s">
        <v>49</v>
      </c>
      <c r="I60" s="71">
        <f t="shared" si="0"/>
        <v>0</v>
      </c>
      <c r="J60" s="16">
        <f t="shared" si="1"/>
        <v>0</v>
      </c>
      <c r="K60" s="16">
        <f t="shared" si="2"/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12" t="s">
        <v>320</v>
      </c>
      <c r="C61" s="12" t="s">
        <v>321</v>
      </c>
      <c r="D61" s="30"/>
      <c r="E61" s="10"/>
      <c r="F61" s="8" t="s">
        <v>322</v>
      </c>
      <c r="G61" s="46" t="s">
        <v>13</v>
      </c>
      <c r="H61" s="46" t="s">
        <v>17</v>
      </c>
      <c r="I61" s="71">
        <f t="shared" si="0"/>
        <v>1</v>
      </c>
      <c r="J61" s="16">
        <f t="shared" si="1"/>
        <v>117.31</v>
      </c>
      <c r="K61" s="16">
        <f t="shared" si="2"/>
        <v>97.76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12" t="s">
        <v>69</v>
      </c>
      <c r="C62" s="12" t="s">
        <v>139</v>
      </c>
      <c r="D62" s="23"/>
      <c r="E62" s="8"/>
      <c r="F62" s="8" t="s">
        <v>70</v>
      </c>
      <c r="G62" s="46" t="s">
        <v>52</v>
      </c>
      <c r="H62" s="46" t="s">
        <v>52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12" t="s">
        <v>169</v>
      </c>
      <c r="C63" s="12" t="s">
        <v>170</v>
      </c>
      <c r="D63" s="8"/>
      <c r="E63" s="10"/>
      <c r="F63" s="8" t="s">
        <v>166</v>
      </c>
      <c r="G63" s="46" t="s">
        <v>198</v>
      </c>
      <c r="H63" s="46" t="s">
        <v>198</v>
      </c>
      <c r="I63" s="71">
        <f t="shared" si="0"/>
        <v>0</v>
      </c>
      <c r="J63" s="16">
        <f t="shared" si="1"/>
        <v>0</v>
      </c>
      <c r="K63" s="16">
        <f t="shared" si="2"/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12" t="s">
        <v>325</v>
      </c>
      <c r="C64" s="12" t="s">
        <v>326</v>
      </c>
      <c r="D64" s="8"/>
      <c r="E64" s="10"/>
      <c r="F64" s="8" t="s">
        <v>327</v>
      </c>
      <c r="G64" s="46" t="s">
        <v>13</v>
      </c>
      <c r="H64" s="46" t="s">
        <v>13</v>
      </c>
      <c r="I64" s="71">
        <f t="shared" si="0"/>
        <v>0</v>
      </c>
      <c r="J64" s="16">
        <f t="shared" si="1"/>
        <v>0</v>
      </c>
      <c r="K64" s="16">
        <f t="shared" si="2"/>
        <v>0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12" t="s">
        <v>329</v>
      </c>
      <c r="C65" s="12" t="s">
        <v>330</v>
      </c>
      <c r="D65" s="23"/>
      <c r="E65" s="8"/>
      <c r="F65" s="8" t="s">
        <v>327</v>
      </c>
      <c r="G65" s="46" t="s">
        <v>192</v>
      </c>
      <c r="H65" s="46" t="s">
        <v>192</v>
      </c>
      <c r="I65" s="71">
        <f t="shared" si="0"/>
        <v>0</v>
      </c>
      <c r="J65" s="16">
        <f t="shared" si="1"/>
        <v>0</v>
      </c>
      <c r="K65" s="16">
        <f t="shared" si="2"/>
        <v>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12" t="s">
        <v>227</v>
      </c>
      <c r="C66" s="12" t="s">
        <v>213</v>
      </c>
      <c r="D66" s="8"/>
      <c r="E66" s="10"/>
      <c r="F66" s="8" t="s">
        <v>214</v>
      </c>
      <c r="G66" s="46" t="s">
        <v>20</v>
      </c>
      <c r="H66" s="46" t="s">
        <v>20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12" t="s">
        <v>172</v>
      </c>
      <c r="C67" s="12" t="s">
        <v>173</v>
      </c>
      <c r="D67" s="23"/>
      <c r="E67" s="12"/>
      <c r="F67" s="8" t="s">
        <v>174</v>
      </c>
      <c r="G67" s="46" t="s">
        <v>43</v>
      </c>
      <c r="H67" s="46" t="s">
        <v>49</v>
      </c>
      <c r="I67" s="71">
        <f t="shared" si="0"/>
        <v>2</v>
      </c>
      <c r="J67" s="16">
        <f t="shared" si="1"/>
        <v>234.62</v>
      </c>
      <c r="K67" s="16">
        <f t="shared" si="2"/>
        <v>195.52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12" t="s">
        <v>228</v>
      </c>
      <c r="C68" s="12" t="s">
        <v>213</v>
      </c>
      <c r="D68" s="8"/>
      <c r="E68" s="10"/>
      <c r="F68" s="8" t="s">
        <v>214</v>
      </c>
      <c r="G68" s="46" t="s">
        <v>43</v>
      </c>
      <c r="H68" s="46" t="s">
        <v>43</v>
      </c>
      <c r="I68" s="71">
        <f t="shared" si="0"/>
        <v>0</v>
      </c>
      <c r="J68" s="16">
        <f t="shared" si="1"/>
        <v>0</v>
      </c>
      <c r="K68" s="16">
        <f t="shared" si="2"/>
        <v>0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99" t="s">
        <v>537</v>
      </c>
      <c r="C69" s="99" t="s">
        <v>538</v>
      </c>
      <c r="D69" s="23"/>
      <c r="E69" s="12"/>
      <c r="F69" s="99" t="s">
        <v>539</v>
      </c>
      <c r="G69" s="46" t="s">
        <v>65</v>
      </c>
      <c r="H69" s="46" t="s">
        <v>191</v>
      </c>
      <c r="I69" s="71">
        <f t="shared" si="0"/>
        <v>12</v>
      </c>
      <c r="J69" s="16">
        <f t="shared" si="1"/>
        <v>1407.72</v>
      </c>
      <c r="K69" s="16">
        <f t="shared" si="2"/>
        <v>1173.1200000000001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99" t="s">
        <v>540</v>
      </c>
      <c r="C70" s="99" t="s">
        <v>541</v>
      </c>
      <c r="D70" s="23"/>
      <c r="E70" s="12"/>
      <c r="F70" s="99" t="s">
        <v>542</v>
      </c>
      <c r="G70" s="46" t="s">
        <v>46</v>
      </c>
      <c r="H70" s="46" t="s">
        <v>49</v>
      </c>
      <c r="I70" s="71">
        <f t="shared" si="0"/>
        <v>1</v>
      </c>
      <c r="J70" s="16">
        <f t="shared" si="1"/>
        <v>117.31</v>
      </c>
      <c r="K70" s="16">
        <f t="shared" si="2"/>
        <v>97.76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12" t="s">
        <v>72</v>
      </c>
      <c r="C71" s="12" t="s">
        <v>792</v>
      </c>
      <c r="D71" s="23"/>
      <c r="E71" s="12"/>
      <c r="F71" s="8" t="s">
        <v>73</v>
      </c>
      <c r="G71" s="46" t="s">
        <v>71</v>
      </c>
      <c r="H71" s="46" t="s">
        <v>88</v>
      </c>
      <c r="I71" s="71">
        <f t="shared" si="0"/>
        <v>6</v>
      </c>
      <c r="J71" s="16">
        <f t="shared" si="1"/>
        <v>703.86</v>
      </c>
      <c r="K71" s="16">
        <f t="shared" si="2"/>
        <v>586.56000000000006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12" t="s">
        <v>452</v>
      </c>
      <c r="C72" s="12" t="s">
        <v>453</v>
      </c>
      <c r="D72" s="23"/>
      <c r="E72" s="12"/>
      <c r="F72" s="8" t="s">
        <v>454</v>
      </c>
      <c r="G72" s="46" t="s">
        <v>54</v>
      </c>
      <c r="H72" s="46" t="s">
        <v>81</v>
      </c>
      <c r="I72" s="71">
        <f t="shared" ref="I72:I135" si="3">H72-G72</f>
        <v>8</v>
      </c>
      <c r="J72" s="16">
        <f t="shared" ref="J72:J135" si="4">I72*117.31</f>
        <v>938.48</v>
      </c>
      <c r="K72" s="16">
        <f t="shared" ref="K72:K135" si="5">I72*97.76</f>
        <v>782.08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57" t="s">
        <v>394</v>
      </c>
      <c r="B73" s="12" t="s">
        <v>75</v>
      </c>
      <c r="C73" s="12" t="s">
        <v>141</v>
      </c>
      <c r="D73" s="23"/>
      <c r="E73" s="12"/>
      <c r="F73" s="8" t="s">
        <v>76</v>
      </c>
      <c r="G73" s="46" t="s">
        <v>29</v>
      </c>
      <c r="H73" s="46" t="s">
        <v>29</v>
      </c>
      <c r="I73" s="71">
        <f t="shared" si="3"/>
        <v>0</v>
      </c>
      <c r="J73" s="16">
        <f t="shared" si="4"/>
        <v>0</v>
      </c>
      <c r="K73" s="16">
        <f t="shared" si="5"/>
        <v>0</v>
      </c>
    </row>
    <row r="74" spans="1:37" x14ac:dyDescent="0.25">
      <c r="A74" s="57" t="s">
        <v>395</v>
      </c>
      <c r="B74" s="12" t="s">
        <v>78</v>
      </c>
      <c r="C74" s="108" t="s">
        <v>142</v>
      </c>
      <c r="D74" s="25"/>
      <c r="E74" s="237"/>
      <c r="F74" s="86" t="s">
        <v>79</v>
      </c>
      <c r="G74" s="46" t="s">
        <v>16</v>
      </c>
      <c r="H74" s="46" t="s">
        <v>16</v>
      </c>
      <c r="I74" s="71">
        <f t="shared" si="3"/>
        <v>0</v>
      </c>
      <c r="J74" s="16">
        <f t="shared" si="4"/>
        <v>0</v>
      </c>
      <c r="K74" s="16">
        <f t="shared" si="5"/>
        <v>0</v>
      </c>
    </row>
    <row r="75" spans="1:37" x14ac:dyDescent="0.25">
      <c r="A75" s="57" t="s">
        <v>268</v>
      </c>
      <c r="B75" s="12" t="s">
        <v>80</v>
      </c>
      <c r="C75" s="109"/>
      <c r="D75" s="29"/>
      <c r="E75" s="238"/>
      <c r="F75" s="88"/>
      <c r="G75" s="46" t="s">
        <v>568</v>
      </c>
      <c r="H75" s="46" t="s">
        <v>578</v>
      </c>
      <c r="I75" s="71">
        <f t="shared" si="3"/>
        <v>12</v>
      </c>
      <c r="J75" s="16">
        <f t="shared" si="4"/>
        <v>1407.72</v>
      </c>
      <c r="K75" s="16">
        <f t="shared" si="5"/>
        <v>1173.1200000000001</v>
      </c>
    </row>
    <row r="76" spans="1:37" x14ac:dyDescent="0.25">
      <c r="A76" s="57" t="s">
        <v>168</v>
      </c>
      <c r="B76" s="12" t="s">
        <v>336</v>
      </c>
      <c r="C76" s="109" t="s">
        <v>337</v>
      </c>
      <c r="D76" s="8"/>
      <c r="E76" s="10"/>
      <c r="F76" s="130" t="s">
        <v>327</v>
      </c>
      <c r="G76" s="46" t="s">
        <v>13</v>
      </c>
      <c r="H76" s="46" t="s">
        <v>40</v>
      </c>
      <c r="I76" s="71">
        <f t="shared" si="3"/>
        <v>9</v>
      </c>
      <c r="J76" s="16">
        <f t="shared" si="4"/>
        <v>1055.79</v>
      </c>
      <c r="K76" s="16">
        <f t="shared" si="5"/>
        <v>879.84</v>
      </c>
    </row>
    <row r="77" spans="1:37" x14ac:dyDescent="0.25">
      <c r="A77" s="57" t="s">
        <v>396</v>
      </c>
      <c r="B77" s="12" t="s">
        <v>702</v>
      </c>
      <c r="C77" s="12" t="s">
        <v>703</v>
      </c>
      <c r="D77" s="8"/>
      <c r="E77" s="10"/>
      <c r="F77" s="8" t="s">
        <v>704</v>
      </c>
      <c r="G77" s="46" t="s">
        <v>13</v>
      </c>
      <c r="H77" s="46" t="s">
        <v>17</v>
      </c>
      <c r="I77" s="71">
        <f t="shared" si="3"/>
        <v>1</v>
      </c>
      <c r="J77" s="16">
        <f t="shared" si="4"/>
        <v>117.31</v>
      </c>
      <c r="K77" s="16">
        <f t="shared" si="5"/>
        <v>97.76</v>
      </c>
    </row>
    <row r="78" spans="1:37" x14ac:dyDescent="0.25">
      <c r="A78" s="57" t="s">
        <v>295</v>
      </c>
      <c r="B78" s="12" t="s">
        <v>902</v>
      </c>
      <c r="C78" s="12" t="s">
        <v>903</v>
      </c>
      <c r="D78" s="8"/>
      <c r="E78" s="10"/>
      <c r="F78" s="8" t="s">
        <v>904</v>
      </c>
      <c r="G78" s="46" t="s">
        <v>16</v>
      </c>
      <c r="H78" s="46" t="s">
        <v>13</v>
      </c>
      <c r="I78" s="71">
        <f t="shared" si="3"/>
        <v>1</v>
      </c>
      <c r="J78" s="16">
        <f t="shared" si="4"/>
        <v>117.31</v>
      </c>
      <c r="K78" s="16">
        <f t="shared" si="5"/>
        <v>97.76</v>
      </c>
    </row>
    <row r="79" spans="1:37" x14ac:dyDescent="0.25">
      <c r="A79" s="57" t="s">
        <v>397</v>
      </c>
      <c r="B79" s="12" t="s">
        <v>696</v>
      </c>
      <c r="C79" s="12" t="s">
        <v>697</v>
      </c>
      <c r="D79" s="8"/>
      <c r="E79" s="10"/>
      <c r="F79" s="8" t="s">
        <v>698</v>
      </c>
      <c r="G79" s="46" t="s">
        <v>16</v>
      </c>
      <c r="H79" s="46" t="s">
        <v>13</v>
      </c>
      <c r="I79" s="71">
        <f t="shared" si="3"/>
        <v>1</v>
      </c>
      <c r="J79" s="16">
        <f t="shared" si="4"/>
        <v>117.31</v>
      </c>
      <c r="K79" s="16">
        <f t="shared" si="5"/>
        <v>97.76</v>
      </c>
    </row>
    <row r="80" spans="1:37" x14ac:dyDescent="0.25">
      <c r="A80" s="57" t="s">
        <v>398</v>
      </c>
      <c r="B80" s="12" t="s">
        <v>682</v>
      </c>
      <c r="C80" s="12" t="s">
        <v>683</v>
      </c>
      <c r="D80" s="8"/>
      <c r="E80" s="10"/>
      <c r="F80" s="8" t="s">
        <v>681</v>
      </c>
      <c r="G80" s="46" t="s">
        <v>17</v>
      </c>
      <c r="H80" s="46" t="s">
        <v>20</v>
      </c>
      <c r="I80" s="71">
        <f t="shared" si="3"/>
        <v>1</v>
      </c>
      <c r="J80" s="16">
        <f t="shared" si="4"/>
        <v>117.31</v>
      </c>
      <c r="K80" s="16">
        <f t="shared" si="5"/>
        <v>97.76</v>
      </c>
    </row>
    <row r="81" spans="1:11" x14ac:dyDescent="0.25">
      <c r="A81" s="57" t="s">
        <v>264</v>
      </c>
      <c r="B81" s="12" t="s">
        <v>339</v>
      </c>
      <c r="C81" s="109" t="s">
        <v>340</v>
      </c>
      <c r="D81" s="23"/>
      <c r="E81" s="12"/>
      <c r="F81" s="130" t="s">
        <v>322</v>
      </c>
      <c r="G81" s="46" t="s">
        <v>31</v>
      </c>
      <c r="H81" s="46" t="s">
        <v>31</v>
      </c>
      <c r="I81" s="71">
        <f t="shared" si="3"/>
        <v>0</v>
      </c>
      <c r="J81" s="16">
        <f t="shared" si="4"/>
        <v>0</v>
      </c>
      <c r="K81" s="16">
        <f t="shared" si="5"/>
        <v>0</v>
      </c>
    </row>
    <row r="82" spans="1:11" x14ac:dyDescent="0.25">
      <c r="A82" s="57" t="s">
        <v>399</v>
      </c>
      <c r="B82" s="12" t="s">
        <v>180</v>
      </c>
      <c r="C82" s="109" t="s">
        <v>181</v>
      </c>
      <c r="D82" s="23"/>
      <c r="E82" s="12"/>
      <c r="F82" s="130" t="s">
        <v>166</v>
      </c>
      <c r="G82" s="46" t="s">
        <v>155</v>
      </c>
      <c r="H82" s="46" t="s">
        <v>155</v>
      </c>
      <c r="I82" s="71">
        <f t="shared" si="3"/>
        <v>0</v>
      </c>
      <c r="J82" s="16">
        <f t="shared" si="4"/>
        <v>0</v>
      </c>
      <c r="K82" s="16">
        <f t="shared" si="5"/>
        <v>0</v>
      </c>
    </row>
    <row r="83" spans="1:11" x14ac:dyDescent="0.25">
      <c r="A83" s="57" t="s">
        <v>409</v>
      </c>
      <c r="B83" s="12" t="s">
        <v>342</v>
      </c>
      <c r="C83" s="109" t="s">
        <v>343</v>
      </c>
      <c r="D83" s="65"/>
      <c r="E83" s="66"/>
      <c r="F83" s="130" t="s">
        <v>312</v>
      </c>
      <c r="G83" s="46" t="s">
        <v>195</v>
      </c>
      <c r="H83" s="46" t="s">
        <v>395</v>
      </c>
      <c r="I83" s="71">
        <f t="shared" si="3"/>
        <v>34</v>
      </c>
      <c r="J83" s="16">
        <f t="shared" si="4"/>
        <v>3988.54</v>
      </c>
      <c r="K83" s="16">
        <f t="shared" si="5"/>
        <v>3323.84</v>
      </c>
    </row>
    <row r="84" spans="1:11" x14ac:dyDescent="0.25">
      <c r="A84" s="57" t="s">
        <v>492</v>
      </c>
      <c r="B84" s="12" t="s">
        <v>345</v>
      </c>
      <c r="C84" s="109" t="s">
        <v>346</v>
      </c>
      <c r="D84" s="23"/>
      <c r="E84" s="12"/>
      <c r="F84" s="130" t="s">
        <v>322</v>
      </c>
      <c r="G84" s="46" t="s">
        <v>40</v>
      </c>
      <c r="H84" s="46" t="s">
        <v>43</v>
      </c>
      <c r="I84" s="71">
        <f t="shared" si="3"/>
        <v>1</v>
      </c>
      <c r="J84" s="16">
        <f t="shared" si="4"/>
        <v>117.31</v>
      </c>
      <c r="K84" s="16">
        <f t="shared" si="5"/>
        <v>97.76</v>
      </c>
    </row>
    <row r="85" spans="1:11" x14ac:dyDescent="0.25">
      <c r="A85" s="57" t="s">
        <v>493</v>
      </c>
      <c r="B85" s="12" t="s">
        <v>229</v>
      </c>
      <c r="C85" s="109" t="s">
        <v>231</v>
      </c>
      <c r="D85" s="65"/>
      <c r="E85" s="66"/>
      <c r="F85" s="130" t="s">
        <v>214</v>
      </c>
      <c r="G85" s="46" t="s">
        <v>16</v>
      </c>
      <c r="H85" s="46" t="s">
        <v>16</v>
      </c>
      <c r="I85" s="71">
        <f t="shared" si="3"/>
        <v>0</v>
      </c>
      <c r="J85" s="16">
        <f t="shared" si="4"/>
        <v>0</v>
      </c>
      <c r="K85" s="16">
        <f t="shared" si="5"/>
        <v>0</v>
      </c>
    </row>
    <row r="86" spans="1:11" x14ac:dyDescent="0.25">
      <c r="A86" s="57" t="s">
        <v>494</v>
      </c>
      <c r="B86" s="12" t="s">
        <v>230</v>
      </c>
      <c r="C86" s="109" t="s">
        <v>231</v>
      </c>
      <c r="D86" s="65"/>
      <c r="E86" s="66"/>
      <c r="F86" s="130" t="s">
        <v>214</v>
      </c>
      <c r="G86" s="46" t="s">
        <v>43</v>
      </c>
      <c r="H86" s="46" t="s">
        <v>43</v>
      </c>
      <c r="I86" s="71">
        <f t="shared" si="3"/>
        <v>0</v>
      </c>
      <c r="J86" s="16">
        <f t="shared" si="4"/>
        <v>0</v>
      </c>
      <c r="K86" s="16">
        <f t="shared" si="5"/>
        <v>0</v>
      </c>
    </row>
    <row r="87" spans="1:11" x14ac:dyDescent="0.25">
      <c r="A87" s="57" t="s">
        <v>495</v>
      </c>
      <c r="B87" s="12" t="s">
        <v>905</v>
      </c>
      <c r="C87" s="109" t="s">
        <v>906</v>
      </c>
      <c r="D87" s="65"/>
      <c r="E87" s="66"/>
      <c r="F87" s="134" t="s">
        <v>907</v>
      </c>
      <c r="G87" s="46" t="s">
        <v>16</v>
      </c>
      <c r="H87" s="46" t="s">
        <v>16</v>
      </c>
      <c r="I87" s="71">
        <f t="shared" si="3"/>
        <v>0</v>
      </c>
      <c r="J87" s="16">
        <f t="shared" si="4"/>
        <v>0</v>
      </c>
      <c r="K87" s="16">
        <f t="shared" si="5"/>
        <v>0</v>
      </c>
    </row>
    <row r="88" spans="1:11" x14ac:dyDescent="0.25">
      <c r="A88" s="57" t="s">
        <v>496</v>
      </c>
      <c r="B88" s="12" t="s">
        <v>82</v>
      </c>
      <c r="C88" s="41" t="s">
        <v>143</v>
      </c>
      <c r="D88" s="23"/>
      <c r="E88" s="12"/>
      <c r="F88" s="67" t="s">
        <v>232</v>
      </c>
      <c r="G88" s="48" t="s">
        <v>61</v>
      </c>
      <c r="H88" s="48" t="s">
        <v>65</v>
      </c>
      <c r="I88" s="71">
        <f t="shared" si="3"/>
        <v>1</v>
      </c>
      <c r="J88" s="16">
        <f t="shared" si="4"/>
        <v>117.31</v>
      </c>
      <c r="K88" s="16">
        <f t="shared" si="5"/>
        <v>97.76</v>
      </c>
    </row>
    <row r="89" spans="1:11" x14ac:dyDescent="0.25">
      <c r="A89" s="57" t="s">
        <v>497</v>
      </c>
      <c r="B89" s="12" t="s">
        <v>908</v>
      </c>
      <c r="C89" s="41" t="s">
        <v>909</v>
      </c>
      <c r="D89" s="65"/>
      <c r="E89" s="66"/>
      <c r="F89" s="67" t="s">
        <v>907</v>
      </c>
      <c r="G89" s="48" t="s">
        <v>16</v>
      </c>
      <c r="H89" s="48" t="s">
        <v>13</v>
      </c>
      <c r="I89" s="71">
        <f t="shared" si="3"/>
        <v>1</v>
      </c>
      <c r="J89" s="16">
        <f t="shared" si="4"/>
        <v>117.31</v>
      </c>
      <c r="K89" s="16">
        <f t="shared" si="5"/>
        <v>97.76</v>
      </c>
    </row>
    <row r="90" spans="1:11" x14ac:dyDescent="0.25">
      <c r="A90" s="57" t="s">
        <v>498</v>
      </c>
      <c r="B90" s="12" t="s">
        <v>842</v>
      </c>
      <c r="C90" s="41" t="s">
        <v>843</v>
      </c>
      <c r="D90" s="65"/>
      <c r="E90" s="66"/>
      <c r="F90" s="67" t="s">
        <v>844</v>
      </c>
      <c r="G90" s="48" t="s">
        <v>16</v>
      </c>
      <c r="H90" s="48" t="s">
        <v>13</v>
      </c>
      <c r="I90" s="71">
        <f t="shared" si="3"/>
        <v>1</v>
      </c>
      <c r="J90" s="16">
        <f t="shared" si="4"/>
        <v>117.31</v>
      </c>
      <c r="K90" s="16">
        <f t="shared" si="5"/>
        <v>97.76</v>
      </c>
    </row>
    <row r="91" spans="1:11" x14ac:dyDescent="0.25">
      <c r="A91" s="57" t="s">
        <v>499</v>
      </c>
      <c r="B91" s="12" t="s">
        <v>233</v>
      </c>
      <c r="C91" s="41" t="s">
        <v>234</v>
      </c>
      <c r="D91" s="133"/>
      <c r="E91" s="66"/>
      <c r="F91" s="67" t="s">
        <v>210</v>
      </c>
      <c r="G91" s="48" t="s">
        <v>17</v>
      </c>
      <c r="H91" s="48" t="s">
        <v>17</v>
      </c>
      <c r="I91" s="71">
        <f t="shared" si="3"/>
        <v>0</v>
      </c>
      <c r="J91" s="16">
        <f t="shared" si="4"/>
        <v>0</v>
      </c>
      <c r="K91" s="16">
        <f t="shared" si="5"/>
        <v>0</v>
      </c>
    </row>
    <row r="92" spans="1:11" x14ac:dyDescent="0.25">
      <c r="A92" s="57" t="s">
        <v>500</v>
      </c>
      <c r="B92" s="12" t="s">
        <v>183</v>
      </c>
      <c r="C92" s="41" t="s">
        <v>184</v>
      </c>
      <c r="D92" s="23"/>
      <c r="E92" s="12"/>
      <c r="F92" s="43" t="s">
        <v>166</v>
      </c>
      <c r="G92" s="48" t="s">
        <v>46</v>
      </c>
      <c r="H92" s="48" t="s">
        <v>54</v>
      </c>
      <c r="I92" s="71">
        <f t="shared" si="3"/>
        <v>3</v>
      </c>
      <c r="J92" s="16">
        <f t="shared" si="4"/>
        <v>351.93</v>
      </c>
      <c r="K92" s="16">
        <f t="shared" si="5"/>
        <v>293.28000000000003</v>
      </c>
    </row>
    <row r="93" spans="1:11" x14ac:dyDescent="0.25">
      <c r="A93" s="57" t="s">
        <v>501</v>
      </c>
      <c r="B93" s="8" t="s">
        <v>725</v>
      </c>
      <c r="C93" s="8" t="s">
        <v>726</v>
      </c>
      <c r="D93" s="8"/>
      <c r="E93" s="10"/>
      <c r="F93" s="8" t="s">
        <v>727</v>
      </c>
      <c r="G93" s="48" t="s">
        <v>16</v>
      </c>
      <c r="H93" s="48" t="s">
        <v>17</v>
      </c>
      <c r="I93" s="71">
        <f t="shared" si="3"/>
        <v>2</v>
      </c>
      <c r="J93" s="16">
        <f t="shared" si="4"/>
        <v>234.62</v>
      </c>
      <c r="K93" s="16">
        <f t="shared" si="5"/>
        <v>195.52</v>
      </c>
    </row>
    <row r="94" spans="1:11" x14ac:dyDescent="0.25">
      <c r="A94" s="57" t="s">
        <v>502</v>
      </c>
      <c r="B94" s="12" t="s">
        <v>443</v>
      </c>
      <c r="C94" s="41" t="s">
        <v>444</v>
      </c>
      <c r="D94" s="8"/>
      <c r="E94" s="10"/>
      <c r="F94" s="43" t="s">
        <v>410</v>
      </c>
      <c r="G94" s="48" t="s">
        <v>13</v>
      </c>
      <c r="H94" s="48" t="s">
        <v>251</v>
      </c>
      <c r="I94" s="71">
        <f t="shared" si="3"/>
        <v>53</v>
      </c>
      <c r="J94" s="16">
        <f t="shared" si="4"/>
        <v>6217.43</v>
      </c>
      <c r="K94" s="16">
        <f t="shared" si="5"/>
        <v>5181.2800000000007</v>
      </c>
    </row>
    <row r="95" spans="1:11" x14ac:dyDescent="0.25">
      <c r="A95" s="57" t="s">
        <v>464</v>
      </c>
      <c r="B95" s="12" t="s">
        <v>910</v>
      </c>
      <c r="C95" s="41" t="s">
        <v>912</v>
      </c>
      <c r="D95" s="8"/>
      <c r="E95" s="10"/>
      <c r="F95" s="43" t="s">
        <v>913</v>
      </c>
      <c r="G95" s="48" t="s">
        <v>16</v>
      </c>
      <c r="H95" s="48" t="s">
        <v>16</v>
      </c>
      <c r="I95" s="71">
        <f t="shared" si="3"/>
        <v>0</v>
      </c>
      <c r="J95" s="16">
        <f t="shared" si="4"/>
        <v>0</v>
      </c>
      <c r="K95" s="16">
        <f t="shared" si="5"/>
        <v>0</v>
      </c>
    </row>
    <row r="96" spans="1:11" x14ac:dyDescent="0.25">
      <c r="A96" s="57" t="s">
        <v>100</v>
      </c>
      <c r="B96" s="12" t="s">
        <v>911</v>
      </c>
      <c r="C96" s="41" t="s">
        <v>912</v>
      </c>
      <c r="D96" s="8"/>
      <c r="E96" s="10"/>
      <c r="F96" s="43" t="s">
        <v>913</v>
      </c>
      <c r="G96" s="48" t="s">
        <v>16</v>
      </c>
      <c r="H96" s="48" t="s">
        <v>13</v>
      </c>
      <c r="I96" s="71">
        <f t="shared" si="3"/>
        <v>1</v>
      </c>
      <c r="J96" s="16">
        <f t="shared" si="4"/>
        <v>117.31</v>
      </c>
      <c r="K96" s="16">
        <f t="shared" si="5"/>
        <v>97.76</v>
      </c>
    </row>
    <row r="97" spans="1:12" x14ac:dyDescent="0.25">
      <c r="A97" s="57" t="s">
        <v>503</v>
      </c>
      <c r="B97" s="12" t="s">
        <v>235</v>
      </c>
      <c r="C97" s="41" t="s">
        <v>236</v>
      </c>
      <c r="D97" s="23"/>
      <c r="E97" s="12"/>
      <c r="F97" s="43" t="s">
        <v>222</v>
      </c>
      <c r="G97" s="48" t="s">
        <v>245</v>
      </c>
      <c r="H97" s="48" t="s">
        <v>251</v>
      </c>
      <c r="I97" s="71">
        <f t="shared" si="3"/>
        <v>8</v>
      </c>
      <c r="J97" s="16">
        <f t="shared" si="4"/>
        <v>938.48</v>
      </c>
      <c r="K97" s="16">
        <f t="shared" si="5"/>
        <v>782.08</v>
      </c>
    </row>
    <row r="98" spans="1:12" x14ac:dyDescent="0.25">
      <c r="A98" s="57" t="s">
        <v>112</v>
      </c>
      <c r="B98" s="12" t="s">
        <v>351</v>
      </c>
      <c r="C98" s="41" t="s">
        <v>352</v>
      </c>
      <c r="D98" s="23"/>
      <c r="E98" s="12"/>
      <c r="F98" s="43" t="s">
        <v>327</v>
      </c>
      <c r="G98" s="48" t="s">
        <v>29</v>
      </c>
      <c r="H98" s="48" t="s">
        <v>58</v>
      </c>
      <c r="I98" s="71">
        <f t="shared" si="3"/>
        <v>10</v>
      </c>
      <c r="J98" s="16">
        <f t="shared" si="4"/>
        <v>1173.0999999999999</v>
      </c>
      <c r="K98" s="16">
        <f t="shared" si="5"/>
        <v>977.6</v>
      </c>
    </row>
    <row r="99" spans="1:12" x14ac:dyDescent="0.25">
      <c r="A99" s="57" t="s">
        <v>504</v>
      </c>
      <c r="B99" s="99" t="s">
        <v>543</v>
      </c>
      <c r="C99" s="99" t="s">
        <v>544</v>
      </c>
      <c r="D99" s="23"/>
      <c r="E99" s="12"/>
      <c r="F99" s="99" t="s">
        <v>545</v>
      </c>
      <c r="G99" s="48" t="s">
        <v>20</v>
      </c>
      <c r="H99" s="48" t="s">
        <v>40</v>
      </c>
      <c r="I99" s="71">
        <f t="shared" si="3"/>
        <v>7</v>
      </c>
      <c r="J99" s="16">
        <f t="shared" si="4"/>
        <v>821.17000000000007</v>
      </c>
      <c r="K99" s="16">
        <f t="shared" si="5"/>
        <v>684.32</v>
      </c>
    </row>
    <row r="100" spans="1:12" x14ac:dyDescent="0.25">
      <c r="A100" s="57" t="s">
        <v>505</v>
      </c>
      <c r="B100" s="12" t="s">
        <v>440</v>
      </c>
      <c r="C100" s="41" t="s">
        <v>441</v>
      </c>
      <c r="D100" s="23"/>
      <c r="E100" s="12"/>
      <c r="F100" s="43" t="s">
        <v>442</v>
      </c>
      <c r="G100" s="48" t="s">
        <v>29</v>
      </c>
      <c r="H100" s="48" t="s">
        <v>31</v>
      </c>
      <c r="I100" s="71">
        <f t="shared" si="3"/>
        <v>1</v>
      </c>
      <c r="J100" s="16">
        <f t="shared" si="4"/>
        <v>117.31</v>
      </c>
      <c r="K100" s="16">
        <f t="shared" si="5"/>
        <v>97.76</v>
      </c>
    </row>
    <row r="101" spans="1:12" x14ac:dyDescent="0.25">
      <c r="A101" s="57" t="s">
        <v>506</v>
      </c>
      <c r="B101" s="12" t="s">
        <v>848</v>
      </c>
      <c r="C101" s="126" t="s">
        <v>849</v>
      </c>
      <c r="D101" s="8"/>
      <c r="E101" s="10"/>
      <c r="F101" s="127" t="s">
        <v>850</v>
      </c>
      <c r="G101" s="48" t="s">
        <v>16</v>
      </c>
      <c r="H101" s="48" t="s">
        <v>13</v>
      </c>
      <c r="I101" s="71">
        <f t="shared" si="3"/>
        <v>1</v>
      </c>
      <c r="J101" s="16">
        <f t="shared" si="4"/>
        <v>117.31</v>
      </c>
      <c r="K101" s="16">
        <f t="shared" si="5"/>
        <v>97.76</v>
      </c>
    </row>
    <row r="102" spans="1:12" x14ac:dyDescent="0.25">
      <c r="A102" s="57" t="s">
        <v>507</v>
      </c>
      <c r="B102" s="12" t="s">
        <v>185</v>
      </c>
      <c r="C102" s="89" t="s">
        <v>187</v>
      </c>
      <c r="D102" s="241"/>
      <c r="E102" s="243"/>
      <c r="F102" s="83" t="s">
        <v>188</v>
      </c>
      <c r="G102" s="48" t="s">
        <v>23</v>
      </c>
      <c r="H102" s="48" t="s">
        <v>23</v>
      </c>
      <c r="I102" s="71">
        <f t="shared" si="3"/>
        <v>0</v>
      </c>
      <c r="J102" s="16">
        <f t="shared" si="4"/>
        <v>0</v>
      </c>
      <c r="K102" s="16">
        <f t="shared" si="5"/>
        <v>0</v>
      </c>
    </row>
    <row r="103" spans="1:12" x14ac:dyDescent="0.25">
      <c r="A103" s="57" t="s">
        <v>353</v>
      </c>
      <c r="B103" s="12" t="s">
        <v>186</v>
      </c>
      <c r="C103" s="90"/>
      <c r="D103" s="242"/>
      <c r="E103" s="244"/>
      <c r="F103" s="85"/>
      <c r="G103" s="48" t="s">
        <v>17</v>
      </c>
      <c r="H103" s="48" t="s">
        <v>17</v>
      </c>
      <c r="I103" s="71">
        <f t="shared" si="3"/>
        <v>0</v>
      </c>
      <c r="J103" s="16">
        <f t="shared" si="4"/>
        <v>0</v>
      </c>
      <c r="K103" s="16">
        <f t="shared" si="5"/>
        <v>0</v>
      </c>
      <c r="L103" s="54"/>
    </row>
    <row r="104" spans="1:12" x14ac:dyDescent="0.25">
      <c r="A104" s="57" t="s">
        <v>101</v>
      </c>
      <c r="B104" s="12" t="s">
        <v>354</v>
      </c>
      <c r="C104" s="41" t="s">
        <v>355</v>
      </c>
      <c r="D104" s="8"/>
      <c r="E104" s="10"/>
      <c r="F104" s="43" t="s">
        <v>327</v>
      </c>
      <c r="G104" s="48" t="s">
        <v>20</v>
      </c>
      <c r="H104" s="48" t="s">
        <v>52</v>
      </c>
      <c r="I104" s="71">
        <f t="shared" si="3"/>
        <v>11</v>
      </c>
      <c r="J104" s="16">
        <f t="shared" si="4"/>
        <v>1290.4100000000001</v>
      </c>
      <c r="K104" s="16">
        <f t="shared" si="5"/>
        <v>1075.3600000000001</v>
      </c>
      <c r="L104" s="54"/>
    </row>
    <row r="105" spans="1:12" x14ac:dyDescent="0.25">
      <c r="A105" s="57" t="s">
        <v>568</v>
      </c>
      <c r="B105" s="12" t="s">
        <v>914</v>
      </c>
      <c r="C105" s="89" t="s">
        <v>916</v>
      </c>
      <c r="D105" s="8"/>
      <c r="E105" s="10"/>
      <c r="F105" s="83" t="s">
        <v>901</v>
      </c>
      <c r="G105" s="48" t="s">
        <v>16</v>
      </c>
      <c r="H105" s="48" t="s">
        <v>16</v>
      </c>
      <c r="I105" s="71">
        <f t="shared" si="3"/>
        <v>0</v>
      </c>
      <c r="J105" s="16">
        <f t="shared" si="4"/>
        <v>0</v>
      </c>
      <c r="K105" s="16">
        <f t="shared" si="5"/>
        <v>0</v>
      </c>
      <c r="L105" s="54"/>
    </row>
    <row r="106" spans="1:12" x14ac:dyDescent="0.25">
      <c r="A106" s="57" t="s">
        <v>300</v>
      </c>
      <c r="B106" s="12" t="s">
        <v>915</v>
      </c>
      <c r="C106" s="90"/>
      <c r="D106" s="8"/>
      <c r="E106" s="10"/>
      <c r="F106" s="85"/>
      <c r="G106" s="48" t="s">
        <v>16</v>
      </c>
      <c r="H106" s="48" t="s">
        <v>16</v>
      </c>
      <c r="I106" s="71">
        <f t="shared" si="3"/>
        <v>0</v>
      </c>
      <c r="J106" s="16">
        <f t="shared" si="4"/>
        <v>0</v>
      </c>
      <c r="K106" s="16">
        <f t="shared" si="5"/>
        <v>0</v>
      </c>
      <c r="L106" s="54"/>
    </row>
    <row r="107" spans="1:12" x14ac:dyDescent="0.25">
      <c r="A107" s="57" t="s">
        <v>569</v>
      </c>
      <c r="B107" s="12" t="s">
        <v>853</v>
      </c>
      <c r="C107" s="41" t="s">
        <v>854</v>
      </c>
      <c r="D107" s="8"/>
      <c r="E107" s="10"/>
      <c r="F107" s="43" t="s">
        <v>855</v>
      </c>
      <c r="G107" s="48" t="s">
        <v>13</v>
      </c>
      <c r="H107" s="48" t="s">
        <v>13</v>
      </c>
      <c r="I107" s="71">
        <f t="shared" si="3"/>
        <v>0</v>
      </c>
      <c r="J107" s="16">
        <f t="shared" si="4"/>
        <v>0</v>
      </c>
      <c r="K107" s="16">
        <f t="shared" si="5"/>
        <v>0</v>
      </c>
      <c r="L107" s="54"/>
    </row>
    <row r="108" spans="1:12" x14ac:dyDescent="0.25">
      <c r="A108" s="57" t="s">
        <v>570</v>
      </c>
      <c r="B108" s="12" t="s">
        <v>357</v>
      </c>
      <c r="C108" s="41" t="s">
        <v>358</v>
      </c>
      <c r="D108" s="8"/>
      <c r="E108" s="10"/>
      <c r="F108" s="43" t="s">
        <v>312</v>
      </c>
      <c r="G108" s="48" t="s">
        <v>17</v>
      </c>
      <c r="H108" s="48" t="s">
        <v>17</v>
      </c>
      <c r="I108" s="71">
        <f t="shared" si="3"/>
        <v>0</v>
      </c>
      <c r="J108" s="16">
        <f t="shared" si="4"/>
        <v>0</v>
      </c>
      <c r="K108" s="16">
        <f t="shared" si="5"/>
        <v>0</v>
      </c>
      <c r="L108" s="54"/>
    </row>
    <row r="109" spans="1:12" x14ac:dyDescent="0.25">
      <c r="A109" s="57" t="s">
        <v>571</v>
      </c>
      <c r="B109" s="12" t="s">
        <v>437</v>
      </c>
      <c r="C109" s="41" t="s">
        <v>438</v>
      </c>
      <c r="D109" s="23"/>
      <c r="E109" s="12"/>
      <c r="F109" s="43" t="s">
        <v>422</v>
      </c>
      <c r="G109" s="48" t="s">
        <v>52</v>
      </c>
      <c r="H109" s="48" t="s">
        <v>65</v>
      </c>
      <c r="I109" s="71">
        <f t="shared" si="3"/>
        <v>4</v>
      </c>
      <c r="J109" s="16">
        <f t="shared" si="4"/>
        <v>469.24</v>
      </c>
      <c r="K109" s="16">
        <f t="shared" si="5"/>
        <v>391.04</v>
      </c>
      <c r="L109" s="54"/>
    </row>
    <row r="110" spans="1:12" x14ac:dyDescent="0.25">
      <c r="A110" s="57" t="s">
        <v>572</v>
      </c>
      <c r="B110" s="99" t="s">
        <v>546</v>
      </c>
      <c r="C110" s="99" t="s">
        <v>547</v>
      </c>
      <c r="D110" s="23"/>
      <c r="E110" s="12"/>
      <c r="F110" s="99" t="s">
        <v>539</v>
      </c>
      <c r="G110" s="48" t="s">
        <v>20</v>
      </c>
      <c r="H110" s="48" t="s">
        <v>20</v>
      </c>
      <c r="I110" s="71">
        <f t="shared" si="3"/>
        <v>0</v>
      </c>
      <c r="J110" s="16">
        <f t="shared" si="4"/>
        <v>0</v>
      </c>
      <c r="K110" s="16">
        <f t="shared" si="5"/>
        <v>0</v>
      </c>
      <c r="L110" s="54"/>
    </row>
    <row r="111" spans="1:12" x14ac:dyDescent="0.25">
      <c r="A111" s="57" t="s">
        <v>158</v>
      </c>
      <c r="B111" s="12" t="s">
        <v>684</v>
      </c>
      <c r="C111" s="12" t="s">
        <v>685</v>
      </c>
      <c r="D111" s="23"/>
      <c r="E111" s="12"/>
      <c r="F111" s="8" t="s">
        <v>681</v>
      </c>
      <c r="G111" s="48" t="s">
        <v>23</v>
      </c>
      <c r="H111" s="48" t="s">
        <v>26</v>
      </c>
      <c r="I111" s="71">
        <f t="shared" si="3"/>
        <v>1</v>
      </c>
      <c r="J111" s="16">
        <f t="shared" si="4"/>
        <v>117.31</v>
      </c>
      <c r="K111" s="16">
        <f t="shared" si="5"/>
        <v>97.76</v>
      </c>
      <c r="L111" s="54"/>
    </row>
    <row r="112" spans="1:12" x14ac:dyDescent="0.25">
      <c r="A112" s="57" t="s">
        <v>573</v>
      </c>
      <c r="B112" s="12" t="s">
        <v>430</v>
      </c>
      <c r="C112" s="41" t="s">
        <v>431</v>
      </c>
      <c r="D112" s="23"/>
      <c r="E112" s="12"/>
      <c r="F112" s="43" t="s">
        <v>416</v>
      </c>
      <c r="G112" s="48" t="s">
        <v>43</v>
      </c>
      <c r="H112" s="48" t="s">
        <v>74</v>
      </c>
      <c r="I112" s="71">
        <f t="shared" si="3"/>
        <v>10</v>
      </c>
      <c r="J112" s="16">
        <f t="shared" si="4"/>
        <v>1173.0999999999999</v>
      </c>
      <c r="K112" s="16">
        <f t="shared" si="5"/>
        <v>977.6</v>
      </c>
      <c r="L112" s="54"/>
    </row>
    <row r="113" spans="1:12" x14ac:dyDescent="0.25">
      <c r="A113" s="57" t="s">
        <v>574</v>
      </c>
      <c r="B113" s="12" t="s">
        <v>656</v>
      </c>
      <c r="C113" s="12" t="s">
        <v>657</v>
      </c>
      <c r="D113" s="23"/>
      <c r="E113" s="12"/>
      <c r="F113" s="8" t="s">
        <v>655</v>
      </c>
      <c r="G113" s="48" t="s">
        <v>16</v>
      </c>
      <c r="H113" s="48" t="s">
        <v>20</v>
      </c>
      <c r="I113" s="71">
        <f t="shared" si="3"/>
        <v>3</v>
      </c>
      <c r="J113" s="16">
        <f t="shared" si="4"/>
        <v>351.93</v>
      </c>
      <c r="K113" s="16">
        <f t="shared" si="5"/>
        <v>293.28000000000003</v>
      </c>
      <c r="L113" s="54"/>
    </row>
    <row r="114" spans="1:12" x14ac:dyDescent="0.25">
      <c r="A114" s="57" t="s">
        <v>575</v>
      </c>
      <c r="B114" s="12" t="s">
        <v>661</v>
      </c>
      <c r="C114" s="107" t="s">
        <v>662</v>
      </c>
      <c r="D114" s="8"/>
      <c r="E114" s="10"/>
      <c r="F114" s="8" t="s">
        <v>655</v>
      </c>
      <c r="G114" s="48" t="s">
        <v>20</v>
      </c>
      <c r="H114" s="48" t="s">
        <v>26</v>
      </c>
      <c r="I114" s="71">
        <f t="shared" si="3"/>
        <v>2</v>
      </c>
      <c r="J114" s="16">
        <f t="shared" si="4"/>
        <v>234.62</v>
      </c>
      <c r="K114" s="16">
        <f t="shared" si="5"/>
        <v>195.52</v>
      </c>
      <c r="L114" s="54"/>
    </row>
    <row r="115" spans="1:12" x14ac:dyDescent="0.25">
      <c r="A115" s="57" t="s">
        <v>576</v>
      </c>
      <c r="B115" s="12" t="s">
        <v>433</v>
      </c>
      <c r="C115" s="41" t="s">
        <v>434</v>
      </c>
      <c r="D115" s="8"/>
      <c r="E115" s="10"/>
      <c r="F115" s="43" t="s">
        <v>435</v>
      </c>
      <c r="G115" s="48" t="s">
        <v>26</v>
      </c>
      <c r="H115" s="48" t="s">
        <v>61</v>
      </c>
      <c r="I115" s="71">
        <f t="shared" si="3"/>
        <v>12</v>
      </c>
      <c r="J115" s="16">
        <f t="shared" si="4"/>
        <v>1407.72</v>
      </c>
      <c r="K115" s="16">
        <f t="shared" si="5"/>
        <v>1173.1200000000001</v>
      </c>
      <c r="L115" s="54"/>
    </row>
    <row r="116" spans="1:12" x14ac:dyDescent="0.25">
      <c r="A116" s="57" t="s">
        <v>577</v>
      </c>
      <c r="B116" s="12" t="s">
        <v>84</v>
      </c>
      <c r="C116" s="12" t="s">
        <v>144</v>
      </c>
      <c r="D116" s="23"/>
      <c r="E116" s="12"/>
      <c r="F116" s="8" t="s">
        <v>73</v>
      </c>
      <c r="G116" s="46" t="s">
        <v>37</v>
      </c>
      <c r="H116" s="46" t="s">
        <v>46</v>
      </c>
      <c r="I116" s="71">
        <f t="shared" si="3"/>
        <v>3</v>
      </c>
      <c r="J116" s="16">
        <f t="shared" si="4"/>
        <v>351.93</v>
      </c>
      <c r="K116" s="16">
        <f t="shared" si="5"/>
        <v>293.28000000000003</v>
      </c>
    </row>
    <row r="117" spans="1:12" x14ac:dyDescent="0.25">
      <c r="A117" s="57" t="s">
        <v>578</v>
      </c>
      <c r="B117" s="12" t="s">
        <v>237</v>
      </c>
      <c r="C117" s="75" t="s">
        <v>238</v>
      </c>
      <c r="D117" s="8"/>
      <c r="E117" s="10"/>
      <c r="F117" s="8" t="s">
        <v>214</v>
      </c>
      <c r="G117" s="46" t="s">
        <v>29</v>
      </c>
      <c r="H117" s="46" t="s">
        <v>29</v>
      </c>
      <c r="I117" s="71">
        <f t="shared" si="3"/>
        <v>0</v>
      </c>
      <c r="J117" s="16">
        <f t="shared" si="4"/>
        <v>0</v>
      </c>
      <c r="K117" s="16">
        <f t="shared" si="5"/>
        <v>0</v>
      </c>
    </row>
    <row r="118" spans="1:12" x14ac:dyDescent="0.25">
      <c r="A118" s="57" t="s">
        <v>579</v>
      </c>
      <c r="B118" s="99" t="s">
        <v>548</v>
      </c>
      <c r="C118" s="99" t="s">
        <v>549</v>
      </c>
      <c r="D118" s="23"/>
      <c r="E118" s="12"/>
      <c r="F118" s="99" t="s">
        <v>531</v>
      </c>
      <c r="G118" s="46" t="s">
        <v>20</v>
      </c>
      <c r="H118" s="46" t="s">
        <v>71</v>
      </c>
      <c r="I118" s="71">
        <f t="shared" si="3"/>
        <v>17</v>
      </c>
      <c r="J118" s="16">
        <f t="shared" si="4"/>
        <v>1994.27</v>
      </c>
      <c r="K118" s="16">
        <f t="shared" si="5"/>
        <v>1661.92</v>
      </c>
    </row>
    <row r="119" spans="1:12" x14ac:dyDescent="0.25">
      <c r="A119" s="57" t="s">
        <v>580</v>
      </c>
      <c r="B119" s="99" t="s">
        <v>550</v>
      </c>
      <c r="C119" s="99" t="s">
        <v>551</v>
      </c>
      <c r="D119" s="31"/>
      <c r="E119" s="82"/>
      <c r="F119" s="99" t="s">
        <v>531</v>
      </c>
      <c r="G119" s="115"/>
      <c r="H119" s="115"/>
      <c r="I119" s="71">
        <f t="shared" si="3"/>
        <v>0</v>
      </c>
      <c r="J119" s="16">
        <f t="shared" si="4"/>
        <v>0</v>
      </c>
      <c r="K119" s="16">
        <f t="shared" si="5"/>
        <v>0</v>
      </c>
      <c r="L119" s="9"/>
    </row>
    <row r="120" spans="1:12" x14ac:dyDescent="0.25">
      <c r="A120" s="57" t="s">
        <v>581</v>
      </c>
      <c r="B120" s="99" t="s">
        <v>860</v>
      </c>
      <c r="C120" s="99" t="s">
        <v>861</v>
      </c>
      <c r="D120" s="31"/>
      <c r="E120" s="82"/>
      <c r="F120" s="99" t="s">
        <v>844</v>
      </c>
      <c r="G120" s="48" t="s">
        <v>13</v>
      </c>
      <c r="H120" s="48" t="s">
        <v>13</v>
      </c>
      <c r="I120" s="71">
        <f t="shared" si="3"/>
        <v>0</v>
      </c>
      <c r="J120" s="16">
        <f t="shared" si="4"/>
        <v>0</v>
      </c>
      <c r="K120" s="16">
        <f t="shared" si="5"/>
        <v>0</v>
      </c>
    </row>
    <row r="121" spans="1:12" x14ac:dyDescent="0.25">
      <c r="A121" s="57" t="s">
        <v>582</v>
      </c>
      <c r="B121" s="99" t="s">
        <v>552</v>
      </c>
      <c r="C121" s="99" t="s">
        <v>553</v>
      </c>
      <c r="D121" s="31"/>
      <c r="E121" s="82"/>
      <c r="F121" s="99" t="s">
        <v>518</v>
      </c>
      <c r="G121" s="46" t="s">
        <v>16</v>
      </c>
      <c r="H121" s="46" t="s">
        <v>16</v>
      </c>
      <c r="I121" s="71">
        <f t="shared" si="3"/>
        <v>0</v>
      </c>
      <c r="J121" s="16">
        <f t="shared" si="4"/>
        <v>0</v>
      </c>
      <c r="K121" s="16">
        <f t="shared" si="5"/>
        <v>0</v>
      </c>
    </row>
    <row r="122" spans="1:12" x14ac:dyDescent="0.25">
      <c r="A122" s="57" t="s">
        <v>583</v>
      </c>
      <c r="B122" s="110" t="s">
        <v>417</v>
      </c>
      <c r="C122" s="75" t="s">
        <v>418</v>
      </c>
      <c r="D122" s="31"/>
      <c r="E122" s="82"/>
      <c r="F122" s="31" t="s">
        <v>419</v>
      </c>
      <c r="G122" s="46" t="s">
        <v>13</v>
      </c>
      <c r="H122" s="46" t="s">
        <v>13</v>
      </c>
      <c r="I122" s="71">
        <f t="shared" si="3"/>
        <v>0</v>
      </c>
      <c r="J122" s="16">
        <f t="shared" si="4"/>
        <v>0</v>
      </c>
      <c r="K122" s="16">
        <f t="shared" si="5"/>
        <v>0</v>
      </c>
    </row>
    <row r="123" spans="1:12" x14ac:dyDescent="0.25">
      <c r="A123" s="57" t="s">
        <v>584</v>
      </c>
      <c r="B123" s="110" t="s">
        <v>917</v>
      </c>
      <c r="C123" s="75" t="s">
        <v>918</v>
      </c>
      <c r="D123" s="31"/>
      <c r="E123" s="82"/>
      <c r="F123" s="31" t="s">
        <v>919</v>
      </c>
      <c r="G123" s="46" t="s">
        <v>16</v>
      </c>
      <c r="H123" s="46" t="s">
        <v>16</v>
      </c>
      <c r="I123" s="71">
        <f t="shared" si="3"/>
        <v>0</v>
      </c>
      <c r="J123" s="16">
        <f t="shared" si="4"/>
        <v>0</v>
      </c>
      <c r="K123" s="16">
        <f t="shared" si="5"/>
        <v>0</v>
      </c>
    </row>
    <row r="124" spans="1:12" x14ac:dyDescent="0.25">
      <c r="A124" s="57" t="s">
        <v>658</v>
      </c>
      <c r="B124" s="110" t="s">
        <v>420</v>
      </c>
      <c r="C124" s="75" t="s">
        <v>421</v>
      </c>
      <c r="D124" s="23"/>
      <c r="E124" s="12"/>
      <c r="F124" s="31" t="s">
        <v>422</v>
      </c>
      <c r="G124" s="48" t="s">
        <v>16</v>
      </c>
      <c r="H124" s="48" t="s">
        <v>54</v>
      </c>
      <c r="I124" s="71">
        <f t="shared" si="3"/>
        <v>15</v>
      </c>
      <c r="J124" s="16">
        <f t="shared" si="4"/>
        <v>1759.65</v>
      </c>
      <c r="K124" s="16">
        <f t="shared" si="5"/>
        <v>1466.4</v>
      </c>
    </row>
    <row r="125" spans="1:12" x14ac:dyDescent="0.25">
      <c r="A125" s="57" t="s">
        <v>707</v>
      </c>
      <c r="B125" s="110" t="s">
        <v>361</v>
      </c>
      <c r="C125" s="76" t="s">
        <v>362</v>
      </c>
      <c r="D125" s="241"/>
      <c r="E125" s="243"/>
      <c r="F125" s="86" t="s">
        <v>363</v>
      </c>
      <c r="G125" s="46" t="s">
        <v>394</v>
      </c>
      <c r="H125" s="46" t="s">
        <v>502</v>
      </c>
      <c r="I125" s="71">
        <f t="shared" si="3"/>
        <v>21</v>
      </c>
      <c r="J125" s="16">
        <f t="shared" si="4"/>
        <v>2463.5100000000002</v>
      </c>
      <c r="K125" s="16">
        <f t="shared" si="5"/>
        <v>2052.96</v>
      </c>
    </row>
    <row r="126" spans="1:12" x14ac:dyDescent="0.25">
      <c r="A126" s="57" t="s">
        <v>708</v>
      </c>
      <c r="B126" s="12" t="s">
        <v>387</v>
      </c>
      <c r="C126" s="77"/>
      <c r="D126" s="242"/>
      <c r="E126" s="244"/>
      <c r="F126" s="88"/>
      <c r="G126" s="46" t="s">
        <v>13</v>
      </c>
      <c r="H126" s="46" t="s">
        <v>13</v>
      </c>
      <c r="I126" s="71">
        <f t="shared" si="3"/>
        <v>0</v>
      </c>
      <c r="J126" s="16">
        <f t="shared" si="4"/>
        <v>0</v>
      </c>
      <c r="K126" s="16">
        <f t="shared" si="5"/>
        <v>0</v>
      </c>
    </row>
    <row r="127" spans="1:12" x14ac:dyDescent="0.25">
      <c r="A127" s="57" t="s">
        <v>709</v>
      </c>
      <c r="B127" s="12" t="s">
        <v>424</v>
      </c>
      <c r="C127" s="83" t="s">
        <v>427</v>
      </c>
      <c r="D127" s="241"/>
      <c r="E127" s="243"/>
      <c r="F127" s="86" t="s">
        <v>428</v>
      </c>
      <c r="G127" s="115"/>
      <c r="H127" s="115"/>
      <c r="I127" s="71">
        <f t="shared" si="3"/>
        <v>0</v>
      </c>
      <c r="J127" s="16">
        <f t="shared" si="4"/>
        <v>0</v>
      </c>
      <c r="K127" s="16">
        <f t="shared" si="5"/>
        <v>0</v>
      </c>
    </row>
    <row r="128" spans="1:12" x14ac:dyDescent="0.25">
      <c r="A128" s="57" t="s">
        <v>710</v>
      </c>
      <c r="B128" s="12" t="s">
        <v>425</v>
      </c>
      <c r="C128" s="84"/>
      <c r="D128" s="245"/>
      <c r="E128" s="246"/>
      <c r="F128" s="87"/>
      <c r="G128" s="46" t="s">
        <v>37</v>
      </c>
      <c r="H128" s="46" t="s">
        <v>43</v>
      </c>
      <c r="I128" s="71">
        <f t="shared" si="3"/>
        <v>2</v>
      </c>
      <c r="J128" s="16">
        <f t="shared" si="4"/>
        <v>234.62</v>
      </c>
      <c r="K128" s="16">
        <f t="shared" si="5"/>
        <v>195.52</v>
      </c>
    </row>
    <row r="129" spans="1:11" x14ac:dyDescent="0.25">
      <c r="A129" s="57" t="s">
        <v>711</v>
      </c>
      <c r="B129" s="12" t="s">
        <v>426</v>
      </c>
      <c r="C129" s="85"/>
      <c r="D129" s="242"/>
      <c r="E129" s="244"/>
      <c r="F129" s="88"/>
      <c r="G129" s="46" t="s">
        <v>16</v>
      </c>
      <c r="H129" s="46" t="s">
        <v>16</v>
      </c>
      <c r="I129" s="71">
        <f t="shared" si="3"/>
        <v>0</v>
      </c>
      <c r="J129" s="16">
        <f t="shared" si="4"/>
        <v>0</v>
      </c>
      <c r="K129" s="16">
        <f t="shared" si="5"/>
        <v>0</v>
      </c>
    </row>
    <row r="130" spans="1:11" x14ac:dyDescent="0.25">
      <c r="A130" s="57" t="s">
        <v>608</v>
      </c>
      <c r="B130" s="99" t="s">
        <v>554</v>
      </c>
      <c r="C130" s="99" t="s">
        <v>555</v>
      </c>
      <c r="D130" s="23"/>
      <c r="E130" s="12"/>
      <c r="F130" s="99" t="s">
        <v>556</v>
      </c>
      <c r="G130" s="46" t="s">
        <v>23</v>
      </c>
      <c r="H130" s="46" t="s">
        <v>40</v>
      </c>
      <c r="I130" s="71">
        <f t="shared" si="3"/>
        <v>6</v>
      </c>
      <c r="J130" s="16">
        <f t="shared" si="4"/>
        <v>703.86</v>
      </c>
      <c r="K130" s="16">
        <f t="shared" si="5"/>
        <v>586.56000000000006</v>
      </c>
    </row>
    <row r="131" spans="1:11" x14ac:dyDescent="0.25">
      <c r="A131" s="57" t="s">
        <v>712</v>
      </c>
      <c r="B131" s="12" t="s">
        <v>687</v>
      </c>
      <c r="C131" s="76" t="s">
        <v>688</v>
      </c>
      <c r="D131" s="131"/>
      <c r="E131" s="132"/>
      <c r="F131" s="91" t="s">
        <v>681</v>
      </c>
      <c r="G131" s="46" t="s">
        <v>13</v>
      </c>
      <c r="H131" s="46" t="s">
        <v>13</v>
      </c>
      <c r="I131" s="71">
        <f t="shared" si="3"/>
        <v>0</v>
      </c>
      <c r="J131" s="16">
        <f t="shared" si="4"/>
        <v>0</v>
      </c>
      <c r="K131" s="16">
        <f t="shared" si="5"/>
        <v>0</v>
      </c>
    </row>
    <row r="132" spans="1:11" x14ac:dyDescent="0.25">
      <c r="A132" s="57" t="s">
        <v>713</v>
      </c>
      <c r="B132" s="99" t="s">
        <v>686</v>
      </c>
      <c r="C132" s="77"/>
      <c r="D132" s="131"/>
      <c r="E132" s="132"/>
      <c r="F132" s="92"/>
      <c r="G132" s="46" t="s">
        <v>13</v>
      </c>
      <c r="H132" s="46" t="s">
        <v>13</v>
      </c>
      <c r="I132" s="71">
        <f t="shared" si="3"/>
        <v>0</v>
      </c>
      <c r="J132" s="16">
        <f t="shared" si="4"/>
        <v>0</v>
      </c>
      <c r="K132" s="16">
        <f t="shared" si="5"/>
        <v>0</v>
      </c>
    </row>
    <row r="133" spans="1:11" x14ac:dyDescent="0.25">
      <c r="A133" s="57" t="s">
        <v>307</v>
      </c>
      <c r="B133" s="12" t="s">
        <v>667</v>
      </c>
      <c r="C133" s="12" t="s">
        <v>668</v>
      </c>
      <c r="D133" s="23"/>
      <c r="E133" s="12"/>
      <c r="F133" s="8" t="s">
        <v>669</v>
      </c>
      <c r="G133" s="46" t="s">
        <v>20</v>
      </c>
      <c r="H133" s="46" t="s">
        <v>68</v>
      </c>
      <c r="I133" s="71">
        <f t="shared" si="3"/>
        <v>16</v>
      </c>
      <c r="J133" s="16">
        <f t="shared" si="4"/>
        <v>1876.96</v>
      </c>
      <c r="K133" s="16">
        <f t="shared" si="5"/>
        <v>1564.16</v>
      </c>
    </row>
    <row r="134" spans="1:11" x14ac:dyDescent="0.25">
      <c r="A134" s="57" t="s">
        <v>714</v>
      </c>
      <c r="B134" s="12" t="s">
        <v>663</v>
      </c>
      <c r="C134" s="12" t="s">
        <v>664</v>
      </c>
      <c r="D134" s="131"/>
      <c r="E134" s="132"/>
      <c r="F134" s="8" t="s">
        <v>655</v>
      </c>
      <c r="G134" s="46" t="s">
        <v>16</v>
      </c>
      <c r="H134" s="46" t="s">
        <v>16</v>
      </c>
      <c r="I134" s="71">
        <f t="shared" si="3"/>
        <v>0</v>
      </c>
      <c r="J134" s="16">
        <f t="shared" si="4"/>
        <v>0</v>
      </c>
      <c r="K134" s="16">
        <f t="shared" si="5"/>
        <v>0</v>
      </c>
    </row>
    <row r="135" spans="1:11" x14ac:dyDescent="0.25">
      <c r="A135" s="57" t="s">
        <v>715</v>
      </c>
      <c r="B135" s="12" t="s">
        <v>679</v>
      </c>
      <c r="C135" s="12" t="s">
        <v>680</v>
      </c>
      <c r="D135" s="131"/>
      <c r="E135" s="132"/>
      <c r="F135" s="8" t="s">
        <v>681</v>
      </c>
      <c r="G135" s="46" t="s">
        <v>16</v>
      </c>
      <c r="H135" s="46" t="s">
        <v>16</v>
      </c>
      <c r="I135" s="71">
        <f t="shared" si="3"/>
        <v>0</v>
      </c>
      <c r="J135" s="16">
        <f t="shared" si="4"/>
        <v>0</v>
      </c>
      <c r="K135" s="16">
        <f t="shared" si="5"/>
        <v>0</v>
      </c>
    </row>
    <row r="136" spans="1:11" x14ac:dyDescent="0.25">
      <c r="A136" s="57" t="s">
        <v>716</v>
      </c>
      <c r="B136" s="12" t="s">
        <v>414</v>
      </c>
      <c r="C136" s="77" t="s">
        <v>415</v>
      </c>
      <c r="D136" s="23"/>
      <c r="E136" s="12"/>
      <c r="F136" s="130" t="s">
        <v>416</v>
      </c>
      <c r="G136" s="46" t="s">
        <v>90</v>
      </c>
      <c r="H136" s="46" t="s">
        <v>159</v>
      </c>
      <c r="I136" s="71">
        <f t="shared" ref="I136:I178" si="6">H136-G136</f>
        <v>13</v>
      </c>
      <c r="J136" s="16">
        <f t="shared" ref="J136:J178" si="7">I136*117.31</f>
        <v>1525.03</v>
      </c>
      <c r="K136" s="16">
        <f t="shared" ref="K136:K178" si="8">I136*97.76</f>
        <v>1270.8800000000001</v>
      </c>
    </row>
    <row r="137" spans="1:11" x14ac:dyDescent="0.25">
      <c r="A137" s="57" t="s">
        <v>717</v>
      </c>
      <c r="B137" s="12" t="s">
        <v>670</v>
      </c>
      <c r="C137" s="12" t="s">
        <v>671</v>
      </c>
      <c r="D137" s="131"/>
      <c r="E137" s="132"/>
      <c r="F137" s="8" t="s">
        <v>672</v>
      </c>
      <c r="G137" s="46" t="s">
        <v>17</v>
      </c>
      <c r="H137" s="46" t="s">
        <v>23</v>
      </c>
      <c r="I137" s="71">
        <f t="shared" si="6"/>
        <v>2</v>
      </c>
      <c r="J137" s="16">
        <f t="shared" si="7"/>
        <v>234.62</v>
      </c>
      <c r="K137" s="16">
        <f t="shared" si="8"/>
        <v>195.52</v>
      </c>
    </row>
    <row r="138" spans="1:11" x14ac:dyDescent="0.25">
      <c r="A138" s="57" t="s">
        <v>470</v>
      </c>
      <c r="B138" s="12" t="s">
        <v>86</v>
      </c>
      <c r="C138" s="12" t="s">
        <v>145</v>
      </c>
      <c r="D138" s="23"/>
      <c r="E138" s="12"/>
      <c r="F138" s="8" t="s">
        <v>87</v>
      </c>
      <c r="G138" s="46" t="s">
        <v>34</v>
      </c>
      <c r="H138" s="46" t="s">
        <v>37</v>
      </c>
      <c r="I138" s="71">
        <f t="shared" si="6"/>
        <v>1</v>
      </c>
      <c r="J138" s="16">
        <f t="shared" si="7"/>
        <v>117.31</v>
      </c>
      <c r="K138" s="16">
        <f t="shared" si="8"/>
        <v>97.76</v>
      </c>
    </row>
    <row r="139" spans="1:11" x14ac:dyDescent="0.25">
      <c r="A139" s="57" t="s">
        <v>389</v>
      </c>
      <c r="B139" s="12" t="s">
        <v>89</v>
      </c>
      <c r="C139" s="12" t="s">
        <v>147</v>
      </c>
      <c r="D139" s="23"/>
      <c r="E139" s="12"/>
      <c r="F139" s="8" t="s">
        <v>87</v>
      </c>
      <c r="G139" s="48" t="s">
        <v>40</v>
      </c>
      <c r="H139" s="48" t="s">
        <v>46</v>
      </c>
      <c r="I139" s="71">
        <f t="shared" si="6"/>
        <v>2</v>
      </c>
      <c r="J139" s="16">
        <f t="shared" si="7"/>
        <v>234.62</v>
      </c>
      <c r="K139" s="16">
        <f t="shared" si="8"/>
        <v>195.52</v>
      </c>
    </row>
    <row r="140" spans="1:11" x14ac:dyDescent="0.25">
      <c r="A140" s="57" t="s">
        <v>347</v>
      </c>
      <c r="B140" s="12" t="s">
        <v>665</v>
      </c>
      <c r="C140" s="12" t="s">
        <v>666</v>
      </c>
      <c r="D140" s="8"/>
      <c r="E140" s="10"/>
      <c r="F140" s="8" t="s">
        <v>655</v>
      </c>
      <c r="G140" s="48" t="s">
        <v>16</v>
      </c>
      <c r="H140" s="48" t="s">
        <v>573</v>
      </c>
      <c r="I140" s="71">
        <f t="shared" si="6"/>
        <v>106</v>
      </c>
      <c r="J140" s="16">
        <f t="shared" si="7"/>
        <v>12434.86</v>
      </c>
      <c r="K140" s="16">
        <f t="shared" si="8"/>
        <v>10362.560000000001</v>
      </c>
    </row>
    <row r="141" spans="1:11" x14ac:dyDescent="0.25">
      <c r="A141" s="57" t="s">
        <v>299</v>
      </c>
      <c r="B141" s="12" t="s">
        <v>689</v>
      </c>
      <c r="C141" s="12" t="s">
        <v>690</v>
      </c>
      <c r="D141" s="8"/>
      <c r="E141" s="10"/>
      <c r="F141" s="8" t="s">
        <v>691</v>
      </c>
      <c r="G141" s="46" t="s">
        <v>16</v>
      </c>
      <c r="H141" s="46" t="s">
        <v>16</v>
      </c>
      <c r="I141" s="71">
        <f t="shared" si="6"/>
        <v>0</v>
      </c>
      <c r="J141" s="16">
        <f t="shared" si="7"/>
        <v>0</v>
      </c>
      <c r="K141" s="16">
        <f t="shared" si="8"/>
        <v>0</v>
      </c>
    </row>
    <row r="142" spans="1:11" x14ac:dyDescent="0.25">
      <c r="A142" s="57" t="s">
        <v>718</v>
      </c>
      <c r="B142" s="99" t="s">
        <v>557</v>
      </c>
      <c r="C142" s="99" t="s">
        <v>558</v>
      </c>
      <c r="D142" s="8"/>
      <c r="E142" s="10"/>
      <c r="F142" s="99" t="s">
        <v>518</v>
      </c>
      <c r="G142" s="46" t="s">
        <v>13</v>
      </c>
      <c r="H142" s="46" t="s">
        <v>13</v>
      </c>
      <c r="I142" s="71">
        <f t="shared" si="6"/>
        <v>0</v>
      </c>
      <c r="J142" s="16">
        <f t="shared" si="7"/>
        <v>0</v>
      </c>
      <c r="K142" s="16">
        <f t="shared" si="8"/>
        <v>0</v>
      </c>
    </row>
    <row r="143" spans="1:11" x14ac:dyDescent="0.25">
      <c r="A143" s="57" t="s">
        <v>449</v>
      </c>
      <c r="B143" s="99" t="s">
        <v>868</v>
      </c>
      <c r="C143" s="99" t="s">
        <v>869</v>
      </c>
      <c r="D143" s="8"/>
      <c r="E143" s="10"/>
      <c r="F143" s="99" t="s">
        <v>844</v>
      </c>
      <c r="G143" s="46" t="s">
        <v>16</v>
      </c>
      <c r="H143" s="46" t="s">
        <v>13</v>
      </c>
      <c r="I143" s="71">
        <f t="shared" si="6"/>
        <v>1</v>
      </c>
      <c r="J143" s="16">
        <f t="shared" si="7"/>
        <v>117.31</v>
      </c>
      <c r="K143" s="16">
        <f t="shared" si="8"/>
        <v>97.76</v>
      </c>
    </row>
    <row r="144" spans="1:11" x14ac:dyDescent="0.25">
      <c r="A144" s="57" t="s">
        <v>719</v>
      </c>
      <c r="B144" s="12" t="s">
        <v>239</v>
      </c>
      <c r="C144" s="12" t="s">
        <v>241</v>
      </c>
      <c r="D144" s="23"/>
      <c r="E144" s="12"/>
      <c r="F144" s="8" t="s">
        <v>210</v>
      </c>
      <c r="G144" s="46" t="s">
        <v>391</v>
      </c>
      <c r="H144" s="46" t="s">
        <v>295</v>
      </c>
      <c r="I144" s="71">
        <f t="shared" si="6"/>
        <v>11</v>
      </c>
      <c r="J144" s="16">
        <f t="shared" si="7"/>
        <v>1290.4100000000001</v>
      </c>
      <c r="K144" s="16">
        <f t="shared" si="8"/>
        <v>1075.3600000000001</v>
      </c>
    </row>
    <row r="145" spans="1:11" x14ac:dyDescent="0.25">
      <c r="A145" s="57" t="s">
        <v>720</v>
      </c>
      <c r="B145" s="12" t="s">
        <v>240</v>
      </c>
      <c r="C145" s="12" t="s">
        <v>241</v>
      </c>
      <c r="D145" s="23"/>
      <c r="E145" s="12"/>
      <c r="F145" s="8" t="s">
        <v>210</v>
      </c>
      <c r="G145" s="46" t="s">
        <v>13</v>
      </c>
      <c r="H145" s="46" t="s">
        <v>13</v>
      </c>
      <c r="I145" s="71">
        <f t="shared" si="6"/>
        <v>0</v>
      </c>
      <c r="J145" s="16">
        <f t="shared" si="7"/>
        <v>0</v>
      </c>
      <c r="K145" s="16">
        <f t="shared" si="8"/>
        <v>0</v>
      </c>
    </row>
    <row r="146" spans="1:11" x14ac:dyDescent="0.25">
      <c r="A146" s="57" t="s">
        <v>721</v>
      </c>
      <c r="B146" s="12" t="s">
        <v>692</v>
      </c>
      <c r="C146" s="12" t="s">
        <v>693</v>
      </c>
      <c r="D146" s="8"/>
      <c r="E146" s="10"/>
      <c r="F146" s="8" t="s">
        <v>691</v>
      </c>
      <c r="G146" s="46" t="s">
        <v>16</v>
      </c>
      <c r="H146" s="46" t="s">
        <v>16</v>
      </c>
      <c r="I146" s="71">
        <f t="shared" si="6"/>
        <v>0</v>
      </c>
      <c r="J146" s="16">
        <f t="shared" si="7"/>
        <v>0</v>
      </c>
      <c r="K146" s="16">
        <f t="shared" si="8"/>
        <v>0</v>
      </c>
    </row>
    <row r="147" spans="1:11" x14ac:dyDescent="0.25">
      <c r="A147" s="57" t="s">
        <v>724</v>
      </c>
      <c r="B147" s="12" t="s">
        <v>920</v>
      </c>
      <c r="C147" s="12" t="s">
        <v>921</v>
      </c>
      <c r="D147" s="8"/>
      <c r="E147" s="10"/>
      <c r="F147" s="8" t="s">
        <v>907</v>
      </c>
      <c r="G147" s="46" t="s">
        <v>16</v>
      </c>
      <c r="H147" s="46" t="s">
        <v>16</v>
      </c>
      <c r="I147" s="71">
        <f t="shared" si="6"/>
        <v>0</v>
      </c>
      <c r="J147" s="16">
        <f t="shared" si="7"/>
        <v>0</v>
      </c>
      <c r="K147" s="16">
        <f t="shared" si="8"/>
        <v>0</v>
      </c>
    </row>
    <row r="148" spans="1:11" x14ac:dyDescent="0.25">
      <c r="A148" s="57" t="s">
        <v>728</v>
      </c>
      <c r="B148" s="12" t="s">
        <v>365</v>
      </c>
      <c r="C148" s="12" t="s">
        <v>366</v>
      </c>
      <c r="D148" s="8"/>
      <c r="E148" s="10"/>
      <c r="F148" s="8" t="s">
        <v>327</v>
      </c>
      <c r="G148" s="46" t="s">
        <v>13</v>
      </c>
      <c r="H148" s="46" t="s">
        <v>13</v>
      </c>
      <c r="I148" s="71">
        <f t="shared" si="6"/>
        <v>0</v>
      </c>
      <c r="J148" s="16">
        <f t="shared" si="7"/>
        <v>0</v>
      </c>
      <c r="K148" s="16">
        <f t="shared" si="8"/>
        <v>0</v>
      </c>
    </row>
    <row r="149" spans="1:11" x14ac:dyDescent="0.25">
      <c r="A149" s="57" t="s">
        <v>729</v>
      </c>
      <c r="B149" s="12" t="s">
        <v>367</v>
      </c>
      <c r="C149" s="12" t="s">
        <v>368</v>
      </c>
      <c r="D149" s="23"/>
      <c r="E149" s="12"/>
      <c r="F149" s="8" t="s">
        <v>312</v>
      </c>
      <c r="G149" s="46" t="s">
        <v>29</v>
      </c>
      <c r="H149" s="46" t="s">
        <v>34</v>
      </c>
      <c r="I149" s="71">
        <f t="shared" si="6"/>
        <v>2</v>
      </c>
      <c r="J149" s="16">
        <f t="shared" si="7"/>
        <v>234.62</v>
      </c>
      <c r="K149" s="16">
        <f t="shared" si="8"/>
        <v>195.52</v>
      </c>
    </row>
    <row r="150" spans="1:11" x14ac:dyDescent="0.25">
      <c r="A150" s="57" t="s">
        <v>730</v>
      </c>
      <c r="B150" s="12" t="s">
        <v>407</v>
      </c>
      <c r="C150" s="12" t="s">
        <v>408</v>
      </c>
      <c r="D150" s="23"/>
      <c r="E150" s="12"/>
      <c r="F150" s="8" t="s">
        <v>410</v>
      </c>
      <c r="G150" s="46" t="s">
        <v>13</v>
      </c>
      <c r="H150" s="46" t="s">
        <v>23</v>
      </c>
      <c r="I150" s="71">
        <f t="shared" si="6"/>
        <v>3</v>
      </c>
      <c r="J150" s="16">
        <f t="shared" si="7"/>
        <v>351.93</v>
      </c>
      <c r="K150" s="16">
        <f t="shared" si="8"/>
        <v>293.28000000000003</v>
      </c>
    </row>
    <row r="151" spans="1:11" x14ac:dyDescent="0.25">
      <c r="A151" s="57" t="s">
        <v>480</v>
      </c>
      <c r="B151" s="12" t="s">
        <v>411</v>
      </c>
      <c r="C151" s="12" t="s">
        <v>412</v>
      </c>
      <c r="D151" s="8"/>
      <c r="E151" s="10"/>
      <c r="F151" s="8" t="s">
        <v>410</v>
      </c>
      <c r="G151" s="46" t="s">
        <v>20</v>
      </c>
      <c r="H151" s="46" t="s">
        <v>23</v>
      </c>
      <c r="I151" s="71">
        <f t="shared" si="6"/>
        <v>1</v>
      </c>
      <c r="J151" s="16">
        <f t="shared" si="7"/>
        <v>117.31</v>
      </c>
      <c r="K151" s="16">
        <f t="shared" si="8"/>
        <v>97.76</v>
      </c>
    </row>
    <row r="152" spans="1:11" x14ac:dyDescent="0.25">
      <c r="A152" s="57" t="s">
        <v>884</v>
      </c>
      <c r="B152" s="12" t="s">
        <v>373</v>
      </c>
      <c r="C152" s="12" t="s">
        <v>376</v>
      </c>
      <c r="D152" s="23"/>
      <c r="E152" s="12"/>
      <c r="F152" s="8" t="s">
        <v>322</v>
      </c>
      <c r="G152" s="46" t="s">
        <v>23</v>
      </c>
      <c r="H152" s="46" t="s">
        <v>37</v>
      </c>
      <c r="I152" s="71">
        <f t="shared" si="6"/>
        <v>5</v>
      </c>
      <c r="J152" s="16">
        <f t="shared" si="7"/>
        <v>586.54999999999995</v>
      </c>
      <c r="K152" s="16">
        <f t="shared" si="8"/>
        <v>488.8</v>
      </c>
    </row>
    <row r="153" spans="1:11" x14ac:dyDescent="0.25">
      <c r="A153" s="57" t="s">
        <v>885</v>
      </c>
      <c r="B153" s="12" t="s">
        <v>374</v>
      </c>
      <c r="C153" s="76" t="s">
        <v>377</v>
      </c>
      <c r="D153" s="237"/>
      <c r="E153" s="239"/>
      <c r="F153" s="86" t="s">
        <v>322</v>
      </c>
      <c r="G153" s="46" t="s">
        <v>43</v>
      </c>
      <c r="H153" s="46" t="s">
        <v>43</v>
      </c>
      <c r="I153" s="71">
        <f t="shared" si="6"/>
        <v>0</v>
      </c>
      <c r="J153" s="16">
        <f t="shared" si="7"/>
        <v>0</v>
      </c>
      <c r="K153" s="16">
        <f t="shared" si="8"/>
        <v>0</v>
      </c>
    </row>
    <row r="154" spans="1:11" x14ac:dyDescent="0.25">
      <c r="A154" s="57" t="s">
        <v>886</v>
      </c>
      <c r="B154" s="12" t="s">
        <v>375</v>
      </c>
      <c r="C154" s="77"/>
      <c r="D154" s="238"/>
      <c r="E154" s="240"/>
      <c r="F154" s="88"/>
      <c r="G154" s="46" t="s">
        <v>13</v>
      </c>
      <c r="H154" s="46" t="s">
        <v>13</v>
      </c>
      <c r="I154" s="71">
        <f t="shared" si="6"/>
        <v>0</v>
      </c>
      <c r="J154" s="16">
        <f t="shared" si="7"/>
        <v>0</v>
      </c>
      <c r="K154" s="16">
        <f t="shared" si="8"/>
        <v>0</v>
      </c>
    </row>
    <row r="155" spans="1:11" x14ac:dyDescent="0.25">
      <c r="A155" s="57" t="s">
        <v>887</v>
      </c>
      <c r="B155" s="12" t="s">
        <v>922</v>
      </c>
      <c r="C155" s="77" t="s">
        <v>923</v>
      </c>
      <c r="D155" s="135"/>
      <c r="E155" s="136"/>
      <c r="F155" s="88" t="s">
        <v>924</v>
      </c>
      <c r="G155" s="46" t="s">
        <v>16</v>
      </c>
      <c r="H155" s="46" t="s">
        <v>16</v>
      </c>
      <c r="I155" s="71">
        <f t="shared" si="6"/>
        <v>0</v>
      </c>
      <c r="J155" s="16">
        <f t="shared" si="7"/>
        <v>0</v>
      </c>
      <c r="K155" s="16">
        <f t="shared" si="8"/>
        <v>0</v>
      </c>
    </row>
    <row r="156" spans="1:11" x14ac:dyDescent="0.25">
      <c r="A156" s="57" t="s">
        <v>888</v>
      </c>
      <c r="B156" s="12" t="s">
        <v>370</v>
      </c>
      <c r="C156" s="12" t="s">
        <v>371</v>
      </c>
      <c r="D156" s="23"/>
      <c r="E156" s="12"/>
      <c r="F156" s="8" t="s">
        <v>372</v>
      </c>
      <c r="G156" s="46" t="s">
        <v>43</v>
      </c>
      <c r="H156" s="46" t="s">
        <v>46</v>
      </c>
      <c r="I156" s="71">
        <f t="shared" si="6"/>
        <v>1</v>
      </c>
      <c r="J156" s="16">
        <f t="shared" si="7"/>
        <v>117.31</v>
      </c>
      <c r="K156" s="16">
        <f t="shared" si="8"/>
        <v>97.76</v>
      </c>
    </row>
    <row r="157" spans="1:11" x14ac:dyDescent="0.25">
      <c r="A157" s="57" t="s">
        <v>889</v>
      </c>
      <c r="B157" s="12" t="s">
        <v>705</v>
      </c>
      <c r="C157" s="12" t="s">
        <v>706</v>
      </c>
      <c r="D157" s="8"/>
      <c r="E157" s="10"/>
      <c r="F157" s="8" t="s">
        <v>704</v>
      </c>
      <c r="G157" s="46" t="s">
        <v>13</v>
      </c>
      <c r="H157" s="46" t="s">
        <v>13</v>
      </c>
      <c r="I157" s="71">
        <f t="shared" si="6"/>
        <v>0</v>
      </c>
      <c r="J157" s="16">
        <f t="shared" si="7"/>
        <v>0</v>
      </c>
      <c r="K157" s="16">
        <f t="shared" si="8"/>
        <v>0</v>
      </c>
    </row>
    <row r="158" spans="1:11" x14ac:dyDescent="0.25">
      <c r="A158" s="57" t="s">
        <v>890</v>
      </c>
      <c r="B158" s="12" t="s">
        <v>925</v>
      </c>
      <c r="C158" s="12" t="s">
        <v>926</v>
      </c>
      <c r="D158" s="8"/>
      <c r="E158" s="10"/>
      <c r="F158" s="8" t="s">
        <v>907</v>
      </c>
      <c r="G158" s="46" t="s">
        <v>16</v>
      </c>
      <c r="H158" s="46" t="s">
        <v>16</v>
      </c>
      <c r="I158" s="71">
        <f t="shared" si="6"/>
        <v>0</v>
      </c>
      <c r="J158" s="16">
        <f t="shared" si="7"/>
        <v>0</v>
      </c>
      <c r="K158" s="16">
        <f t="shared" si="8"/>
        <v>0</v>
      </c>
    </row>
    <row r="159" spans="1:11" x14ac:dyDescent="0.25">
      <c r="A159" s="57" t="s">
        <v>781</v>
      </c>
      <c r="B159" s="12" t="s">
        <v>380</v>
      </c>
      <c r="C159" s="12" t="s">
        <v>381</v>
      </c>
      <c r="D159" s="23"/>
      <c r="E159" s="12"/>
      <c r="F159" s="8" t="s">
        <v>322</v>
      </c>
      <c r="G159" s="46" t="s">
        <v>68</v>
      </c>
      <c r="H159" s="46" t="s">
        <v>191</v>
      </c>
      <c r="I159" s="71">
        <f t="shared" si="6"/>
        <v>11</v>
      </c>
      <c r="J159" s="16">
        <f t="shared" si="7"/>
        <v>1290.4100000000001</v>
      </c>
      <c r="K159" s="16">
        <f t="shared" si="8"/>
        <v>1075.3600000000001</v>
      </c>
    </row>
    <row r="160" spans="1:11" x14ac:dyDescent="0.25">
      <c r="A160" s="57" t="s">
        <v>891</v>
      </c>
      <c r="B160" s="12" t="s">
        <v>873</v>
      </c>
      <c r="C160" s="12" t="s">
        <v>874</v>
      </c>
      <c r="D160" s="8"/>
      <c r="E160" s="10"/>
      <c r="F160" s="8" t="s">
        <v>875</v>
      </c>
      <c r="G160" s="46" t="s">
        <v>16</v>
      </c>
      <c r="H160" s="46" t="s">
        <v>13</v>
      </c>
      <c r="I160" s="71">
        <f t="shared" si="6"/>
        <v>1</v>
      </c>
      <c r="J160" s="16">
        <f t="shared" si="7"/>
        <v>117.31</v>
      </c>
      <c r="K160" s="16">
        <f t="shared" si="8"/>
        <v>97.76</v>
      </c>
    </row>
    <row r="161" spans="1:13" x14ac:dyDescent="0.25">
      <c r="A161" s="57" t="s">
        <v>640</v>
      </c>
      <c r="B161" s="12" t="s">
        <v>734</v>
      </c>
      <c r="C161" s="8" t="s">
        <v>737</v>
      </c>
      <c r="D161" s="8"/>
      <c r="E161" s="10"/>
      <c r="F161" s="8" t="s">
        <v>736</v>
      </c>
      <c r="G161" s="46" t="s">
        <v>13</v>
      </c>
      <c r="H161" s="46" t="s">
        <v>13</v>
      </c>
      <c r="I161" s="71">
        <f t="shared" si="6"/>
        <v>0</v>
      </c>
      <c r="J161" s="16">
        <f t="shared" si="7"/>
        <v>0</v>
      </c>
      <c r="K161" s="16">
        <f t="shared" si="8"/>
        <v>0</v>
      </c>
    </row>
    <row r="162" spans="1:13" x14ac:dyDescent="0.25">
      <c r="A162" s="57" t="s">
        <v>892</v>
      </c>
      <c r="B162" s="99" t="s">
        <v>559</v>
      </c>
      <c r="C162" s="99" t="s">
        <v>560</v>
      </c>
      <c r="D162" s="8"/>
      <c r="E162" s="10"/>
      <c r="F162" s="99" t="s">
        <v>528</v>
      </c>
      <c r="G162" s="46" t="s">
        <v>16</v>
      </c>
      <c r="H162" s="46" t="s">
        <v>13</v>
      </c>
      <c r="I162" s="71">
        <f t="shared" si="6"/>
        <v>1</v>
      </c>
      <c r="J162" s="16">
        <f t="shared" si="7"/>
        <v>117.31</v>
      </c>
      <c r="K162" s="16">
        <f t="shared" si="8"/>
        <v>97.76</v>
      </c>
    </row>
    <row r="163" spans="1:13" x14ac:dyDescent="0.25">
      <c r="A163" s="57" t="s">
        <v>893</v>
      </c>
      <c r="B163" s="12" t="s">
        <v>699</v>
      </c>
      <c r="C163" s="12" t="s">
        <v>700</v>
      </c>
      <c r="D163" s="23"/>
      <c r="E163" s="12"/>
      <c r="F163" s="8" t="s">
        <v>701</v>
      </c>
      <c r="G163" s="48" t="s">
        <v>16</v>
      </c>
      <c r="H163" s="48" t="s">
        <v>17</v>
      </c>
      <c r="I163" s="71">
        <f t="shared" si="6"/>
        <v>2</v>
      </c>
      <c r="J163" s="16">
        <f t="shared" si="7"/>
        <v>234.62</v>
      </c>
      <c r="K163" s="16">
        <f t="shared" si="8"/>
        <v>195.52</v>
      </c>
    </row>
    <row r="164" spans="1:13" x14ac:dyDescent="0.25">
      <c r="A164" s="57" t="s">
        <v>894</v>
      </c>
      <c r="B164" s="99" t="s">
        <v>561</v>
      </c>
      <c r="C164" s="99" t="s">
        <v>562</v>
      </c>
      <c r="D164" s="8"/>
      <c r="E164" s="10"/>
      <c r="F164" s="99" t="s">
        <v>518</v>
      </c>
      <c r="G164" s="48" t="s">
        <v>16</v>
      </c>
      <c r="H164" s="48" t="s">
        <v>13</v>
      </c>
      <c r="I164" s="71">
        <f t="shared" si="6"/>
        <v>1</v>
      </c>
      <c r="J164" s="16">
        <f t="shared" si="7"/>
        <v>117.31</v>
      </c>
      <c r="K164" s="16">
        <f t="shared" si="8"/>
        <v>97.76</v>
      </c>
    </row>
    <row r="165" spans="1:13" x14ac:dyDescent="0.25">
      <c r="A165" s="57" t="s">
        <v>930</v>
      </c>
      <c r="B165" s="12" t="s">
        <v>385</v>
      </c>
      <c r="C165" s="12" t="s">
        <v>386</v>
      </c>
      <c r="D165" s="23"/>
      <c r="E165" s="12"/>
      <c r="F165" s="8" t="s">
        <v>383</v>
      </c>
      <c r="G165" s="46" t="s">
        <v>29</v>
      </c>
      <c r="H165" s="46" t="s">
        <v>31</v>
      </c>
      <c r="I165" s="71">
        <f t="shared" si="6"/>
        <v>1</v>
      </c>
      <c r="J165" s="16">
        <f t="shared" si="7"/>
        <v>117.31</v>
      </c>
      <c r="K165" s="16">
        <f t="shared" si="8"/>
        <v>97.76</v>
      </c>
    </row>
    <row r="166" spans="1:13" x14ac:dyDescent="0.25">
      <c r="A166" s="57" t="s">
        <v>933</v>
      </c>
      <c r="B166" s="36" t="s">
        <v>563</v>
      </c>
      <c r="C166" s="36" t="s">
        <v>564</v>
      </c>
      <c r="D166" s="23"/>
      <c r="E166" s="12"/>
      <c r="F166" s="36" t="s">
        <v>556</v>
      </c>
      <c r="G166" s="46" t="s">
        <v>26</v>
      </c>
      <c r="H166" s="46" t="s">
        <v>34</v>
      </c>
      <c r="I166" s="71">
        <f t="shared" si="6"/>
        <v>3</v>
      </c>
      <c r="J166" s="16">
        <f t="shared" si="7"/>
        <v>351.93</v>
      </c>
      <c r="K166" s="16">
        <f t="shared" si="8"/>
        <v>293.28000000000003</v>
      </c>
    </row>
    <row r="167" spans="1:13" x14ac:dyDescent="0.25">
      <c r="A167" s="57" t="s">
        <v>934</v>
      </c>
      <c r="B167" s="36" t="s">
        <v>878</v>
      </c>
      <c r="C167" s="128" t="s">
        <v>879</v>
      </c>
      <c r="D167" s="8"/>
      <c r="E167" s="10"/>
      <c r="F167" s="128" t="s">
        <v>875</v>
      </c>
      <c r="G167" s="46" t="s">
        <v>16</v>
      </c>
      <c r="H167" s="46" t="s">
        <v>13</v>
      </c>
      <c r="I167" s="71">
        <f t="shared" si="6"/>
        <v>1</v>
      </c>
      <c r="J167" s="16">
        <f t="shared" si="7"/>
        <v>117.31</v>
      </c>
      <c r="K167" s="16">
        <f t="shared" si="8"/>
        <v>97.76</v>
      </c>
    </row>
    <row r="168" spans="1:13" x14ac:dyDescent="0.25">
      <c r="A168" s="57" t="s">
        <v>935</v>
      </c>
      <c r="B168" s="12" t="s">
        <v>678</v>
      </c>
      <c r="C168" s="76" t="s">
        <v>676</v>
      </c>
      <c r="D168" s="8"/>
      <c r="E168" s="10"/>
      <c r="F168" s="91" t="s">
        <v>675</v>
      </c>
      <c r="G168" s="46" t="s">
        <v>20</v>
      </c>
      <c r="H168" s="46" t="s">
        <v>88</v>
      </c>
      <c r="I168" s="71">
        <f t="shared" si="6"/>
        <v>23</v>
      </c>
      <c r="J168" s="16">
        <f t="shared" si="7"/>
        <v>2698.13</v>
      </c>
      <c r="K168" s="16">
        <f t="shared" si="8"/>
        <v>2248.48</v>
      </c>
    </row>
    <row r="169" spans="1:13" x14ac:dyDescent="0.25">
      <c r="A169" s="57" t="s">
        <v>936</v>
      </c>
      <c r="B169" s="36" t="s">
        <v>677</v>
      </c>
      <c r="C169" s="77"/>
      <c r="D169" s="8"/>
      <c r="E169" s="10"/>
      <c r="F169" s="92"/>
      <c r="G169" s="46" t="s">
        <v>16</v>
      </c>
      <c r="H169" s="46" t="s">
        <v>20</v>
      </c>
      <c r="I169" s="71">
        <f t="shared" si="6"/>
        <v>3</v>
      </c>
      <c r="J169" s="16">
        <f t="shared" si="7"/>
        <v>351.93</v>
      </c>
      <c r="K169" s="16">
        <f t="shared" si="8"/>
        <v>293.28000000000003</v>
      </c>
    </row>
    <row r="170" spans="1:13" x14ac:dyDescent="0.25">
      <c r="A170" s="57" t="s">
        <v>937</v>
      </c>
      <c r="B170" s="36" t="s">
        <v>927</v>
      </c>
      <c r="C170" s="77" t="s">
        <v>928</v>
      </c>
      <c r="D170" s="8"/>
      <c r="E170" s="10"/>
      <c r="F170" s="92" t="s">
        <v>929</v>
      </c>
      <c r="G170" s="46" t="s">
        <v>16</v>
      </c>
      <c r="H170" s="46" t="s">
        <v>17</v>
      </c>
      <c r="I170" s="71">
        <f t="shared" si="6"/>
        <v>2</v>
      </c>
      <c r="J170" s="16">
        <f t="shared" si="7"/>
        <v>234.62</v>
      </c>
      <c r="K170" s="16">
        <f t="shared" si="8"/>
        <v>195.52</v>
      </c>
    </row>
    <row r="171" spans="1:13" x14ac:dyDescent="0.25">
      <c r="A171" s="57" t="s">
        <v>938</v>
      </c>
      <c r="B171" s="36" t="s">
        <v>565</v>
      </c>
      <c r="C171" s="36" t="s">
        <v>566</v>
      </c>
      <c r="D171" s="23"/>
      <c r="E171" s="12"/>
      <c r="F171" s="36" t="s">
        <v>567</v>
      </c>
      <c r="G171" s="46" t="s">
        <v>13</v>
      </c>
      <c r="H171" s="46" t="s">
        <v>26</v>
      </c>
      <c r="I171" s="71">
        <f t="shared" si="6"/>
        <v>4</v>
      </c>
      <c r="J171" s="16">
        <f t="shared" si="7"/>
        <v>469.24</v>
      </c>
      <c r="K171" s="16">
        <f t="shared" si="8"/>
        <v>391.04</v>
      </c>
    </row>
    <row r="172" spans="1:13" x14ac:dyDescent="0.25">
      <c r="A172" s="57" t="s">
        <v>743</v>
      </c>
      <c r="B172" s="12" t="s">
        <v>659</v>
      </c>
      <c r="C172" s="12" t="s">
        <v>660</v>
      </c>
      <c r="D172" s="8"/>
      <c r="E172" s="10"/>
      <c r="F172" s="8" t="s">
        <v>655</v>
      </c>
      <c r="G172" s="48" t="s">
        <v>16</v>
      </c>
      <c r="H172" s="48" t="s">
        <v>13</v>
      </c>
      <c r="I172" s="71">
        <f t="shared" si="6"/>
        <v>1</v>
      </c>
      <c r="J172" s="16">
        <f t="shared" si="7"/>
        <v>117.31</v>
      </c>
      <c r="K172" s="16">
        <f t="shared" si="8"/>
        <v>97.76</v>
      </c>
    </row>
    <row r="173" spans="1:13" x14ac:dyDescent="0.25">
      <c r="A173" s="57" t="s">
        <v>939</v>
      </c>
      <c r="B173" s="12" t="s">
        <v>880</v>
      </c>
      <c r="C173" s="75" t="s">
        <v>881</v>
      </c>
      <c r="D173" s="8"/>
      <c r="E173" s="10"/>
      <c r="F173" s="31" t="s">
        <v>875</v>
      </c>
      <c r="G173" s="48" t="s">
        <v>16</v>
      </c>
      <c r="H173" s="48" t="s">
        <v>16</v>
      </c>
      <c r="I173" s="71">
        <f t="shared" si="6"/>
        <v>0</v>
      </c>
      <c r="J173" s="16">
        <f t="shared" si="7"/>
        <v>0</v>
      </c>
      <c r="K173" s="16">
        <f t="shared" si="8"/>
        <v>0</v>
      </c>
    </row>
    <row r="174" spans="1:13" x14ac:dyDescent="0.25">
      <c r="A174" s="57" t="s">
        <v>634</v>
      </c>
      <c r="B174" s="12" t="s">
        <v>882</v>
      </c>
      <c r="C174" s="75" t="s">
        <v>883</v>
      </c>
      <c r="D174" s="8"/>
      <c r="E174" s="10"/>
      <c r="F174" s="31" t="s">
        <v>875</v>
      </c>
      <c r="G174" s="48" t="s">
        <v>16</v>
      </c>
      <c r="H174" s="48" t="s">
        <v>13</v>
      </c>
      <c r="I174" s="71">
        <f t="shared" si="6"/>
        <v>1</v>
      </c>
      <c r="J174" s="16">
        <f t="shared" si="7"/>
        <v>117.31</v>
      </c>
      <c r="K174" s="16">
        <f t="shared" si="8"/>
        <v>97.76</v>
      </c>
    </row>
    <row r="175" spans="1:13" x14ac:dyDescent="0.25">
      <c r="A175" s="57" t="s">
        <v>940</v>
      </c>
      <c r="B175" s="12" t="s">
        <v>731</v>
      </c>
      <c r="C175" s="76" t="s">
        <v>735</v>
      </c>
      <c r="D175" s="8"/>
      <c r="E175" s="10"/>
      <c r="F175" s="91" t="s">
        <v>736</v>
      </c>
      <c r="G175" s="48" t="s">
        <v>13</v>
      </c>
      <c r="H175" s="48" t="s">
        <v>17</v>
      </c>
      <c r="I175" s="71">
        <f t="shared" si="6"/>
        <v>1</v>
      </c>
      <c r="J175" s="16">
        <f t="shared" si="7"/>
        <v>117.31</v>
      </c>
      <c r="K175" s="16">
        <f t="shared" si="8"/>
        <v>97.76</v>
      </c>
    </row>
    <row r="176" spans="1:13" s="19" customFormat="1" ht="15.75" x14ac:dyDescent="0.25">
      <c r="A176" s="57" t="s">
        <v>613</v>
      </c>
      <c r="B176" s="12" t="s">
        <v>732</v>
      </c>
      <c r="C176" s="111"/>
      <c r="D176" s="8"/>
      <c r="E176" s="10"/>
      <c r="F176" s="112"/>
      <c r="G176" s="46" t="s">
        <v>16</v>
      </c>
      <c r="H176" s="46" t="s">
        <v>16</v>
      </c>
      <c r="I176" s="71">
        <f t="shared" si="6"/>
        <v>0</v>
      </c>
      <c r="J176" s="16">
        <f t="shared" si="7"/>
        <v>0</v>
      </c>
      <c r="K176" s="16">
        <f t="shared" si="8"/>
        <v>0</v>
      </c>
      <c r="L176" s="20"/>
      <c r="M176" s="20"/>
    </row>
    <row r="177" spans="1:14" x14ac:dyDescent="0.25">
      <c r="A177" s="57" t="s">
        <v>113</v>
      </c>
      <c r="B177" s="12" t="s">
        <v>733</v>
      </c>
      <c r="C177" s="77"/>
      <c r="D177" s="8"/>
      <c r="E177" s="10"/>
      <c r="F177" s="92"/>
      <c r="G177" s="46" t="s">
        <v>16</v>
      </c>
      <c r="H177" s="46" t="s">
        <v>16</v>
      </c>
      <c r="I177" s="71">
        <f t="shared" si="6"/>
        <v>0</v>
      </c>
      <c r="J177" s="16">
        <f t="shared" si="7"/>
        <v>0</v>
      </c>
      <c r="K177" s="16">
        <f t="shared" si="8"/>
        <v>0</v>
      </c>
    </row>
    <row r="178" spans="1:14" x14ac:dyDescent="0.25">
      <c r="A178" s="57" t="s">
        <v>941</v>
      </c>
      <c r="B178" s="12" t="s">
        <v>931</v>
      </c>
      <c r="C178" s="77" t="s">
        <v>932</v>
      </c>
      <c r="D178" s="8"/>
      <c r="E178" s="10"/>
      <c r="F178" s="92" t="s">
        <v>698</v>
      </c>
      <c r="G178" s="46" t="s">
        <v>16</v>
      </c>
      <c r="H178" s="46" t="s">
        <v>13</v>
      </c>
      <c r="I178" s="71">
        <f t="shared" si="6"/>
        <v>1</v>
      </c>
      <c r="J178" s="16">
        <f t="shared" si="7"/>
        <v>117.31</v>
      </c>
      <c r="K178" s="16">
        <f t="shared" si="8"/>
        <v>97.76</v>
      </c>
    </row>
    <row r="179" spans="1:14" x14ac:dyDescent="0.25">
      <c r="J179" s="17"/>
    </row>
    <row r="180" spans="1:14" ht="15.75" x14ac:dyDescent="0.25">
      <c r="A180" s="236" t="s">
        <v>115</v>
      </c>
      <c r="B180" s="236"/>
      <c r="C180" s="236"/>
      <c r="D180" s="236"/>
      <c r="E180" s="236"/>
      <c r="F180" s="236"/>
      <c r="G180" s="236"/>
      <c r="H180" s="236"/>
      <c r="I180" s="236"/>
      <c r="J180" s="20">
        <f>SUM(J8:J165)</f>
        <v>67218.63</v>
      </c>
      <c r="K180" s="20">
        <f>SUM(K8:K165)</f>
        <v>56016.479999999989</v>
      </c>
      <c r="N180" s="20">
        <f>J180+K180</f>
        <v>123235.10999999999</v>
      </c>
    </row>
    <row r="181" spans="1:14" x14ac:dyDescent="0.25">
      <c r="J181" s="17"/>
    </row>
    <row r="182" spans="1:14" x14ac:dyDescent="0.25">
      <c r="J182" s="17"/>
    </row>
    <row r="183" spans="1:14" x14ac:dyDescent="0.25">
      <c r="J183" s="17"/>
    </row>
    <row r="184" spans="1:14" x14ac:dyDescent="0.25">
      <c r="J184" s="17"/>
    </row>
    <row r="185" spans="1:14" x14ac:dyDescent="0.25">
      <c r="J185" s="17"/>
    </row>
    <row r="186" spans="1:14" x14ac:dyDescent="0.25">
      <c r="J186" s="17"/>
    </row>
    <row r="187" spans="1:14" ht="15" customHeight="1" x14ac:dyDescent="0.25">
      <c r="J187" s="17"/>
    </row>
    <row r="188" spans="1:14" x14ac:dyDescent="0.25">
      <c r="J188" s="17"/>
    </row>
    <row r="189" spans="1:14" x14ac:dyDescent="0.25">
      <c r="J189" s="17"/>
    </row>
    <row r="190" spans="1:14" x14ac:dyDescent="0.25">
      <c r="J190" s="17"/>
    </row>
    <row r="191" spans="1:14" ht="23.25" x14ac:dyDescent="0.35">
      <c r="G191" s="1"/>
      <c r="J191" s="17"/>
    </row>
    <row r="192" spans="1:14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  <row r="224" spans="10:10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  <row r="237" spans="10:10" x14ac:dyDescent="0.25">
      <c r="J237" s="17"/>
    </row>
    <row r="238" spans="10:10" x14ac:dyDescent="0.25">
      <c r="J238" s="17"/>
    </row>
    <row r="239" spans="10:10" x14ac:dyDescent="0.25">
      <c r="J239" s="17"/>
    </row>
    <row r="240" spans="10:10" x14ac:dyDescent="0.25">
      <c r="J240" s="17"/>
    </row>
    <row r="241" spans="10:10" x14ac:dyDescent="0.25">
      <c r="J241" s="17"/>
    </row>
    <row r="242" spans="10:10" x14ac:dyDescent="0.25">
      <c r="J242" s="17"/>
    </row>
    <row r="243" spans="10:10" x14ac:dyDescent="0.25">
      <c r="J243" s="17"/>
    </row>
    <row r="244" spans="10:10" x14ac:dyDescent="0.25">
      <c r="J244" s="17"/>
    </row>
    <row r="245" spans="10:10" x14ac:dyDescent="0.25">
      <c r="J245" s="17"/>
    </row>
    <row r="246" spans="10:10" x14ac:dyDescent="0.25">
      <c r="J246" s="17"/>
    </row>
    <row r="247" spans="10:10" x14ac:dyDescent="0.25">
      <c r="J247" s="17"/>
    </row>
    <row r="248" spans="10:10" x14ac:dyDescent="0.25">
      <c r="J248" s="17"/>
    </row>
    <row r="249" spans="10:10" x14ac:dyDescent="0.25">
      <c r="J249" s="17"/>
    </row>
    <row r="250" spans="10:10" x14ac:dyDescent="0.25">
      <c r="J250" s="17"/>
    </row>
  </sheetData>
  <mergeCells count="22">
    <mergeCell ref="E53:E54"/>
    <mergeCell ref="A5:A6"/>
    <mergeCell ref="B5:B6"/>
    <mergeCell ref="C5:C6"/>
    <mergeCell ref="D5:E5"/>
    <mergeCell ref="I5:I6"/>
    <mergeCell ref="J5:J6"/>
    <mergeCell ref="K5:K6"/>
    <mergeCell ref="D11:D12"/>
    <mergeCell ref="E11:E12"/>
    <mergeCell ref="F5:F6"/>
    <mergeCell ref="G5:H5"/>
    <mergeCell ref="D153:D154"/>
    <mergeCell ref="E153:E154"/>
    <mergeCell ref="A180:I180"/>
    <mergeCell ref="E74:E75"/>
    <mergeCell ref="D102:D103"/>
    <mergeCell ref="E102:E103"/>
    <mergeCell ref="D125:D126"/>
    <mergeCell ref="E125:E126"/>
    <mergeCell ref="D127:D129"/>
    <mergeCell ref="E127:E129"/>
  </mergeCells>
  <pageMargins left="0.7" right="0.7" top="0.75" bottom="0.75" header="0.3" footer="0.3"/>
  <pageSetup paperSize="14" scale="11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K250"/>
  <sheetViews>
    <sheetView zoomScaleNormal="100" workbookViewId="0">
      <selection activeCell="A9" sqref="A9:XFD9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2" max="12" width="9.140625" customWidth="1"/>
    <col min="13" max="13" width="10.42578125" customWidth="1"/>
    <col min="14" max="14" width="14.7109375" customWidth="1"/>
    <col min="15" max="15" width="9.14062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1003</v>
      </c>
      <c r="H5" s="227"/>
      <c r="I5" s="228" t="s">
        <v>9</v>
      </c>
      <c r="J5" s="229" t="s">
        <v>1004</v>
      </c>
      <c r="K5" s="234" t="s">
        <v>797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3</v>
      </c>
      <c r="H7" s="100">
        <v>3</v>
      </c>
      <c r="I7" s="71">
        <f>H7-G7</f>
        <v>0</v>
      </c>
      <c r="J7" s="16">
        <f>I7*10.98</f>
        <v>0</v>
      </c>
      <c r="K7" s="16">
        <f>I7*7.91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2175</v>
      </c>
      <c r="H8" s="53">
        <v>2175</v>
      </c>
      <c r="I8" s="71">
        <f t="shared" ref="I8:I71" si="0">H8-G8</f>
        <v>0</v>
      </c>
      <c r="J8" s="16">
        <f t="shared" ref="J8:J71" si="1">I8*10.98</f>
        <v>0</v>
      </c>
      <c r="K8" s="16">
        <f t="shared" ref="K8:K71" si="2">I8*7.91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41</v>
      </c>
      <c r="H9" s="53">
        <v>47</v>
      </c>
      <c r="I9" s="71">
        <f t="shared" si="0"/>
        <v>6</v>
      </c>
      <c r="J9" s="16">
        <f t="shared" si="1"/>
        <v>65.88</v>
      </c>
      <c r="K9" s="16">
        <f t="shared" si="2"/>
        <v>47.46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136</v>
      </c>
      <c r="H10" s="53">
        <v>142</v>
      </c>
      <c r="I10" s="71">
        <f t="shared" si="0"/>
        <v>6</v>
      </c>
      <c r="J10" s="16">
        <f t="shared" si="1"/>
        <v>65.88</v>
      </c>
      <c r="K10" s="16">
        <f t="shared" si="2"/>
        <v>47.46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93</v>
      </c>
      <c r="H11" s="53">
        <v>172</v>
      </c>
      <c r="I11" s="71">
        <f t="shared" si="0"/>
        <v>79</v>
      </c>
      <c r="J11" s="16">
        <f t="shared" si="1"/>
        <v>867.42000000000007</v>
      </c>
      <c r="K11" s="16">
        <f t="shared" si="2"/>
        <v>624.89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58</v>
      </c>
      <c r="H12" s="53">
        <v>114</v>
      </c>
      <c r="I12" s="71">
        <f t="shared" si="0"/>
        <v>56</v>
      </c>
      <c r="J12" s="16">
        <f t="shared" si="1"/>
        <v>614.88</v>
      </c>
      <c r="K12" s="16">
        <f t="shared" si="2"/>
        <v>442.96000000000004</v>
      </c>
    </row>
    <row r="13" spans="1:37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1</v>
      </c>
      <c r="H13" s="53">
        <v>1</v>
      </c>
      <c r="I13" s="71">
        <f t="shared" si="0"/>
        <v>0</v>
      </c>
      <c r="J13" s="16">
        <f t="shared" si="1"/>
        <v>0</v>
      </c>
      <c r="K13" s="16">
        <f t="shared" si="2"/>
        <v>0</v>
      </c>
    </row>
    <row r="14" spans="1:37" x14ac:dyDescent="0.25">
      <c r="A14" s="57" t="s">
        <v>34</v>
      </c>
      <c r="B14" s="8" t="s">
        <v>150</v>
      </c>
      <c r="C14" s="8" t="s">
        <v>151</v>
      </c>
      <c r="D14" s="12"/>
      <c r="E14" s="10"/>
      <c r="F14" t="s">
        <v>152</v>
      </c>
      <c r="G14" s="46" t="s">
        <v>942</v>
      </c>
      <c r="H14" s="46" t="s">
        <v>942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212</v>
      </c>
      <c r="C15" s="8" t="s">
        <v>213</v>
      </c>
      <c r="D15" s="12"/>
      <c r="E15" s="10"/>
      <c r="F15" s="8" t="s">
        <v>214</v>
      </c>
      <c r="G15" s="46" t="s">
        <v>943</v>
      </c>
      <c r="H15" s="46" t="s">
        <v>943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120</v>
      </c>
      <c r="C16" s="8" t="s">
        <v>121</v>
      </c>
      <c r="D16" s="12"/>
      <c r="E16" s="10"/>
      <c r="F16" s="8" t="s">
        <v>76</v>
      </c>
      <c r="G16" s="46" t="s">
        <v>192</v>
      </c>
      <c r="H16" s="46" t="s">
        <v>192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296</v>
      </c>
      <c r="C17" s="12" t="s">
        <v>297</v>
      </c>
      <c r="D17" s="12"/>
      <c r="E17" s="10"/>
      <c r="F17" s="8" t="s">
        <v>298</v>
      </c>
      <c r="G17" s="46" t="s">
        <v>397</v>
      </c>
      <c r="H17" s="46" t="s">
        <v>397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488</v>
      </c>
      <c r="C18" s="12" t="s">
        <v>489</v>
      </c>
      <c r="D18" s="12"/>
      <c r="E18" s="10"/>
      <c r="F18" s="8" t="s">
        <v>454</v>
      </c>
      <c r="G18" s="46" t="s">
        <v>16</v>
      </c>
      <c r="H18" s="46" t="s">
        <v>16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14</v>
      </c>
      <c r="C19" s="24" t="s">
        <v>122</v>
      </c>
      <c r="D19" s="23"/>
      <c r="E19" s="12"/>
      <c r="F19" s="8" t="s">
        <v>15</v>
      </c>
      <c r="G19" s="46" t="s">
        <v>318</v>
      </c>
      <c r="H19" s="46" t="s">
        <v>392</v>
      </c>
      <c r="I19" s="71">
        <f t="shared" si="0"/>
        <v>6</v>
      </c>
      <c r="J19" s="16">
        <f t="shared" si="1"/>
        <v>65.88</v>
      </c>
      <c r="K19" s="16">
        <f t="shared" si="2"/>
        <v>47.46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99" t="s">
        <v>523</v>
      </c>
      <c r="C20" s="99" t="s">
        <v>524</v>
      </c>
      <c r="D20" s="23"/>
      <c r="E20" s="12"/>
      <c r="F20" s="99" t="s">
        <v>527</v>
      </c>
      <c r="G20" s="46" t="s">
        <v>944</v>
      </c>
      <c r="H20" s="46" t="s">
        <v>1005</v>
      </c>
      <c r="I20" s="71">
        <f t="shared" si="0"/>
        <v>295</v>
      </c>
      <c r="J20" s="16">
        <f t="shared" si="1"/>
        <v>3239.1</v>
      </c>
      <c r="K20" s="16">
        <f t="shared" si="2"/>
        <v>2333.4499999999998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99" t="s">
        <v>525</v>
      </c>
      <c r="C21" s="99" t="s">
        <v>526</v>
      </c>
      <c r="D21" s="23"/>
      <c r="E21" s="12"/>
      <c r="F21" s="99" t="s">
        <v>528</v>
      </c>
      <c r="G21" s="46" t="s">
        <v>46</v>
      </c>
      <c r="H21" s="46" t="s">
        <v>46</v>
      </c>
      <c r="I21" s="71">
        <f t="shared" si="0"/>
        <v>0</v>
      </c>
      <c r="J21" s="16">
        <f t="shared" si="1"/>
        <v>0</v>
      </c>
      <c r="K21" s="16">
        <f t="shared" si="2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18</v>
      </c>
      <c r="C22" s="12" t="s">
        <v>123</v>
      </c>
      <c r="D22" s="23"/>
      <c r="E22" s="12"/>
      <c r="F22" s="8" t="s">
        <v>19</v>
      </c>
      <c r="G22" s="46" t="s">
        <v>945</v>
      </c>
      <c r="H22" s="46" t="s">
        <v>1006</v>
      </c>
      <c r="I22" s="71">
        <f t="shared" si="0"/>
        <v>161</v>
      </c>
      <c r="J22" s="16">
        <f t="shared" si="1"/>
        <v>1767.78</v>
      </c>
      <c r="K22" s="16">
        <f t="shared" si="2"/>
        <v>1273.51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</v>
      </c>
      <c r="C23" s="12" t="s">
        <v>124</v>
      </c>
      <c r="D23" s="23"/>
      <c r="E23" s="12"/>
      <c r="F23" s="8" t="s">
        <v>22</v>
      </c>
      <c r="G23" s="46" t="s">
        <v>946</v>
      </c>
      <c r="H23" s="46" t="s">
        <v>1007</v>
      </c>
      <c r="I23" s="71">
        <f t="shared" si="0"/>
        <v>40</v>
      </c>
      <c r="J23" s="16">
        <f t="shared" si="1"/>
        <v>439.20000000000005</v>
      </c>
      <c r="K23" s="16">
        <f t="shared" si="2"/>
        <v>316.39999999999998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484</v>
      </c>
      <c r="C24" s="12" t="s">
        <v>485</v>
      </c>
      <c r="D24" s="12"/>
      <c r="E24" s="10"/>
      <c r="F24" s="8" t="s">
        <v>416</v>
      </c>
      <c r="G24" s="46" t="s">
        <v>34</v>
      </c>
      <c r="H24" s="46" t="s">
        <v>34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24</v>
      </c>
      <c r="C25" s="12" t="s">
        <v>125</v>
      </c>
      <c r="D25" s="23"/>
      <c r="E25" s="12"/>
      <c r="F25" s="8" t="s">
        <v>25</v>
      </c>
      <c r="G25" s="46" t="s">
        <v>947</v>
      </c>
      <c r="H25" s="46" t="s">
        <v>1008</v>
      </c>
      <c r="I25" s="71">
        <f t="shared" si="0"/>
        <v>231</v>
      </c>
      <c r="J25" s="16">
        <f t="shared" si="1"/>
        <v>2536.38</v>
      </c>
      <c r="K25" s="16">
        <f t="shared" si="2"/>
        <v>1827.21</v>
      </c>
      <c r="L25" s="22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27</v>
      </c>
      <c r="C26" s="12" t="s">
        <v>126</v>
      </c>
      <c r="D26" s="23"/>
      <c r="E26" s="12"/>
      <c r="F26" s="8" t="s">
        <v>28</v>
      </c>
      <c r="G26" s="46" t="s">
        <v>496</v>
      </c>
      <c r="H26" s="46" t="s">
        <v>496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30</v>
      </c>
      <c r="C27" s="12" t="s">
        <v>127</v>
      </c>
      <c r="D27" s="8"/>
      <c r="E27" s="10"/>
      <c r="F27" s="8" t="s">
        <v>22</v>
      </c>
      <c r="G27" s="46" t="s">
        <v>49</v>
      </c>
      <c r="H27" s="46" t="s">
        <v>49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32</v>
      </c>
      <c r="C28" s="12" t="s">
        <v>128</v>
      </c>
      <c r="D28" s="23"/>
      <c r="E28" s="12"/>
      <c r="F28" s="8" t="s">
        <v>33</v>
      </c>
      <c r="G28" s="46" t="s">
        <v>34</v>
      </c>
      <c r="H28" s="46" t="s">
        <v>34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35</v>
      </c>
      <c r="C29" s="8" t="s">
        <v>129</v>
      </c>
      <c r="D29" s="23"/>
      <c r="E29" s="12"/>
      <c r="F29" s="8" t="s">
        <v>36</v>
      </c>
      <c r="G29" s="46" t="s">
        <v>742</v>
      </c>
      <c r="H29" s="46" t="s">
        <v>742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215</v>
      </c>
      <c r="C30" s="8" t="s">
        <v>213</v>
      </c>
      <c r="D30" s="8"/>
      <c r="E30" s="10"/>
      <c r="F30" s="8" t="s">
        <v>214</v>
      </c>
      <c r="G30" s="46" t="s">
        <v>948</v>
      </c>
      <c r="H30" s="46" t="s">
        <v>948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38</v>
      </c>
      <c r="C31" s="12" t="s">
        <v>130</v>
      </c>
      <c r="D31" s="23"/>
      <c r="E31" s="12"/>
      <c r="F31" s="8" t="s">
        <v>39</v>
      </c>
      <c r="G31" s="46" t="s">
        <v>595</v>
      </c>
      <c r="H31" s="46" t="s">
        <v>595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216</v>
      </c>
      <c r="C32" s="63" t="s">
        <v>217</v>
      </c>
      <c r="D32" s="8"/>
      <c r="E32" s="10"/>
      <c r="F32" s="8" t="s">
        <v>214</v>
      </c>
      <c r="G32" s="46" t="s">
        <v>949</v>
      </c>
      <c r="H32" s="46" t="s">
        <v>949</v>
      </c>
      <c r="I32" s="71">
        <f t="shared" si="0"/>
        <v>0</v>
      </c>
      <c r="J32" s="16">
        <f t="shared" si="1"/>
        <v>0</v>
      </c>
      <c r="K32" s="16">
        <f t="shared" si="2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694</v>
      </c>
      <c r="C33" s="12" t="s">
        <v>695</v>
      </c>
      <c r="D33" s="8"/>
      <c r="E33" s="10"/>
      <c r="F33" s="8" t="s">
        <v>691</v>
      </c>
      <c r="G33" s="46" t="s">
        <v>43</v>
      </c>
      <c r="H33" s="46" t="s">
        <v>43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218</v>
      </c>
      <c r="C34" s="64" t="s">
        <v>219</v>
      </c>
      <c r="D34" s="23"/>
      <c r="E34" s="12"/>
      <c r="F34" s="8" t="s">
        <v>210</v>
      </c>
      <c r="G34" s="46" t="s">
        <v>950</v>
      </c>
      <c r="H34" s="46" t="s">
        <v>1009</v>
      </c>
      <c r="I34" s="71">
        <f t="shared" si="0"/>
        <v>3</v>
      </c>
      <c r="J34" s="16">
        <f t="shared" si="1"/>
        <v>32.94</v>
      </c>
      <c r="K34" s="16">
        <f t="shared" si="2"/>
        <v>23.73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472</v>
      </c>
      <c r="C35" s="64" t="s">
        <v>473</v>
      </c>
      <c r="D35" s="8"/>
      <c r="E35" s="10"/>
      <c r="F35" s="8" t="s">
        <v>416</v>
      </c>
      <c r="G35" s="46" t="s">
        <v>37</v>
      </c>
      <c r="H35" s="46" t="s">
        <v>37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220</v>
      </c>
      <c r="C36" s="64" t="s">
        <v>221</v>
      </c>
      <c r="D36" s="23"/>
      <c r="E36" s="12"/>
      <c r="F36" s="8" t="s">
        <v>222</v>
      </c>
      <c r="G36" s="46" t="s">
        <v>951</v>
      </c>
      <c r="H36" s="46" t="s">
        <v>1010</v>
      </c>
      <c r="I36" s="71">
        <f t="shared" si="0"/>
        <v>172</v>
      </c>
      <c r="J36" s="16">
        <f t="shared" si="1"/>
        <v>1888.5600000000002</v>
      </c>
      <c r="K36" s="16">
        <f t="shared" si="2"/>
        <v>1360.52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673</v>
      </c>
      <c r="C37" s="8" t="s">
        <v>674</v>
      </c>
      <c r="D37" s="23"/>
      <c r="E37" s="12"/>
      <c r="F37" s="8" t="s">
        <v>675</v>
      </c>
      <c r="G37" s="46" t="s">
        <v>759</v>
      </c>
      <c r="H37" s="46" t="s">
        <v>987</v>
      </c>
      <c r="I37" s="71">
        <f t="shared" si="0"/>
        <v>187</v>
      </c>
      <c r="J37" s="16">
        <f t="shared" si="1"/>
        <v>2053.2600000000002</v>
      </c>
      <c r="K37" s="16">
        <f t="shared" si="2"/>
        <v>1479.17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475</v>
      </c>
      <c r="C38" s="64" t="s">
        <v>476</v>
      </c>
      <c r="D38" s="8"/>
      <c r="E38" s="10"/>
      <c r="F38" s="8" t="s">
        <v>477</v>
      </c>
      <c r="G38" s="46" t="s">
        <v>952</v>
      </c>
      <c r="H38" s="46" t="s">
        <v>952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99" t="s">
        <v>529</v>
      </c>
      <c r="C39" s="99" t="s">
        <v>530</v>
      </c>
      <c r="D39" s="8"/>
      <c r="E39" s="10"/>
      <c r="F39" s="99" t="s">
        <v>531</v>
      </c>
      <c r="G39" s="46" t="s">
        <v>205</v>
      </c>
      <c r="H39" s="46" t="s">
        <v>205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41</v>
      </c>
      <c r="C40" s="8" t="s">
        <v>131</v>
      </c>
      <c r="D40" s="8"/>
      <c r="E40" s="10"/>
      <c r="F40" s="8" t="s">
        <v>42</v>
      </c>
      <c r="G40" s="46" t="s">
        <v>635</v>
      </c>
      <c r="H40" s="46" t="s">
        <v>635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44</v>
      </c>
      <c r="C41" s="8" t="s">
        <v>132</v>
      </c>
      <c r="D41" s="23"/>
      <c r="E41" s="8"/>
      <c r="F41" s="8" t="s">
        <v>45</v>
      </c>
      <c r="G41" s="46" t="s">
        <v>953</v>
      </c>
      <c r="H41" s="46" t="s">
        <v>1011</v>
      </c>
      <c r="I41" s="71">
        <f t="shared" si="0"/>
        <v>25</v>
      </c>
      <c r="J41" s="16">
        <f t="shared" si="1"/>
        <v>274.5</v>
      </c>
      <c r="K41" s="16">
        <f t="shared" si="2"/>
        <v>197.75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47</v>
      </c>
      <c r="C42" s="8" t="s">
        <v>133</v>
      </c>
      <c r="D42" s="23"/>
      <c r="E42" s="8"/>
      <c r="F42" s="8" t="s">
        <v>48</v>
      </c>
      <c r="G42" s="46" t="s">
        <v>954</v>
      </c>
      <c r="H42" s="46" t="s">
        <v>1012</v>
      </c>
      <c r="I42" s="71">
        <f t="shared" si="0"/>
        <v>359</v>
      </c>
      <c r="J42" s="16">
        <f t="shared" si="1"/>
        <v>3941.82</v>
      </c>
      <c r="K42" s="16">
        <f t="shared" si="2"/>
        <v>2839.69</v>
      </c>
      <c r="L42" s="22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223</v>
      </c>
      <c r="C43" s="8" t="s">
        <v>224</v>
      </c>
      <c r="D43" s="23"/>
      <c r="E43" s="8"/>
      <c r="F43" s="8" t="s">
        <v>225</v>
      </c>
      <c r="G43" s="46" t="s">
        <v>955</v>
      </c>
      <c r="H43" s="46" t="s">
        <v>955</v>
      </c>
      <c r="I43" s="71">
        <f t="shared" si="0"/>
        <v>0</v>
      </c>
      <c r="J43" s="16">
        <f t="shared" si="1"/>
        <v>0</v>
      </c>
      <c r="K43" s="16">
        <f t="shared" si="2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50</v>
      </c>
      <c r="C44" s="8" t="s">
        <v>134</v>
      </c>
      <c r="D44" s="23"/>
      <c r="E44" s="8"/>
      <c r="F44" s="8" t="s">
        <v>51</v>
      </c>
      <c r="G44" s="46" t="s">
        <v>495</v>
      </c>
      <c r="H44" s="46" t="s">
        <v>495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8" t="s">
        <v>812</v>
      </c>
      <c r="C45" s="8" t="s">
        <v>813</v>
      </c>
      <c r="D45" s="8"/>
      <c r="E45" s="10"/>
      <c r="F45" s="8" t="s">
        <v>814</v>
      </c>
      <c r="G45" s="46" t="s">
        <v>54</v>
      </c>
      <c r="H45" s="46" t="s">
        <v>54</v>
      </c>
      <c r="I45" s="71">
        <f t="shared" si="0"/>
        <v>0</v>
      </c>
      <c r="J45" s="16">
        <f t="shared" si="1"/>
        <v>0</v>
      </c>
      <c r="K45" s="16">
        <f t="shared" si="2"/>
        <v>0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310</v>
      </c>
      <c r="C46" s="8" t="s">
        <v>311</v>
      </c>
      <c r="D46" s="8"/>
      <c r="E46" s="10"/>
      <c r="F46" s="8" t="s">
        <v>312</v>
      </c>
      <c r="G46" s="46" t="s">
        <v>956</v>
      </c>
      <c r="H46" s="46" t="s">
        <v>1013</v>
      </c>
      <c r="I46" s="71">
        <f t="shared" si="0"/>
        <v>3</v>
      </c>
      <c r="J46" s="16">
        <f t="shared" si="1"/>
        <v>32.94</v>
      </c>
      <c r="K46" s="16">
        <f t="shared" si="2"/>
        <v>23.73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8" t="s">
        <v>53</v>
      </c>
      <c r="C47" s="12" t="s">
        <v>135</v>
      </c>
      <c r="D47" s="23"/>
      <c r="E47" s="8"/>
      <c r="F47" s="8" t="s">
        <v>39</v>
      </c>
      <c r="G47" s="46" t="s">
        <v>957</v>
      </c>
      <c r="H47" s="46" t="s">
        <v>1014</v>
      </c>
      <c r="I47" s="71">
        <f t="shared" si="0"/>
        <v>562</v>
      </c>
      <c r="J47" s="16">
        <f t="shared" si="1"/>
        <v>6170.76</v>
      </c>
      <c r="K47" s="16">
        <f t="shared" si="2"/>
        <v>4445.42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8" t="s">
        <v>55</v>
      </c>
      <c r="C48" s="8" t="s">
        <v>136</v>
      </c>
      <c r="D48" s="23"/>
      <c r="E48" s="12"/>
      <c r="F48" s="8" t="s">
        <v>56</v>
      </c>
      <c r="G48" s="46" t="s">
        <v>958</v>
      </c>
      <c r="H48" s="46" t="s">
        <v>1015</v>
      </c>
      <c r="I48" s="71">
        <f t="shared" si="0"/>
        <v>316</v>
      </c>
      <c r="J48" s="16">
        <f t="shared" si="1"/>
        <v>3469.6800000000003</v>
      </c>
      <c r="K48" s="16">
        <f t="shared" si="2"/>
        <v>2499.56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8" t="s">
        <v>59</v>
      </c>
      <c r="C49" s="12" t="s">
        <v>137</v>
      </c>
      <c r="D49" s="25"/>
      <c r="E49" s="8"/>
      <c r="F49" s="8" t="s">
        <v>60</v>
      </c>
      <c r="G49" s="46" t="s">
        <v>959</v>
      </c>
      <c r="H49" s="46" t="s">
        <v>1016</v>
      </c>
      <c r="I49" s="71">
        <f t="shared" si="0"/>
        <v>30</v>
      </c>
      <c r="J49" s="16">
        <f t="shared" si="1"/>
        <v>329.40000000000003</v>
      </c>
      <c r="K49" s="16">
        <f t="shared" si="2"/>
        <v>237.3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99" t="s">
        <v>532</v>
      </c>
      <c r="C50" s="99" t="s">
        <v>533</v>
      </c>
      <c r="D50" s="25"/>
      <c r="E50" s="8"/>
      <c r="F50" s="99" t="s">
        <v>531</v>
      </c>
      <c r="G50" s="46" t="s">
        <v>629</v>
      </c>
      <c r="H50" s="46" t="s">
        <v>629</v>
      </c>
      <c r="I50" s="71">
        <f t="shared" si="0"/>
        <v>0</v>
      </c>
      <c r="J50" s="16">
        <f t="shared" si="1"/>
        <v>0</v>
      </c>
      <c r="K50" s="16">
        <f t="shared" si="2"/>
        <v>0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99" t="s">
        <v>653</v>
      </c>
      <c r="C51" s="8" t="s">
        <v>654</v>
      </c>
      <c r="D51" s="31"/>
      <c r="E51" s="106"/>
      <c r="F51" s="8" t="s">
        <v>655</v>
      </c>
      <c r="G51" s="46" t="s">
        <v>52</v>
      </c>
      <c r="H51" s="46" t="s">
        <v>52</v>
      </c>
      <c r="I51" s="71">
        <f t="shared" si="0"/>
        <v>0</v>
      </c>
      <c r="J51" s="16">
        <f t="shared" si="1"/>
        <v>0</v>
      </c>
      <c r="K51" s="16">
        <f t="shared" si="2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99" t="s">
        <v>818</v>
      </c>
      <c r="C52" s="27" t="s">
        <v>819</v>
      </c>
      <c r="D52" s="31"/>
      <c r="E52" s="106"/>
      <c r="F52" s="31" t="s">
        <v>820</v>
      </c>
      <c r="G52" s="46" t="s">
        <v>23</v>
      </c>
      <c r="H52" s="46" t="s">
        <v>23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8" t="s">
        <v>62</v>
      </c>
      <c r="C53" s="27" t="s">
        <v>122</v>
      </c>
      <c r="D53" s="25"/>
      <c r="E53" s="237"/>
      <c r="F53" s="86" t="s">
        <v>63</v>
      </c>
      <c r="G53" s="46" t="s">
        <v>960</v>
      </c>
      <c r="H53" s="46" t="s">
        <v>1017</v>
      </c>
      <c r="I53" s="71">
        <f t="shared" si="0"/>
        <v>10</v>
      </c>
      <c r="J53" s="16">
        <f t="shared" si="1"/>
        <v>109.80000000000001</v>
      </c>
      <c r="K53" s="16">
        <f t="shared" si="2"/>
        <v>79.099999999999994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8" t="s">
        <v>64</v>
      </c>
      <c r="C54" s="28"/>
      <c r="D54" s="29"/>
      <c r="E54" s="238"/>
      <c r="F54" s="88"/>
      <c r="G54" s="46" t="s">
        <v>961</v>
      </c>
      <c r="H54" s="46" t="s">
        <v>1018</v>
      </c>
      <c r="I54" s="71">
        <f t="shared" si="0"/>
        <v>5</v>
      </c>
      <c r="J54" s="16">
        <f t="shared" si="1"/>
        <v>54.900000000000006</v>
      </c>
      <c r="K54" s="16">
        <f t="shared" si="2"/>
        <v>39.549999999999997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8" t="s">
        <v>164</v>
      </c>
      <c r="C55" s="28" t="s">
        <v>165</v>
      </c>
      <c r="D55" s="30"/>
      <c r="E55" s="10"/>
      <c r="F55" s="139" t="s">
        <v>166</v>
      </c>
      <c r="G55" s="46" t="s">
        <v>493</v>
      </c>
      <c r="H55" s="46" t="s">
        <v>496</v>
      </c>
      <c r="I55" s="71">
        <f t="shared" si="0"/>
        <v>3</v>
      </c>
      <c r="J55" s="16">
        <f t="shared" si="1"/>
        <v>32.94</v>
      </c>
      <c r="K55" s="16">
        <f t="shared" si="2"/>
        <v>23.73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8" t="s">
        <v>226</v>
      </c>
      <c r="C56" s="28" t="s">
        <v>213</v>
      </c>
      <c r="D56" s="30"/>
      <c r="E56" s="10"/>
      <c r="F56" s="139" t="s">
        <v>214</v>
      </c>
      <c r="G56" s="46" t="s">
        <v>962</v>
      </c>
      <c r="H56" s="46" t="s">
        <v>962</v>
      </c>
      <c r="I56" s="71">
        <f t="shared" si="0"/>
        <v>0</v>
      </c>
      <c r="J56" s="16">
        <f t="shared" si="1"/>
        <v>0</v>
      </c>
      <c r="K56" s="16">
        <f t="shared" si="2"/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8" t="s">
        <v>461</v>
      </c>
      <c r="C57" s="28" t="s">
        <v>462</v>
      </c>
      <c r="D57" s="30"/>
      <c r="E57" s="10"/>
      <c r="F57" s="139" t="s">
        <v>463</v>
      </c>
      <c r="G57" s="46" t="s">
        <v>515</v>
      </c>
      <c r="H57" s="46" t="s">
        <v>515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8" t="s">
        <v>824</v>
      </c>
      <c r="C58" s="28" t="s">
        <v>825</v>
      </c>
      <c r="D58" s="30"/>
      <c r="E58" s="10"/>
      <c r="F58" s="139" t="s">
        <v>826</v>
      </c>
      <c r="G58" s="46" t="s">
        <v>26</v>
      </c>
      <c r="H58" s="46" t="s">
        <v>26</v>
      </c>
      <c r="I58" s="71">
        <f t="shared" si="0"/>
        <v>0</v>
      </c>
      <c r="J58" s="16">
        <f t="shared" si="1"/>
        <v>0</v>
      </c>
      <c r="K58" s="16">
        <f t="shared" si="2"/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99" t="s">
        <v>534</v>
      </c>
      <c r="C59" s="99" t="s">
        <v>535</v>
      </c>
      <c r="D59" s="23"/>
      <c r="E59" s="8"/>
      <c r="F59" s="99" t="s">
        <v>536</v>
      </c>
      <c r="G59" s="46" t="s">
        <v>963</v>
      </c>
      <c r="H59" s="46" t="s">
        <v>1019</v>
      </c>
      <c r="I59" s="71">
        <f t="shared" si="0"/>
        <v>245</v>
      </c>
      <c r="J59" s="16">
        <f t="shared" si="1"/>
        <v>2690.1</v>
      </c>
      <c r="K59" s="16">
        <f t="shared" si="2"/>
        <v>1937.95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8" t="s">
        <v>66</v>
      </c>
      <c r="C60" s="8" t="s">
        <v>138</v>
      </c>
      <c r="D60" s="23"/>
      <c r="E60" s="8"/>
      <c r="F60" s="8" t="s">
        <v>67</v>
      </c>
      <c r="G60" s="46" t="s">
        <v>964</v>
      </c>
      <c r="H60" s="46" t="s">
        <v>1020</v>
      </c>
      <c r="I60" s="71">
        <f t="shared" si="0"/>
        <v>21</v>
      </c>
      <c r="J60" s="16">
        <f t="shared" si="1"/>
        <v>230.58</v>
      </c>
      <c r="K60" s="16">
        <f t="shared" si="2"/>
        <v>166.11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8" t="s">
        <v>320</v>
      </c>
      <c r="C61" s="8" t="s">
        <v>321</v>
      </c>
      <c r="D61" s="30"/>
      <c r="E61" s="10"/>
      <c r="F61" s="8" t="s">
        <v>322</v>
      </c>
      <c r="G61" s="46" t="s">
        <v>965</v>
      </c>
      <c r="H61" s="46" t="s">
        <v>965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8" t="s">
        <v>69</v>
      </c>
      <c r="C62" s="8" t="s">
        <v>139</v>
      </c>
      <c r="D62" s="23"/>
      <c r="E62" s="8"/>
      <c r="F62" s="8" t="s">
        <v>70</v>
      </c>
      <c r="G62" s="46" t="s">
        <v>168</v>
      </c>
      <c r="H62" s="46" t="s">
        <v>168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8" t="s">
        <v>169</v>
      </c>
      <c r="C63" s="8" t="s">
        <v>170</v>
      </c>
      <c r="D63" s="8"/>
      <c r="E63" s="10"/>
      <c r="F63" s="8" t="s">
        <v>166</v>
      </c>
      <c r="G63" s="46" t="s">
        <v>966</v>
      </c>
      <c r="H63" s="46" t="s">
        <v>1021</v>
      </c>
      <c r="I63" s="71">
        <f t="shared" si="0"/>
        <v>4</v>
      </c>
      <c r="J63" s="16">
        <f t="shared" si="1"/>
        <v>43.92</v>
      </c>
      <c r="K63" s="16">
        <f t="shared" si="2"/>
        <v>31.64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8" t="s">
        <v>325</v>
      </c>
      <c r="C64" s="8" t="s">
        <v>326</v>
      </c>
      <c r="D64" s="8"/>
      <c r="E64" s="10"/>
      <c r="F64" s="8" t="s">
        <v>327</v>
      </c>
      <c r="G64" s="46" t="s">
        <v>967</v>
      </c>
      <c r="H64" s="46" t="s">
        <v>967</v>
      </c>
      <c r="I64" s="71">
        <f t="shared" si="0"/>
        <v>0</v>
      </c>
      <c r="J64" s="16">
        <f t="shared" si="1"/>
        <v>0</v>
      </c>
      <c r="K64" s="16">
        <f t="shared" si="2"/>
        <v>0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8" t="s">
        <v>329</v>
      </c>
      <c r="C65" s="8" t="s">
        <v>330</v>
      </c>
      <c r="D65" s="23"/>
      <c r="E65" s="8"/>
      <c r="F65" s="8" t="s">
        <v>327</v>
      </c>
      <c r="G65" s="46" t="s">
        <v>318</v>
      </c>
      <c r="H65" s="46" t="s">
        <v>318</v>
      </c>
      <c r="I65" s="71">
        <f t="shared" si="0"/>
        <v>0</v>
      </c>
      <c r="J65" s="16">
        <f t="shared" si="1"/>
        <v>0</v>
      </c>
      <c r="K65" s="16">
        <f t="shared" si="2"/>
        <v>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8" t="s">
        <v>227</v>
      </c>
      <c r="C66" s="8" t="s">
        <v>213</v>
      </c>
      <c r="D66" s="8"/>
      <c r="E66" s="10"/>
      <c r="F66" s="8" t="s">
        <v>214</v>
      </c>
      <c r="G66" s="46" t="s">
        <v>830</v>
      </c>
      <c r="H66" s="46" t="s">
        <v>830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8" t="s">
        <v>172</v>
      </c>
      <c r="C67" s="8" t="s">
        <v>173</v>
      </c>
      <c r="D67" s="23"/>
      <c r="E67" s="12"/>
      <c r="F67" s="8" t="s">
        <v>174</v>
      </c>
      <c r="G67" s="46" t="s">
        <v>968</v>
      </c>
      <c r="H67" s="46" t="s">
        <v>1022</v>
      </c>
      <c r="I67" s="71">
        <f t="shared" si="0"/>
        <v>122</v>
      </c>
      <c r="J67" s="16">
        <f t="shared" si="1"/>
        <v>1339.56</v>
      </c>
      <c r="K67" s="16">
        <f t="shared" si="2"/>
        <v>965.02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8" t="s">
        <v>228</v>
      </c>
      <c r="C68" s="8" t="s">
        <v>213</v>
      </c>
      <c r="D68" s="8"/>
      <c r="E68" s="10"/>
      <c r="F68" s="8" t="s">
        <v>214</v>
      </c>
      <c r="G68" s="46" t="s">
        <v>146</v>
      </c>
      <c r="H68" s="46" t="s">
        <v>146</v>
      </c>
      <c r="I68" s="71">
        <f t="shared" si="0"/>
        <v>0</v>
      </c>
      <c r="J68" s="16">
        <f t="shared" si="1"/>
        <v>0</v>
      </c>
      <c r="K68" s="16">
        <f t="shared" si="2"/>
        <v>0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99" t="s">
        <v>537</v>
      </c>
      <c r="C69" s="99" t="s">
        <v>538</v>
      </c>
      <c r="D69" s="23"/>
      <c r="E69" s="12"/>
      <c r="F69" s="99" t="s">
        <v>539</v>
      </c>
      <c r="G69" s="46" t="s">
        <v>859</v>
      </c>
      <c r="H69" s="46" t="s">
        <v>1023</v>
      </c>
      <c r="I69" s="71">
        <f t="shared" si="0"/>
        <v>302</v>
      </c>
      <c r="J69" s="16">
        <f t="shared" si="1"/>
        <v>3315.96</v>
      </c>
      <c r="K69" s="16">
        <f t="shared" si="2"/>
        <v>2388.8200000000002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99" t="s">
        <v>540</v>
      </c>
      <c r="C70" s="99" t="s">
        <v>541</v>
      </c>
      <c r="D70" s="23"/>
      <c r="E70" s="12"/>
      <c r="F70" s="99" t="s">
        <v>542</v>
      </c>
      <c r="G70" s="46" t="s">
        <v>946</v>
      </c>
      <c r="H70" s="46" t="s">
        <v>946</v>
      </c>
      <c r="I70" s="71">
        <f t="shared" si="0"/>
        <v>0</v>
      </c>
      <c r="J70" s="16">
        <f t="shared" si="1"/>
        <v>0</v>
      </c>
      <c r="K70" s="16">
        <f t="shared" si="2"/>
        <v>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8" t="s">
        <v>72</v>
      </c>
      <c r="C71" s="12" t="s">
        <v>792</v>
      </c>
      <c r="D71" s="23"/>
      <c r="E71" s="12"/>
      <c r="F71" s="8" t="s">
        <v>73</v>
      </c>
      <c r="G71" s="46" t="s">
        <v>969</v>
      </c>
      <c r="H71" s="46" t="s">
        <v>1024</v>
      </c>
      <c r="I71" s="71">
        <f t="shared" si="0"/>
        <v>3</v>
      </c>
      <c r="J71" s="16">
        <f t="shared" si="1"/>
        <v>32.94</v>
      </c>
      <c r="K71" s="16">
        <f t="shared" si="2"/>
        <v>23.73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8" t="s">
        <v>452</v>
      </c>
      <c r="C72" s="12" t="s">
        <v>453</v>
      </c>
      <c r="D72" s="23"/>
      <c r="E72" s="12"/>
      <c r="F72" s="8" t="s">
        <v>454</v>
      </c>
      <c r="G72" s="46" t="s">
        <v>970</v>
      </c>
      <c r="H72" s="46" t="s">
        <v>1025</v>
      </c>
      <c r="I72" s="71">
        <f t="shared" ref="I72:I135" si="3">H72-G72</f>
        <v>349</v>
      </c>
      <c r="J72" s="16">
        <f t="shared" ref="J72:J135" si="4">I72*10.98</f>
        <v>3832.02</v>
      </c>
      <c r="K72" s="16">
        <f t="shared" ref="K72:K135" si="5">I72*7.91</f>
        <v>2760.59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57" t="s">
        <v>394</v>
      </c>
      <c r="B73" s="8" t="s">
        <v>75</v>
      </c>
      <c r="C73" s="12" t="s">
        <v>141</v>
      </c>
      <c r="D73" s="23"/>
      <c r="E73" s="12"/>
      <c r="F73" s="8" t="s">
        <v>76</v>
      </c>
      <c r="G73" s="46" t="s">
        <v>249</v>
      </c>
      <c r="H73" s="46" t="s">
        <v>390</v>
      </c>
      <c r="I73" s="71">
        <f t="shared" si="3"/>
        <v>3</v>
      </c>
      <c r="J73" s="16">
        <f t="shared" si="4"/>
        <v>32.94</v>
      </c>
      <c r="K73" s="16">
        <f t="shared" si="5"/>
        <v>23.73</v>
      </c>
    </row>
    <row r="74" spans="1:37" x14ac:dyDescent="0.25">
      <c r="A74" s="57" t="s">
        <v>395</v>
      </c>
      <c r="B74" s="8" t="s">
        <v>78</v>
      </c>
      <c r="C74" s="27" t="s">
        <v>142</v>
      </c>
      <c r="D74" s="25"/>
      <c r="E74" s="237"/>
      <c r="F74" s="86" t="s">
        <v>79</v>
      </c>
      <c r="G74" s="46" t="s">
        <v>971</v>
      </c>
      <c r="H74" s="46" t="s">
        <v>1026</v>
      </c>
      <c r="I74" s="71">
        <f t="shared" si="3"/>
        <v>411</v>
      </c>
      <c r="J74" s="16">
        <f t="shared" si="4"/>
        <v>4512.78</v>
      </c>
      <c r="K74" s="16">
        <f t="shared" si="5"/>
        <v>3251.01</v>
      </c>
    </row>
    <row r="75" spans="1:37" x14ac:dyDescent="0.25">
      <c r="A75" s="57" t="s">
        <v>268</v>
      </c>
      <c r="B75" s="8" t="s">
        <v>80</v>
      </c>
      <c r="C75" s="28"/>
      <c r="D75" s="29"/>
      <c r="E75" s="238"/>
      <c r="F75" s="88"/>
      <c r="G75" s="46" t="s">
        <v>972</v>
      </c>
      <c r="H75" s="46" t="s">
        <v>1027</v>
      </c>
      <c r="I75" s="71">
        <f t="shared" si="3"/>
        <v>95</v>
      </c>
      <c r="J75" s="16">
        <f t="shared" si="4"/>
        <v>1043.1000000000001</v>
      </c>
      <c r="K75" s="16">
        <f t="shared" si="5"/>
        <v>751.45</v>
      </c>
    </row>
    <row r="76" spans="1:37" x14ac:dyDescent="0.25">
      <c r="A76" s="57" t="s">
        <v>168</v>
      </c>
      <c r="B76" s="8" t="s">
        <v>336</v>
      </c>
      <c r="C76" s="28" t="s">
        <v>337</v>
      </c>
      <c r="D76" s="8"/>
      <c r="E76" s="10"/>
      <c r="F76" s="139" t="s">
        <v>327</v>
      </c>
      <c r="G76" s="46" t="s">
        <v>973</v>
      </c>
      <c r="H76" s="46" t="s">
        <v>973</v>
      </c>
      <c r="I76" s="71">
        <f t="shared" si="3"/>
        <v>0</v>
      </c>
      <c r="J76" s="16">
        <f t="shared" si="4"/>
        <v>0</v>
      </c>
      <c r="K76" s="16">
        <f t="shared" si="5"/>
        <v>0</v>
      </c>
    </row>
    <row r="77" spans="1:37" x14ac:dyDescent="0.25">
      <c r="A77" s="57" t="s">
        <v>396</v>
      </c>
      <c r="B77" s="12" t="s">
        <v>702</v>
      </c>
      <c r="C77" s="12" t="s">
        <v>703</v>
      </c>
      <c r="D77" s="8"/>
      <c r="E77" s="10"/>
      <c r="F77" s="8" t="s">
        <v>704</v>
      </c>
      <c r="G77" s="46" t="s">
        <v>26</v>
      </c>
      <c r="H77" s="46" t="s">
        <v>26</v>
      </c>
      <c r="I77" s="71">
        <f t="shared" si="3"/>
        <v>0</v>
      </c>
      <c r="J77" s="16">
        <f t="shared" si="4"/>
        <v>0</v>
      </c>
      <c r="K77" s="16">
        <f t="shared" si="5"/>
        <v>0</v>
      </c>
    </row>
    <row r="78" spans="1:37" x14ac:dyDescent="0.25">
      <c r="A78" s="57" t="s">
        <v>295</v>
      </c>
      <c r="B78" s="12" t="s">
        <v>902</v>
      </c>
      <c r="C78" s="12" t="s">
        <v>903</v>
      </c>
      <c r="D78" s="8"/>
      <c r="E78" s="10"/>
      <c r="F78" s="8" t="s">
        <v>904</v>
      </c>
      <c r="G78" s="46" t="s">
        <v>23</v>
      </c>
      <c r="H78" s="46" t="s">
        <v>23</v>
      </c>
      <c r="I78" s="71">
        <f t="shared" si="3"/>
        <v>0</v>
      </c>
      <c r="J78" s="16">
        <f t="shared" si="4"/>
        <v>0</v>
      </c>
      <c r="K78" s="16">
        <f t="shared" si="5"/>
        <v>0</v>
      </c>
    </row>
    <row r="79" spans="1:37" x14ac:dyDescent="0.25">
      <c r="A79" s="57" t="s">
        <v>397</v>
      </c>
      <c r="B79" s="8" t="s">
        <v>696</v>
      </c>
      <c r="C79" s="8" t="s">
        <v>697</v>
      </c>
      <c r="D79" s="8"/>
      <c r="E79" s="10"/>
      <c r="F79" s="8" t="s">
        <v>698</v>
      </c>
      <c r="G79" s="46" t="s">
        <v>46</v>
      </c>
      <c r="H79" s="46" t="s">
        <v>46</v>
      </c>
      <c r="I79" s="71">
        <f t="shared" si="3"/>
        <v>0</v>
      </c>
      <c r="J79" s="16">
        <f t="shared" si="4"/>
        <v>0</v>
      </c>
      <c r="K79" s="16">
        <f t="shared" si="5"/>
        <v>0</v>
      </c>
    </row>
    <row r="80" spans="1:37" x14ac:dyDescent="0.25">
      <c r="A80" s="57" t="s">
        <v>398</v>
      </c>
      <c r="B80" s="8" t="s">
        <v>682</v>
      </c>
      <c r="C80" s="8" t="s">
        <v>683</v>
      </c>
      <c r="D80" s="8"/>
      <c r="E80" s="10"/>
      <c r="F80" s="8" t="s">
        <v>681</v>
      </c>
      <c r="G80" s="46" t="s">
        <v>499</v>
      </c>
      <c r="H80" s="46" t="s">
        <v>499</v>
      </c>
      <c r="I80" s="71">
        <f t="shared" si="3"/>
        <v>0</v>
      </c>
      <c r="J80" s="16">
        <f t="shared" si="4"/>
        <v>0</v>
      </c>
      <c r="K80" s="16">
        <f t="shared" si="5"/>
        <v>0</v>
      </c>
    </row>
    <row r="81" spans="1:11" x14ac:dyDescent="0.25">
      <c r="A81" s="57" t="s">
        <v>264</v>
      </c>
      <c r="B81" s="8" t="s">
        <v>339</v>
      </c>
      <c r="C81" s="28" t="s">
        <v>340</v>
      </c>
      <c r="D81" s="23"/>
      <c r="E81" s="12"/>
      <c r="F81" s="139" t="s">
        <v>322</v>
      </c>
      <c r="G81" s="46" t="s">
        <v>268</v>
      </c>
      <c r="H81" s="46" t="s">
        <v>268</v>
      </c>
      <c r="I81" s="71">
        <f t="shared" si="3"/>
        <v>0</v>
      </c>
      <c r="J81" s="16">
        <f t="shared" si="4"/>
        <v>0</v>
      </c>
      <c r="K81" s="16">
        <f t="shared" si="5"/>
        <v>0</v>
      </c>
    </row>
    <row r="82" spans="1:11" x14ac:dyDescent="0.25">
      <c r="A82" s="57" t="s">
        <v>399</v>
      </c>
      <c r="B82" s="8" t="s">
        <v>180</v>
      </c>
      <c r="C82" s="28" t="s">
        <v>181</v>
      </c>
      <c r="D82" s="23"/>
      <c r="E82" s="12"/>
      <c r="F82" s="139" t="s">
        <v>166</v>
      </c>
      <c r="G82" s="46" t="s">
        <v>838</v>
      </c>
      <c r="H82" s="46" t="s">
        <v>838</v>
      </c>
      <c r="I82" s="71">
        <f t="shared" si="3"/>
        <v>0</v>
      </c>
      <c r="J82" s="16">
        <f t="shared" si="4"/>
        <v>0</v>
      </c>
      <c r="K82" s="16">
        <f t="shared" si="5"/>
        <v>0</v>
      </c>
    </row>
    <row r="83" spans="1:11" x14ac:dyDescent="0.25">
      <c r="A83" s="57" t="s">
        <v>409</v>
      </c>
      <c r="B83" s="8" t="s">
        <v>342</v>
      </c>
      <c r="C83" s="28" t="s">
        <v>343</v>
      </c>
      <c r="D83" s="65"/>
      <c r="E83" s="66"/>
      <c r="F83" s="139" t="s">
        <v>312</v>
      </c>
      <c r="G83" s="46" t="s">
        <v>974</v>
      </c>
      <c r="H83" s="46" t="s">
        <v>974</v>
      </c>
      <c r="I83" s="71">
        <f t="shared" si="3"/>
        <v>0</v>
      </c>
      <c r="J83" s="16">
        <f t="shared" si="4"/>
        <v>0</v>
      </c>
      <c r="K83" s="16">
        <f t="shared" si="5"/>
        <v>0</v>
      </c>
    </row>
    <row r="84" spans="1:11" x14ac:dyDescent="0.25">
      <c r="A84" s="57" t="s">
        <v>492</v>
      </c>
      <c r="B84" s="8" t="s">
        <v>345</v>
      </c>
      <c r="C84" s="28" t="s">
        <v>346</v>
      </c>
      <c r="D84" s="23"/>
      <c r="E84" s="12"/>
      <c r="F84" s="139" t="s">
        <v>322</v>
      </c>
      <c r="G84" s="46" t="s">
        <v>975</v>
      </c>
      <c r="H84" s="46" t="s">
        <v>975</v>
      </c>
      <c r="I84" s="71">
        <f t="shared" si="3"/>
        <v>0</v>
      </c>
      <c r="J84" s="16">
        <f t="shared" si="4"/>
        <v>0</v>
      </c>
      <c r="K84" s="16">
        <f t="shared" si="5"/>
        <v>0</v>
      </c>
    </row>
    <row r="85" spans="1:11" x14ac:dyDescent="0.25">
      <c r="A85" s="57" t="s">
        <v>493</v>
      </c>
      <c r="B85" s="8" t="s">
        <v>229</v>
      </c>
      <c r="C85" s="28" t="s">
        <v>231</v>
      </c>
      <c r="D85" s="65"/>
      <c r="E85" s="66"/>
      <c r="F85" s="139" t="s">
        <v>214</v>
      </c>
      <c r="G85" s="46" t="s">
        <v>765</v>
      </c>
      <c r="H85" s="46" t="s">
        <v>765</v>
      </c>
      <c r="I85" s="71">
        <f t="shared" si="3"/>
        <v>0</v>
      </c>
      <c r="J85" s="16">
        <f t="shared" si="4"/>
        <v>0</v>
      </c>
      <c r="K85" s="16">
        <f t="shared" si="5"/>
        <v>0</v>
      </c>
    </row>
    <row r="86" spans="1:11" x14ac:dyDescent="0.25">
      <c r="A86" s="57" t="s">
        <v>494</v>
      </c>
      <c r="B86" s="8" t="s">
        <v>230</v>
      </c>
      <c r="C86" s="28" t="s">
        <v>231</v>
      </c>
      <c r="D86" s="65"/>
      <c r="E86" s="66"/>
      <c r="F86" s="139" t="s">
        <v>214</v>
      </c>
      <c r="G86" s="46" t="s">
        <v>976</v>
      </c>
      <c r="H86" s="46" t="s">
        <v>976</v>
      </c>
      <c r="I86" s="71">
        <f t="shared" si="3"/>
        <v>0</v>
      </c>
      <c r="J86" s="16">
        <f t="shared" si="4"/>
        <v>0</v>
      </c>
      <c r="K86" s="16">
        <f t="shared" si="5"/>
        <v>0</v>
      </c>
    </row>
    <row r="87" spans="1:11" x14ac:dyDescent="0.25">
      <c r="A87" s="57" t="s">
        <v>495</v>
      </c>
      <c r="B87" s="8" t="s">
        <v>905</v>
      </c>
      <c r="C87" s="28" t="s">
        <v>906</v>
      </c>
      <c r="D87" s="65"/>
      <c r="E87" s="66"/>
      <c r="F87" s="139" t="s">
        <v>907</v>
      </c>
      <c r="G87" s="46" t="s">
        <v>16</v>
      </c>
      <c r="H87" s="46" t="s">
        <v>16</v>
      </c>
      <c r="I87" s="71">
        <f t="shared" si="3"/>
        <v>0</v>
      </c>
      <c r="J87" s="16">
        <f t="shared" si="4"/>
        <v>0</v>
      </c>
      <c r="K87" s="16">
        <f t="shared" si="5"/>
        <v>0</v>
      </c>
    </row>
    <row r="88" spans="1:11" x14ac:dyDescent="0.25">
      <c r="A88" s="57" t="s">
        <v>496</v>
      </c>
      <c r="B88" s="12" t="s">
        <v>82</v>
      </c>
      <c r="C88" s="41" t="s">
        <v>143</v>
      </c>
      <c r="D88" s="23"/>
      <c r="E88" s="12"/>
      <c r="F88" s="67" t="s">
        <v>232</v>
      </c>
      <c r="G88" s="48" t="s">
        <v>155</v>
      </c>
      <c r="H88" s="48" t="s">
        <v>155</v>
      </c>
      <c r="I88" s="71">
        <f t="shared" si="3"/>
        <v>0</v>
      </c>
      <c r="J88" s="16">
        <f t="shared" si="4"/>
        <v>0</v>
      </c>
      <c r="K88" s="16">
        <f t="shared" si="5"/>
        <v>0</v>
      </c>
    </row>
    <row r="89" spans="1:11" x14ac:dyDescent="0.25">
      <c r="A89" s="57" t="s">
        <v>497</v>
      </c>
      <c r="B89" s="12" t="s">
        <v>908</v>
      </c>
      <c r="C89" s="41" t="s">
        <v>909</v>
      </c>
      <c r="D89" s="65"/>
      <c r="E89" s="66"/>
      <c r="F89" s="67" t="s">
        <v>907</v>
      </c>
      <c r="G89" s="48" t="s">
        <v>16</v>
      </c>
      <c r="H89" s="48" t="s">
        <v>16</v>
      </c>
      <c r="I89" s="71">
        <f t="shared" si="3"/>
        <v>0</v>
      </c>
      <c r="J89" s="16">
        <f t="shared" si="4"/>
        <v>0</v>
      </c>
      <c r="K89" s="16">
        <f t="shared" si="5"/>
        <v>0</v>
      </c>
    </row>
    <row r="90" spans="1:11" x14ac:dyDescent="0.25">
      <c r="A90" s="57" t="s">
        <v>498</v>
      </c>
      <c r="B90" s="12" t="s">
        <v>842</v>
      </c>
      <c r="C90" s="41" t="s">
        <v>843</v>
      </c>
      <c r="D90" s="65"/>
      <c r="E90" s="66"/>
      <c r="F90" s="67" t="s">
        <v>844</v>
      </c>
      <c r="G90" s="48" t="s">
        <v>23</v>
      </c>
      <c r="H90" s="48" t="s">
        <v>23</v>
      </c>
      <c r="I90" s="71">
        <f t="shared" si="3"/>
        <v>0</v>
      </c>
      <c r="J90" s="16">
        <f t="shared" si="4"/>
        <v>0</v>
      </c>
      <c r="K90" s="16">
        <f t="shared" si="5"/>
        <v>0</v>
      </c>
    </row>
    <row r="91" spans="1:11" x14ac:dyDescent="0.25">
      <c r="A91" s="57" t="s">
        <v>499</v>
      </c>
      <c r="B91" s="12" t="s">
        <v>233</v>
      </c>
      <c r="C91" s="41" t="s">
        <v>234</v>
      </c>
      <c r="D91" s="142"/>
      <c r="E91" s="66"/>
      <c r="F91" s="67" t="s">
        <v>210</v>
      </c>
      <c r="G91" s="48" t="s">
        <v>977</v>
      </c>
      <c r="H91" s="48" t="s">
        <v>1028</v>
      </c>
      <c r="I91" s="71">
        <f t="shared" si="3"/>
        <v>3</v>
      </c>
      <c r="J91" s="16">
        <f t="shared" si="4"/>
        <v>32.94</v>
      </c>
      <c r="K91" s="16">
        <f t="shared" si="5"/>
        <v>23.73</v>
      </c>
    </row>
    <row r="92" spans="1:11" x14ac:dyDescent="0.25">
      <c r="A92" s="57" t="s">
        <v>500</v>
      </c>
      <c r="B92" s="12" t="s">
        <v>183</v>
      </c>
      <c r="C92" s="41" t="s">
        <v>184</v>
      </c>
      <c r="D92" s="23"/>
      <c r="E92" s="12"/>
      <c r="F92" s="43" t="s">
        <v>166</v>
      </c>
      <c r="G92" s="48" t="s">
        <v>978</v>
      </c>
      <c r="H92" s="48" t="s">
        <v>1029</v>
      </c>
      <c r="I92" s="71">
        <f t="shared" si="3"/>
        <v>122</v>
      </c>
      <c r="J92" s="16">
        <f t="shared" si="4"/>
        <v>1339.56</v>
      </c>
      <c r="K92" s="16">
        <f t="shared" si="5"/>
        <v>965.02</v>
      </c>
    </row>
    <row r="93" spans="1:11" x14ac:dyDescent="0.25">
      <c r="A93" s="57" t="s">
        <v>501</v>
      </c>
      <c r="B93" s="12" t="s">
        <v>725</v>
      </c>
      <c r="C93" s="41" t="s">
        <v>726</v>
      </c>
      <c r="D93" s="8"/>
      <c r="E93" s="10"/>
      <c r="F93" s="8" t="s">
        <v>727</v>
      </c>
      <c r="G93" s="48" t="s">
        <v>43</v>
      </c>
      <c r="H93" s="48" t="s">
        <v>43</v>
      </c>
      <c r="I93" s="71">
        <f t="shared" si="3"/>
        <v>0</v>
      </c>
      <c r="J93" s="16">
        <f t="shared" si="4"/>
        <v>0</v>
      </c>
      <c r="K93" s="16">
        <f t="shared" si="5"/>
        <v>0</v>
      </c>
    </row>
    <row r="94" spans="1:11" x14ac:dyDescent="0.25">
      <c r="A94" s="57" t="s">
        <v>502</v>
      </c>
      <c r="B94" s="12" t="s">
        <v>443</v>
      </c>
      <c r="C94" s="41" t="s">
        <v>444</v>
      </c>
      <c r="D94" s="8"/>
      <c r="E94" s="10"/>
      <c r="F94" s="43" t="s">
        <v>410</v>
      </c>
      <c r="G94" s="48" t="s">
        <v>979</v>
      </c>
      <c r="H94" s="48" t="s">
        <v>979</v>
      </c>
      <c r="I94" s="71">
        <f t="shared" si="3"/>
        <v>0</v>
      </c>
      <c r="J94" s="16">
        <f t="shared" si="4"/>
        <v>0</v>
      </c>
      <c r="K94" s="16">
        <f t="shared" si="5"/>
        <v>0</v>
      </c>
    </row>
    <row r="95" spans="1:11" x14ac:dyDescent="0.25">
      <c r="A95" s="57" t="s">
        <v>464</v>
      </c>
      <c r="B95" s="12" t="s">
        <v>910</v>
      </c>
      <c r="C95" s="41" t="s">
        <v>912</v>
      </c>
      <c r="D95" s="8"/>
      <c r="E95" s="10"/>
      <c r="F95" s="43" t="s">
        <v>913</v>
      </c>
      <c r="G95" s="48" t="s">
        <v>26</v>
      </c>
      <c r="H95" s="48" t="s">
        <v>26</v>
      </c>
      <c r="I95" s="71">
        <f t="shared" si="3"/>
        <v>0</v>
      </c>
      <c r="J95" s="16">
        <f t="shared" si="4"/>
        <v>0</v>
      </c>
      <c r="K95" s="16">
        <f t="shared" si="5"/>
        <v>0</v>
      </c>
    </row>
    <row r="96" spans="1:11" x14ac:dyDescent="0.25">
      <c r="A96" s="57" t="s">
        <v>100</v>
      </c>
      <c r="B96" s="12" t="s">
        <v>911</v>
      </c>
      <c r="C96" s="41" t="s">
        <v>912</v>
      </c>
      <c r="D96" s="8"/>
      <c r="E96" s="10"/>
      <c r="F96" s="43" t="s">
        <v>913</v>
      </c>
      <c r="G96" s="48" t="s">
        <v>20</v>
      </c>
      <c r="H96" s="48" t="s">
        <v>20</v>
      </c>
      <c r="I96" s="71">
        <f t="shared" si="3"/>
        <v>0</v>
      </c>
      <c r="J96" s="16">
        <f t="shared" si="4"/>
        <v>0</v>
      </c>
      <c r="K96" s="16">
        <f t="shared" si="5"/>
        <v>0</v>
      </c>
    </row>
    <row r="97" spans="1:12" x14ac:dyDescent="0.25">
      <c r="A97" s="57" t="s">
        <v>503</v>
      </c>
      <c r="B97" s="12" t="s">
        <v>235</v>
      </c>
      <c r="C97" s="41" t="s">
        <v>236</v>
      </c>
      <c r="D97" s="23"/>
      <c r="E97" s="12"/>
      <c r="F97" s="43" t="s">
        <v>222</v>
      </c>
      <c r="G97" s="48" t="s">
        <v>980</v>
      </c>
      <c r="H97" s="48" t="s">
        <v>1030</v>
      </c>
      <c r="I97" s="71">
        <f t="shared" si="3"/>
        <v>360</v>
      </c>
      <c r="J97" s="16">
        <f t="shared" si="4"/>
        <v>3952.8</v>
      </c>
      <c r="K97" s="16">
        <f t="shared" si="5"/>
        <v>2847.6</v>
      </c>
    </row>
    <row r="98" spans="1:12" x14ac:dyDescent="0.25">
      <c r="A98" s="57" t="s">
        <v>112</v>
      </c>
      <c r="B98" s="12" t="s">
        <v>351</v>
      </c>
      <c r="C98" s="41" t="s">
        <v>352</v>
      </c>
      <c r="D98" s="23"/>
      <c r="E98" s="12"/>
      <c r="F98" s="43" t="s">
        <v>327</v>
      </c>
      <c r="G98" s="48" t="s">
        <v>981</v>
      </c>
      <c r="H98" s="48" t="s">
        <v>1031</v>
      </c>
      <c r="I98" s="71">
        <f t="shared" si="3"/>
        <v>396</v>
      </c>
      <c r="J98" s="16">
        <f t="shared" si="4"/>
        <v>4348.08</v>
      </c>
      <c r="K98" s="16">
        <f t="shared" si="5"/>
        <v>3132.36</v>
      </c>
    </row>
    <row r="99" spans="1:12" x14ac:dyDescent="0.25">
      <c r="A99" s="57" t="s">
        <v>504</v>
      </c>
      <c r="B99" s="99" t="s">
        <v>543</v>
      </c>
      <c r="C99" s="99" t="s">
        <v>544</v>
      </c>
      <c r="D99" s="23"/>
      <c r="E99" s="12"/>
      <c r="F99" s="99" t="s">
        <v>545</v>
      </c>
      <c r="G99" s="48" t="s">
        <v>982</v>
      </c>
      <c r="H99" s="48" t="s">
        <v>1032</v>
      </c>
      <c r="I99" s="71">
        <f t="shared" si="3"/>
        <v>329</v>
      </c>
      <c r="J99" s="16">
        <f t="shared" si="4"/>
        <v>3612.42</v>
      </c>
      <c r="K99" s="16">
        <f t="shared" si="5"/>
        <v>2602.39</v>
      </c>
    </row>
    <row r="100" spans="1:12" x14ac:dyDescent="0.25">
      <c r="A100" s="57" t="s">
        <v>505</v>
      </c>
      <c r="B100" s="12" t="s">
        <v>440</v>
      </c>
      <c r="C100" s="41" t="s">
        <v>441</v>
      </c>
      <c r="D100" s="23"/>
      <c r="E100" s="12"/>
      <c r="F100" s="43" t="s">
        <v>442</v>
      </c>
      <c r="G100" s="48" t="s">
        <v>264</v>
      </c>
      <c r="H100" s="48" t="s">
        <v>981</v>
      </c>
      <c r="I100" s="71">
        <f t="shared" si="3"/>
        <v>100</v>
      </c>
      <c r="J100" s="16">
        <f t="shared" si="4"/>
        <v>1098</v>
      </c>
      <c r="K100" s="16">
        <f t="shared" si="5"/>
        <v>791</v>
      </c>
    </row>
    <row r="101" spans="1:12" x14ac:dyDescent="0.25">
      <c r="A101" s="57" t="s">
        <v>506</v>
      </c>
      <c r="B101" s="12" t="s">
        <v>848</v>
      </c>
      <c r="C101" s="126" t="s">
        <v>849</v>
      </c>
      <c r="D101" s="8"/>
      <c r="E101" s="10"/>
      <c r="F101" s="127" t="s">
        <v>850</v>
      </c>
      <c r="G101" s="48" t="s">
        <v>16</v>
      </c>
      <c r="H101" s="48" t="s">
        <v>16</v>
      </c>
      <c r="I101" s="71">
        <f t="shared" si="3"/>
        <v>0</v>
      </c>
      <c r="J101" s="16">
        <f t="shared" si="4"/>
        <v>0</v>
      </c>
      <c r="K101" s="16">
        <f t="shared" si="5"/>
        <v>0</v>
      </c>
    </row>
    <row r="102" spans="1:12" x14ac:dyDescent="0.25">
      <c r="A102" s="57" t="s">
        <v>507</v>
      </c>
      <c r="B102" s="12" t="s">
        <v>185</v>
      </c>
      <c r="C102" s="89" t="s">
        <v>187</v>
      </c>
      <c r="D102" s="241"/>
      <c r="E102" s="243"/>
      <c r="F102" s="83" t="s">
        <v>188</v>
      </c>
      <c r="G102" s="48" t="s">
        <v>983</v>
      </c>
      <c r="H102" s="48" t="s">
        <v>1033</v>
      </c>
      <c r="I102" s="71">
        <f t="shared" si="3"/>
        <v>6</v>
      </c>
      <c r="J102" s="16">
        <f t="shared" si="4"/>
        <v>65.88</v>
      </c>
      <c r="K102" s="16">
        <f t="shared" si="5"/>
        <v>47.46</v>
      </c>
    </row>
    <row r="103" spans="1:12" x14ac:dyDescent="0.25">
      <c r="A103" s="57" t="s">
        <v>353</v>
      </c>
      <c r="B103" s="12" t="s">
        <v>186</v>
      </c>
      <c r="C103" s="90"/>
      <c r="D103" s="242"/>
      <c r="E103" s="244"/>
      <c r="F103" s="85"/>
      <c r="G103" s="48" t="s">
        <v>582</v>
      </c>
      <c r="H103" s="48" t="s">
        <v>584</v>
      </c>
      <c r="I103" s="71">
        <f t="shared" si="3"/>
        <v>2</v>
      </c>
      <c r="J103" s="16">
        <f t="shared" si="4"/>
        <v>21.96</v>
      </c>
      <c r="K103" s="16">
        <f t="shared" si="5"/>
        <v>15.82</v>
      </c>
      <c r="L103" s="54"/>
    </row>
    <row r="104" spans="1:12" x14ac:dyDescent="0.25">
      <c r="A104" s="57" t="s">
        <v>101</v>
      </c>
      <c r="B104" s="12" t="s">
        <v>354</v>
      </c>
      <c r="C104" s="41" t="s">
        <v>355</v>
      </c>
      <c r="D104" s="8"/>
      <c r="E104" s="10"/>
      <c r="F104" s="43" t="s">
        <v>327</v>
      </c>
      <c r="G104" s="48" t="s">
        <v>984</v>
      </c>
      <c r="H104" s="48" t="s">
        <v>984</v>
      </c>
      <c r="I104" s="71">
        <f t="shared" si="3"/>
        <v>0</v>
      </c>
      <c r="J104" s="16">
        <f t="shared" si="4"/>
        <v>0</v>
      </c>
      <c r="K104" s="16">
        <f t="shared" si="5"/>
        <v>0</v>
      </c>
      <c r="L104" s="54"/>
    </row>
    <row r="105" spans="1:12" x14ac:dyDescent="0.25">
      <c r="A105" s="57" t="s">
        <v>568</v>
      </c>
      <c r="B105" s="12" t="s">
        <v>914</v>
      </c>
      <c r="C105" s="89" t="s">
        <v>916</v>
      </c>
      <c r="D105" s="8"/>
      <c r="E105" s="10"/>
      <c r="F105" s="83" t="s">
        <v>901</v>
      </c>
      <c r="G105" s="48" t="s">
        <v>16</v>
      </c>
      <c r="H105" s="48" t="s">
        <v>16</v>
      </c>
      <c r="I105" s="71">
        <f t="shared" si="3"/>
        <v>0</v>
      </c>
      <c r="J105" s="16">
        <f t="shared" si="4"/>
        <v>0</v>
      </c>
      <c r="K105" s="16">
        <f t="shared" si="5"/>
        <v>0</v>
      </c>
      <c r="L105" s="54"/>
    </row>
    <row r="106" spans="1:12" x14ac:dyDescent="0.25">
      <c r="A106" s="57" t="s">
        <v>300</v>
      </c>
      <c r="B106" s="12" t="s">
        <v>915</v>
      </c>
      <c r="C106" s="90"/>
      <c r="D106" s="8"/>
      <c r="E106" s="10"/>
      <c r="F106" s="85"/>
      <c r="G106" s="48" t="s">
        <v>16</v>
      </c>
      <c r="H106" s="48" t="s">
        <v>16</v>
      </c>
      <c r="I106" s="71">
        <f t="shared" si="3"/>
        <v>0</v>
      </c>
      <c r="J106" s="16">
        <f t="shared" si="4"/>
        <v>0</v>
      </c>
      <c r="K106" s="16">
        <f t="shared" si="5"/>
        <v>0</v>
      </c>
      <c r="L106" s="54"/>
    </row>
    <row r="107" spans="1:12" x14ac:dyDescent="0.25">
      <c r="A107" s="57" t="s">
        <v>569</v>
      </c>
      <c r="B107" s="12" t="s">
        <v>853</v>
      </c>
      <c r="C107" s="41" t="s">
        <v>854</v>
      </c>
      <c r="D107" s="8"/>
      <c r="E107" s="10"/>
      <c r="F107" s="43" t="s">
        <v>855</v>
      </c>
      <c r="G107" s="48" t="s">
        <v>16</v>
      </c>
      <c r="H107" s="48" t="s">
        <v>16</v>
      </c>
      <c r="I107" s="71">
        <f t="shared" si="3"/>
        <v>0</v>
      </c>
      <c r="J107" s="16">
        <f t="shared" si="4"/>
        <v>0</v>
      </c>
      <c r="K107" s="16">
        <f t="shared" si="5"/>
        <v>0</v>
      </c>
      <c r="L107" s="54"/>
    </row>
    <row r="108" spans="1:12" x14ac:dyDescent="0.25">
      <c r="A108" s="57" t="s">
        <v>570</v>
      </c>
      <c r="B108" s="12" t="s">
        <v>357</v>
      </c>
      <c r="C108" s="41" t="s">
        <v>358</v>
      </c>
      <c r="D108" s="8"/>
      <c r="E108" s="10"/>
      <c r="F108" s="43" t="s">
        <v>312</v>
      </c>
      <c r="G108" s="48" t="s">
        <v>985</v>
      </c>
      <c r="H108" s="48" t="s">
        <v>985</v>
      </c>
      <c r="I108" s="71">
        <f t="shared" si="3"/>
        <v>0</v>
      </c>
      <c r="J108" s="16">
        <f t="shared" si="4"/>
        <v>0</v>
      </c>
      <c r="K108" s="16">
        <f t="shared" si="5"/>
        <v>0</v>
      </c>
      <c r="L108" s="54"/>
    </row>
    <row r="109" spans="1:12" x14ac:dyDescent="0.25">
      <c r="A109" s="57" t="s">
        <v>571</v>
      </c>
      <c r="B109" s="12" t="s">
        <v>437</v>
      </c>
      <c r="C109" s="41" t="s">
        <v>438</v>
      </c>
      <c r="D109" s="23"/>
      <c r="E109" s="12"/>
      <c r="F109" s="43" t="s">
        <v>422</v>
      </c>
      <c r="G109" s="48" t="s">
        <v>967</v>
      </c>
      <c r="H109" s="48" t="s">
        <v>1034</v>
      </c>
      <c r="I109" s="71">
        <f t="shared" si="3"/>
        <v>6</v>
      </c>
      <c r="J109" s="16">
        <f t="shared" si="4"/>
        <v>65.88</v>
      </c>
      <c r="K109" s="16">
        <f t="shared" si="5"/>
        <v>47.46</v>
      </c>
      <c r="L109" s="54"/>
    </row>
    <row r="110" spans="1:12" x14ac:dyDescent="0.25">
      <c r="A110" s="57" t="s">
        <v>572</v>
      </c>
      <c r="B110" s="99" t="s">
        <v>546</v>
      </c>
      <c r="C110" s="99" t="s">
        <v>547</v>
      </c>
      <c r="D110" s="23"/>
      <c r="E110" s="12"/>
      <c r="F110" s="99" t="s">
        <v>539</v>
      </c>
      <c r="G110" s="48" t="s">
        <v>773</v>
      </c>
      <c r="H110" s="48" t="s">
        <v>773</v>
      </c>
      <c r="I110" s="71">
        <f t="shared" si="3"/>
        <v>0</v>
      </c>
      <c r="J110" s="16">
        <f t="shared" si="4"/>
        <v>0</v>
      </c>
      <c r="K110" s="16">
        <f t="shared" si="5"/>
        <v>0</v>
      </c>
      <c r="L110" s="54"/>
    </row>
    <row r="111" spans="1:12" x14ac:dyDescent="0.25">
      <c r="A111" s="57" t="s">
        <v>158</v>
      </c>
      <c r="B111" s="8" t="s">
        <v>684</v>
      </c>
      <c r="C111" s="8" t="s">
        <v>685</v>
      </c>
      <c r="D111" s="23"/>
      <c r="E111" s="12"/>
      <c r="F111" s="8" t="s">
        <v>681</v>
      </c>
      <c r="G111" s="48" t="s">
        <v>498</v>
      </c>
      <c r="H111" s="48" t="s">
        <v>353</v>
      </c>
      <c r="I111" s="71">
        <f t="shared" si="3"/>
        <v>13</v>
      </c>
      <c r="J111" s="16">
        <f t="shared" si="4"/>
        <v>142.74</v>
      </c>
      <c r="K111" s="16">
        <f t="shared" si="5"/>
        <v>102.83</v>
      </c>
      <c r="L111" s="54"/>
    </row>
    <row r="112" spans="1:12" x14ac:dyDescent="0.25">
      <c r="A112" s="57" t="s">
        <v>573</v>
      </c>
      <c r="B112" s="12" t="s">
        <v>430</v>
      </c>
      <c r="C112" s="41" t="s">
        <v>431</v>
      </c>
      <c r="D112" s="23"/>
      <c r="E112" s="12"/>
      <c r="F112" s="43" t="s">
        <v>416</v>
      </c>
      <c r="G112" s="48" t="s">
        <v>986</v>
      </c>
      <c r="H112" s="48" t="s">
        <v>1035</v>
      </c>
      <c r="I112" s="71">
        <f t="shared" si="3"/>
        <v>257</v>
      </c>
      <c r="J112" s="16">
        <f t="shared" si="4"/>
        <v>2821.86</v>
      </c>
      <c r="K112" s="16">
        <f t="shared" si="5"/>
        <v>2032.8700000000001</v>
      </c>
      <c r="L112" s="54"/>
    </row>
    <row r="113" spans="1:12" x14ac:dyDescent="0.25">
      <c r="A113" s="57" t="s">
        <v>574</v>
      </c>
      <c r="B113" s="12" t="s">
        <v>656</v>
      </c>
      <c r="C113" s="12" t="s">
        <v>657</v>
      </c>
      <c r="D113" s="23"/>
      <c r="E113" s="12"/>
      <c r="F113" s="8" t="s">
        <v>655</v>
      </c>
      <c r="G113" s="48" t="s">
        <v>723</v>
      </c>
      <c r="H113" s="48" t="s">
        <v>723</v>
      </c>
      <c r="I113" s="71">
        <f t="shared" si="3"/>
        <v>0</v>
      </c>
      <c r="J113" s="16">
        <f t="shared" si="4"/>
        <v>0</v>
      </c>
      <c r="K113" s="16">
        <f t="shared" si="5"/>
        <v>0</v>
      </c>
      <c r="L113" s="54"/>
    </row>
    <row r="114" spans="1:12" x14ac:dyDescent="0.25">
      <c r="A114" s="57" t="s">
        <v>575</v>
      </c>
      <c r="B114" s="12" t="s">
        <v>661</v>
      </c>
      <c r="C114" s="107" t="s">
        <v>662</v>
      </c>
      <c r="D114" s="8"/>
      <c r="E114" s="10"/>
      <c r="F114" s="8" t="s">
        <v>655</v>
      </c>
      <c r="G114" s="48" t="s">
        <v>193</v>
      </c>
      <c r="H114" s="48" t="s">
        <v>193</v>
      </c>
      <c r="I114" s="71">
        <f t="shared" si="3"/>
        <v>0</v>
      </c>
      <c r="J114" s="16">
        <f t="shared" si="4"/>
        <v>0</v>
      </c>
      <c r="K114" s="16">
        <f t="shared" si="5"/>
        <v>0</v>
      </c>
      <c r="L114" s="54"/>
    </row>
    <row r="115" spans="1:12" x14ac:dyDescent="0.25">
      <c r="A115" s="57" t="s">
        <v>576</v>
      </c>
      <c r="B115" s="12" t="s">
        <v>433</v>
      </c>
      <c r="C115" s="41" t="s">
        <v>434</v>
      </c>
      <c r="D115" s="8"/>
      <c r="E115" s="10"/>
      <c r="F115" s="43" t="s">
        <v>435</v>
      </c>
      <c r="G115" s="48" t="s">
        <v>34</v>
      </c>
      <c r="H115" s="48" t="s">
        <v>43</v>
      </c>
      <c r="I115" s="71">
        <f t="shared" si="3"/>
        <v>3</v>
      </c>
      <c r="J115" s="16">
        <f t="shared" si="4"/>
        <v>32.94</v>
      </c>
      <c r="K115" s="16">
        <f t="shared" si="5"/>
        <v>23.73</v>
      </c>
      <c r="L115" s="54"/>
    </row>
    <row r="116" spans="1:12" x14ac:dyDescent="0.25">
      <c r="A116" s="57" t="s">
        <v>577</v>
      </c>
      <c r="B116" s="8" t="s">
        <v>84</v>
      </c>
      <c r="C116" s="12" t="s">
        <v>144</v>
      </c>
      <c r="D116" s="23"/>
      <c r="E116" s="12"/>
      <c r="F116" s="8" t="s">
        <v>73</v>
      </c>
      <c r="G116" s="46" t="s">
        <v>987</v>
      </c>
      <c r="H116" s="46" t="s">
        <v>1036</v>
      </c>
      <c r="I116" s="71">
        <f t="shared" si="3"/>
        <v>257</v>
      </c>
      <c r="J116" s="16">
        <f t="shared" si="4"/>
        <v>2821.86</v>
      </c>
      <c r="K116" s="16">
        <f t="shared" si="5"/>
        <v>2032.8700000000001</v>
      </c>
    </row>
    <row r="117" spans="1:12" x14ac:dyDescent="0.25">
      <c r="A117" s="57" t="s">
        <v>578</v>
      </c>
      <c r="B117" s="8" t="s">
        <v>237</v>
      </c>
      <c r="C117" s="75" t="s">
        <v>238</v>
      </c>
      <c r="D117" s="8"/>
      <c r="E117" s="10"/>
      <c r="F117" s="8" t="s">
        <v>214</v>
      </c>
      <c r="G117" s="46" t="s">
        <v>37</v>
      </c>
      <c r="H117" s="46" t="s">
        <v>37</v>
      </c>
      <c r="I117" s="71">
        <f t="shared" si="3"/>
        <v>0</v>
      </c>
      <c r="J117" s="16">
        <f t="shared" si="4"/>
        <v>0</v>
      </c>
      <c r="K117" s="16">
        <f t="shared" si="5"/>
        <v>0</v>
      </c>
    </row>
    <row r="118" spans="1:12" x14ac:dyDescent="0.25">
      <c r="A118" s="57" t="s">
        <v>579</v>
      </c>
      <c r="B118" s="99" t="s">
        <v>548</v>
      </c>
      <c r="C118" s="99" t="s">
        <v>549</v>
      </c>
      <c r="D118" s="23"/>
      <c r="E118" s="12"/>
      <c r="F118" s="99" t="s">
        <v>531</v>
      </c>
      <c r="G118" s="46" t="s">
        <v>988</v>
      </c>
      <c r="H118" s="46" t="s">
        <v>1037</v>
      </c>
      <c r="I118" s="71">
        <f t="shared" si="3"/>
        <v>470</v>
      </c>
      <c r="J118" s="16">
        <f t="shared" si="4"/>
        <v>5160.6000000000004</v>
      </c>
      <c r="K118" s="16">
        <f t="shared" si="5"/>
        <v>3717.7000000000003</v>
      </c>
    </row>
    <row r="119" spans="1:12" x14ac:dyDescent="0.25">
      <c r="A119" s="57" t="s">
        <v>580</v>
      </c>
      <c r="B119" s="99" t="s">
        <v>550</v>
      </c>
      <c r="C119" s="99" t="s">
        <v>551</v>
      </c>
      <c r="D119" s="31"/>
      <c r="E119" s="82"/>
      <c r="F119" s="99" t="s">
        <v>531</v>
      </c>
      <c r="G119" s="46" t="s">
        <v>16</v>
      </c>
      <c r="H119" s="46" t="s">
        <v>16</v>
      </c>
      <c r="I119" s="71">
        <f t="shared" si="3"/>
        <v>0</v>
      </c>
      <c r="J119" s="16">
        <f t="shared" si="4"/>
        <v>0</v>
      </c>
      <c r="K119" s="16">
        <f t="shared" si="5"/>
        <v>0</v>
      </c>
    </row>
    <row r="120" spans="1:12" x14ac:dyDescent="0.25">
      <c r="A120" s="57" t="s">
        <v>581</v>
      </c>
      <c r="B120" s="99" t="s">
        <v>860</v>
      </c>
      <c r="C120" s="99" t="s">
        <v>861</v>
      </c>
      <c r="D120" s="31"/>
      <c r="E120" s="82"/>
      <c r="F120" s="99" t="s">
        <v>844</v>
      </c>
      <c r="G120" s="46" t="s">
        <v>34</v>
      </c>
      <c r="H120" s="46" t="s">
        <v>34</v>
      </c>
      <c r="I120" s="71">
        <f t="shared" si="3"/>
        <v>0</v>
      </c>
      <c r="J120" s="16">
        <f t="shared" si="4"/>
        <v>0</v>
      </c>
      <c r="K120" s="16">
        <f t="shared" si="5"/>
        <v>0</v>
      </c>
    </row>
    <row r="121" spans="1:12" x14ac:dyDescent="0.25">
      <c r="A121" s="57" t="s">
        <v>582</v>
      </c>
      <c r="B121" s="99" t="s">
        <v>552</v>
      </c>
      <c r="C121" s="99" t="s">
        <v>553</v>
      </c>
      <c r="D121" s="31"/>
      <c r="E121" s="82"/>
      <c r="F121" s="99" t="s">
        <v>518</v>
      </c>
      <c r="G121" s="46" t="s">
        <v>65</v>
      </c>
      <c r="H121" s="46" t="s">
        <v>65</v>
      </c>
      <c r="I121" s="71">
        <f t="shared" si="3"/>
        <v>0</v>
      </c>
      <c r="J121" s="16">
        <f t="shared" si="4"/>
        <v>0</v>
      </c>
      <c r="K121" s="16">
        <f t="shared" si="5"/>
        <v>0</v>
      </c>
    </row>
    <row r="122" spans="1:12" x14ac:dyDescent="0.25">
      <c r="A122" s="57" t="s">
        <v>583</v>
      </c>
      <c r="B122" s="74" t="s">
        <v>417</v>
      </c>
      <c r="C122" s="75" t="s">
        <v>418</v>
      </c>
      <c r="D122" s="31"/>
      <c r="E122" s="82"/>
      <c r="F122" s="31" t="s">
        <v>419</v>
      </c>
      <c r="G122" s="46" t="s">
        <v>862</v>
      </c>
      <c r="H122" s="46" t="s">
        <v>862</v>
      </c>
      <c r="I122" s="71">
        <f t="shared" si="3"/>
        <v>0</v>
      </c>
      <c r="J122" s="16">
        <f t="shared" si="4"/>
        <v>0</v>
      </c>
      <c r="K122" s="16">
        <f t="shared" si="5"/>
        <v>0</v>
      </c>
    </row>
    <row r="123" spans="1:12" x14ac:dyDescent="0.25">
      <c r="A123" s="57" t="s">
        <v>584</v>
      </c>
      <c r="B123" s="74" t="s">
        <v>917</v>
      </c>
      <c r="C123" s="75" t="s">
        <v>918</v>
      </c>
      <c r="D123" s="31"/>
      <c r="E123" s="82"/>
      <c r="F123" s="31" t="s">
        <v>919</v>
      </c>
      <c r="G123" s="115"/>
      <c r="H123" s="115"/>
      <c r="I123" s="71">
        <f t="shared" si="3"/>
        <v>0</v>
      </c>
      <c r="J123" s="16">
        <f t="shared" si="4"/>
        <v>0</v>
      </c>
      <c r="K123" s="16">
        <f t="shared" si="5"/>
        <v>0</v>
      </c>
    </row>
    <row r="124" spans="1:12" x14ac:dyDescent="0.25">
      <c r="A124" s="57" t="s">
        <v>658</v>
      </c>
      <c r="B124" s="74" t="s">
        <v>420</v>
      </c>
      <c r="C124" s="75" t="s">
        <v>421</v>
      </c>
      <c r="D124" s="23"/>
      <c r="E124" s="12"/>
      <c r="F124" s="31" t="s">
        <v>422</v>
      </c>
      <c r="G124" s="46" t="s">
        <v>423</v>
      </c>
      <c r="H124" s="46" t="s">
        <v>423</v>
      </c>
      <c r="I124" s="71">
        <f t="shared" si="3"/>
        <v>0</v>
      </c>
      <c r="J124" s="16">
        <f t="shared" si="4"/>
        <v>0</v>
      </c>
      <c r="K124" s="16">
        <f t="shared" si="5"/>
        <v>0</v>
      </c>
    </row>
    <row r="125" spans="1:12" x14ac:dyDescent="0.25">
      <c r="A125" s="57" t="s">
        <v>707</v>
      </c>
      <c r="B125" s="74" t="s">
        <v>361</v>
      </c>
      <c r="C125" s="76" t="s">
        <v>362</v>
      </c>
      <c r="D125" s="241"/>
      <c r="E125" s="243"/>
      <c r="F125" s="86" t="s">
        <v>363</v>
      </c>
      <c r="G125" s="46" t="s">
        <v>989</v>
      </c>
      <c r="H125" s="46" t="s">
        <v>1038</v>
      </c>
      <c r="I125" s="71">
        <f t="shared" si="3"/>
        <v>377</v>
      </c>
      <c r="J125" s="16">
        <f t="shared" si="4"/>
        <v>4139.46</v>
      </c>
      <c r="K125" s="16">
        <f t="shared" si="5"/>
        <v>2982.07</v>
      </c>
    </row>
    <row r="126" spans="1:12" x14ac:dyDescent="0.25">
      <c r="A126" s="57" t="s">
        <v>708</v>
      </c>
      <c r="B126" s="8" t="s">
        <v>387</v>
      </c>
      <c r="C126" s="77"/>
      <c r="D126" s="242"/>
      <c r="E126" s="244"/>
      <c r="F126" s="88"/>
      <c r="G126" s="46" t="s">
        <v>990</v>
      </c>
      <c r="H126" s="46" t="s">
        <v>1039</v>
      </c>
      <c r="I126" s="71">
        <f t="shared" si="3"/>
        <v>460</v>
      </c>
      <c r="J126" s="16">
        <f t="shared" si="4"/>
        <v>5050.8</v>
      </c>
      <c r="K126" s="16">
        <f t="shared" si="5"/>
        <v>3638.6</v>
      </c>
    </row>
    <row r="127" spans="1:12" x14ac:dyDescent="0.25">
      <c r="A127" s="57" t="s">
        <v>709</v>
      </c>
      <c r="B127" s="8" t="s">
        <v>424</v>
      </c>
      <c r="C127" s="83" t="s">
        <v>427</v>
      </c>
      <c r="D127" s="241"/>
      <c r="E127" s="243"/>
      <c r="F127" s="86" t="s">
        <v>428</v>
      </c>
      <c r="G127" s="46" t="s">
        <v>804</v>
      </c>
      <c r="H127" s="46" t="s">
        <v>1040</v>
      </c>
      <c r="I127" s="71">
        <f t="shared" si="3"/>
        <v>43</v>
      </c>
      <c r="J127" s="16">
        <f t="shared" si="4"/>
        <v>472.14000000000004</v>
      </c>
      <c r="K127" s="16">
        <f t="shared" si="5"/>
        <v>340.13</v>
      </c>
    </row>
    <row r="128" spans="1:12" x14ac:dyDescent="0.25">
      <c r="A128" s="57" t="s">
        <v>710</v>
      </c>
      <c r="B128" s="8" t="s">
        <v>425</v>
      </c>
      <c r="C128" s="84"/>
      <c r="D128" s="245"/>
      <c r="E128" s="246"/>
      <c r="F128" s="87"/>
      <c r="G128" s="46" t="s">
        <v>991</v>
      </c>
      <c r="H128" s="46" t="s">
        <v>1041</v>
      </c>
      <c r="I128" s="71">
        <f t="shared" si="3"/>
        <v>20</v>
      </c>
      <c r="J128" s="16">
        <f t="shared" si="4"/>
        <v>219.60000000000002</v>
      </c>
      <c r="K128" s="16">
        <f t="shared" si="5"/>
        <v>158.19999999999999</v>
      </c>
    </row>
    <row r="129" spans="1:12" x14ac:dyDescent="0.25">
      <c r="A129" s="57" t="s">
        <v>711</v>
      </c>
      <c r="B129" s="8" t="s">
        <v>426</v>
      </c>
      <c r="C129" s="85"/>
      <c r="D129" s="242"/>
      <c r="E129" s="244"/>
      <c r="F129" s="88"/>
      <c r="G129" s="46" t="s">
        <v>743</v>
      </c>
      <c r="H129" s="46" t="s">
        <v>1042</v>
      </c>
      <c r="I129" s="71">
        <f t="shared" si="3"/>
        <v>28</v>
      </c>
      <c r="J129" s="16">
        <f t="shared" si="4"/>
        <v>307.44</v>
      </c>
      <c r="K129" s="16">
        <f t="shared" si="5"/>
        <v>221.48000000000002</v>
      </c>
    </row>
    <row r="130" spans="1:12" x14ac:dyDescent="0.25">
      <c r="A130" s="57" t="s">
        <v>608</v>
      </c>
      <c r="B130" s="99" t="s">
        <v>554</v>
      </c>
      <c r="C130" s="99" t="s">
        <v>555</v>
      </c>
      <c r="D130" s="23"/>
      <c r="E130" s="12"/>
      <c r="F130" s="99" t="s">
        <v>556</v>
      </c>
      <c r="G130" s="46" t="s">
        <v>717</v>
      </c>
      <c r="H130" s="46" t="s">
        <v>740</v>
      </c>
      <c r="I130" s="71">
        <f t="shared" si="3"/>
        <v>80</v>
      </c>
      <c r="J130" s="16">
        <f t="shared" si="4"/>
        <v>878.40000000000009</v>
      </c>
      <c r="K130" s="16">
        <f t="shared" si="5"/>
        <v>632.79999999999995</v>
      </c>
    </row>
    <row r="131" spans="1:12" x14ac:dyDescent="0.25">
      <c r="A131" s="57" t="s">
        <v>712</v>
      </c>
      <c r="B131" s="12" t="s">
        <v>687</v>
      </c>
      <c r="C131" s="76" t="s">
        <v>688</v>
      </c>
      <c r="D131" s="140"/>
      <c r="E131" s="141"/>
      <c r="F131" s="91" t="s">
        <v>681</v>
      </c>
      <c r="G131" s="46" t="s">
        <v>54</v>
      </c>
      <c r="H131" s="46" t="s">
        <v>54</v>
      </c>
      <c r="I131" s="71">
        <f t="shared" si="3"/>
        <v>0</v>
      </c>
      <c r="J131" s="16">
        <f t="shared" si="4"/>
        <v>0</v>
      </c>
      <c r="K131" s="16">
        <f t="shared" si="5"/>
        <v>0</v>
      </c>
    </row>
    <row r="132" spans="1:12" x14ac:dyDescent="0.25">
      <c r="A132" s="57" t="s">
        <v>713</v>
      </c>
      <c r="B132" s="99" t="s">
        <v>686</v>
      </c>
      <c r="C132" s="77"/>
      <c r="D132" s="140"/>
      <c r="E132" s="141"/>
      <c r="F132" s="92"/>
      <c r="G132" s="46" t="s">
        <v>54</v>
      </c>
      <c r="H132" s="46" t="s">
        <v>54</v>
      </c>
      <c r="I132" s="71">
        <f t="shared" si="3"/>
        <v>0</v>
      </c>
      <c r="J132" s="16">
        <f t="shared" si="4"/>
        <v>0</v>
      </c>
      <c r="K132" s="16">
        <f t="shared" si="5"/>
        <v>0</v>
      </c>
    </row>
    <row r="133" spans="1:12" x14ac:dyDescent="0.25">
      <c r="A133" s="57" t="s">
        <v>307</v>
      </c>
      <c r="B133" s="12" t="s">
        <v>667</v>
      </c>
      <c r="C133" s="12" t="s">
        <v>668</v>
      </c>
      <c r="D133" s="23"/>
      <c r="E133" s="12"/>
      <c r="F133" s="8" t="s">
        <v>669</v>
      </c>
      <c r="G133" s="46" t="s">
        <v>992</v>
      </c>
      <c r="H133" s="46" t="s">
        <v>1043</v>
      </c>
      <c r="I133" s="71">
        <f t="shared" si="3"/>
        <v>468</v>
      </c>
      <c r="J133" s="16">
        <f t="shared" si="4"/>
        <v>5138.6400000000003</v>
      </c>
      <c r="K133" s="16">
        <f t="shared" si="5"/>
        <v>3701.88</v>
      </c>
    </row>
    <row r="134" spans="1:12" x14ac:dyDescent="0.25">
      <c r="A134" s="57" t="s">
        <v>714</v>
      </c>
      <c r="B134" s="12" t="s">
        <v>663</v>
      </c>
      <c r="C134" s="12" t="s">
        <v>664</v>
      </c>
      <c r="D134" s="140"/>
      <c r="E134" s="141"/>
      <c r="F134" s="8" t="s">
        <v>655</v>
      </c>
      <c r="G134" s="46" t="s">
        <v>26</v>
      </c>
      <c r="H134" s="46" t="s">
        <v>26</v>
      </c>
      <c r="I134" s="71">
        <f t="shared" si="3"/>
        <v>0</v>
      </c>
      <c r="J134" s="16">
        <f t="shared" si="4"/>
        <v>0</v>
      </c>
      <c r="K134" s="16">
        <f t="shared" si="5"/>
        <v>0</v>
      </c>
    </row>
    <row r="135" spans="1:12" x14ac:dyDescent="0.25">
      <c r="A135" s="57" t="s">
        <v>715</v>
      </c>
      <c r="B135" s="12" t="s">
        <v>679</v>
      </c>
      <c r="C135" s="12" t="s">
        <v>680</v>
      </c>
      <c r="D135" s="140"/>
      <c r="E135" s="141"/>
      <c r="F135" s="8" t="s">
        <v>681</v>
      </c>
      <c r="G135" s="46" t="s">
        <v>20</v>
      </c>
      <c r="H135" s="46" t="s">
        <v>20</v>
      </c>
      <c r="I135" s="71">
        <f t="shared" si="3"/>
        <v>0</v>
      </c>
      <c r="J135" s="16">
        <f t="shared" si="4"/>
        <v>0</v>
      </c>
      <c r="K135" s="16">
        <f t="shared" si="5"/>
        <v>0</v>
      </c>
    </row>
    <row r="136" spans="1:12" x14ac:dyDescent="0.25">
      <c r="A136" s="57" t="s">
        <v>716</v>
      </c>
      <c r="B136" s="8" t="s">
        <v>414</v>
      </c>
      <c r="C136" s="77" t="s">
        <v>415</v>
      </c>
      <c r="D136" s="23"/>
      <c r="E136" s="12"/>
      <c r="F136" s="139" t="s">
        <v>416</v>
      </c>
      <c r="G136" s="46" t="s">
        <v>993</v>
      </c>
      <c r="H136" s="46" t="s">
        <v>1044</v>
      </c>
      <c r="I136" s="71">
        <f t="shared" ref="I136:I178" si="6">H136-G136</f>
        <v>473</v>
      </c>
      <c r="J136" s="16">
        <f t="shared" ref="J136:J178" si="7">I136*10.98</f>
        <v>5193.54</v>
      </c>
      <c r="K136" s="16">
        <f t="shared" ref="K136:K178" si="8">I136*7.91</f>
        <v>3741.4300000000003</v>
      </c>
    </row>
    <row r="137" spans="1:12" x14ac:dyDescent="0.25">
      <c r="A137" s="57" t="s">
        <v>717</v>
      </c>
      <c r="B137" s="8" t="s">
        <v>670</v>
      </c>
      <c r="C137" s="8" t="s">
        <v>671</v>
      </c>
      <c r="D137" s="140"/>
      <c r="E137" s="141"/>
      <c r="F137" s="8" t="s">
        <v>672</v>
      </c>
      <c r="G137" s="46" t="s">
        <v>81</v>
      </c>
      <c r="H137" s="46" t="s">
        <v>81</v>
      </c>
      <c r="I137" s="71">
        <f t="shared" si="6"/>
        <v>0</v>
      </c>
      <c r="J137" s="16">
        <f t="shared" si="7"/>
        <v>0</v>
      </c>
      <c r="K137" s="16">
        <f t="shared" si="8"/>
        <v>0</v>
      </c>
      <c r="L137" s="9"/>
    </row>
    <row r="138" spans="1:12" x14ac:dyDescent="0.25">
      <c r="A138" s="57" t="s">
        <v>470</v>
      </c>
      <c r="B138" s="8" t="s">
        <v>86</v>
      </c>
      <c r="C138" s="12" t="s">
        <v>145</v>
      </c>
      <c r="D138" s="23"/>
      <c r="E138" s="12"/>
      <c r="F138" s="8" t="s">
        <v>87</v>
      </c>
      <c r="G138" s="46" t="s">
        <v>994</v>
      </c>
      <c r="H138" s="46" t="s">
        <v>1045</v>
      </c>
      <c r="I138" s="71">
        <f t="shared" si="6"/>
        <v>52</v>
      </c>
      <c r="J138" s="16">
        <f t="shared" si="7"/>
        <v>570.96</v>
      </c>
      <c r="K138" s="16">
        <f t="shared" si="8"/>
        <v>411.32</v>
      </c>
    </row>
    <row r="139" spans="1:12" x14ac:dyDescent="0.25">
      <c r="A139" s="57" t="s">
        <v>389</v>
      </c>
      <c r="B139" s="8" t="s">
        <v>89</v>
      </c>
      <c r="C139" s="12" t="s">
        <v>147</v>
      </c>
      <c r="D139" s="23"/>
      <c r="E139" s="12"/>
      <c r="F139" s="8" t="s">
        <v>87</v>
      </c>
      <c r="G139" s="46" t="s">
        <v>189</v>
      </c>
      <c r="H139" s="46" t="s">
        <v>1046</v>
      </c>
      <c r="I139" s="71">
        <f t="shared" si="6"/>
        <v>235</v>
      </c>
      <c r="J139" s="16">
        <f t="shared" si="7"/>
        <v>2580.3000000000002</v>
      </c>
      <c r="K139" s="16">
        <f t="shared" si="8"/>
        <v>1858.8500000000001</v>
      </c>
    </row>
    <row r="140" spans="1:12" x14ac:dyDescent="0.25">
      <c r="A140" s="57" t="s">
        <v>347</v>
      </c>
      <c r="B140" s="12" t="s">
        <v>665</v>
      </c>
      <c r="C140" s="12" t="s">
        <v>666</v>
      </c>
      <c r="D140" s="8"/>
      <c r="E140" s="10"/>
      <c r="F140" s="8" t="s">
        <v>655</v>
      </c>
      <c r="G140" s="46" t="s">
        <v>29</v>
      </c>
      <c r="H140" s="46" t="s">
        <v>31</v>
      </c>
      <c r="I140" s="71">
        <f t="shared" si="6"/>
        <v>1</v>
      </c>
      <c r="J140" s="16">
        <f t="shared" si="7"/>
        <v>10.98</v>
      </c>
      <c r="K140" s="16">
        <f t="shared" si="8"/>
        <v>7.91</v>
      </c>
    </row>
    <row r="141" spans="1:12" x14ac:dyDescent="0.25">
      <c r="A141" s="57" t="s">
        <v>299</v>
      </c>
      <c r="B141" s="12" t="s">
        <v>689</v>
      </c>
      <c r="C141" s="12" t="s">
        <v>690</v>
      </c>
      <c r="D141" s="8"/>
      <c r="E141" s="10"/>
      <c r="F141" s="8" t="s">
        <v>691</v>
      </c>
      <c r="G141" s="46" t="s">
        <v>20</v>
      </c>
      <c r="H141" s="46" t="s">
        <v>20</v>
      </c>
      <c r="I141" s="71">
        <f t="shared" si="6"/>
        <v>0</v>
      </c>
      <c r="J141" s="16">
        <f t="shared" si="7"/>
        <v>0</v>
      </c>
      <c r="K141" s="16">
        <f t="shared" si="8"/>
        <v>0</v>
      </c>
    </row>
    <row r="142" spans="1:12" x14ac:dyDescent="0.25">
      <c r="A142" s="57" t="s">
        <v>718</v>
      </c>
      <c r="B142" s="99" t="s">
        <v>557</v>
      </c>
      <c r="C142" s="99" t="s">
        <v>558</v>
      </c>
      <c r="D142" s="8"/>
      <c r="E142" s="10"/>
      <c r="F142" s="99" t="s">
        <v>518</v>
      </c>
      <c r="G142" s="46" t="s">
        <v>995</v>
      </c>
      <c r="H142" s="46" t="s">
        <v>995</v>
      </c>
      <c r="I142" s="71">
        <f t="shared" si="6"/>
        <v>0</v>
      </c>
      <c r="J142" s="16">
        <f t="shared" si="7"/>
        <v>0</v>
      </c>
      <c r="K142" s="16">
        <f t="shared" si="8"/>
        <v>0</v>
      </c>
    </row>
    <row r="143" spans="1:12" x14ac:dyDescent="0.25">
      <c r="A143" s="57" t="s">
        <v>449</v>
      </c>
      <c r="B143" s="99" t="s">
        <v>868</v>
      </c>
      <c r="C143" s="99" t="s">
        <v>869</v>
      </c>
      <c r="D143" s="8"/>
      <c r="E143" s="10"/>
      <c r="F143" s="99" t="s">
        <v>844</v>
      </c>
      <c r="G143" s="46" t="s">
        <v>16</v>
      </c>
      <c r="H143" s="46" t="s">
        <v>16</v>
      </c>
      <c r="I143" s="71">
        <f t="shared" si="6"/>
        <v>0</v>
      </c>
      <c r="J143" s="16">
        <f t="shared" si="7"/>
        <v>0</v>
      </c>
      <c r="K143" s="16">
        <f t="shared" si="8"/>
        <v>0</v>
      </c>
    </row>
    <row r="144" spans="1:12" x14ac:dyDescent="0.25">
      <c r="A144" s="57" t="s">
        <v>719</v>
      </c>
      <c r="B144" s="8" t="s">
        <v>239</v>
      </c>
      <c r="C144" s="12" t="s">
        <v>241</v>
      </c>
      <c r="D144" s="23"/>
      <c r="E144" s="12"/>
      <c r="F144" s="8" t="s">
        <v>210</v>
      </c>
      <c r="G144" s="46" t="s">
        <v>61</v>
      </c>
      <c r="H144" s="46" t="s">
        <v>71</v>
      </c>
      <c r="I144" s="71">
        <f t="shared" si="6"/>
        <v>3</v>
      </c>
      <c r="J144" s="16">
        <f t="shared" si="7"/>
        <v>32.94</v>
      </c>
      <c r="K144" s="16">
        <f t="shared" si="8"/>
        <v>23.73</v>
      </c>
    </row>
    <row r="145" spans="1:11" x14ac:dyDescent="0.25">
      <c r="A145" s="57" t="s">
        <v>720</v>
      </c>
      <c r="B145" s="8" t="s">
        <v>240</v>
      </c>
      <c r="C145" s="12" t="s">
        <v>241</v>
      </c>
      <c r="D145" s="23"/>
      <c r="E145" s="12"/>
      <c r="F145" s="8" t="s">
        <v>210</v>
      </c>
      <c r="G145" s="46" t="s">
        <v>58</v>
      </c>
      <c r="H145" s="46" t="s">
        <v>58</v>
      </c>
      <c r="I145" s="71">
        <f t="shared" si="6"/>
        <v>0</v>
      </c>
      <c r="J145" s="16">
        <f t="shared" si="7"/>
        <v>0</v>
      </c>
      <c r="K145" s="16">
        <f t="shared" si="8"/>
        <v>0</v>
      </c>
    </row>
    <row r="146" spans="1:11" x14ac:dyDescent="0.25">
      <c r="A146" s="57" t="s">
        <v>721</v>
      </c>
      <c r="B146" s="12" t="s">
        <v>692</v>
      </c>
      <c r="C146" s="12" t="s">
        <v>693</v>
      </c>
      <c r="D146" s="8"/>
      <c r="E146" s="10"/>
      <c r="F146" s="8" t="s">
        <v>691</v>
      </c>
      <c r="G146" s="46" t="s">
        <v>29</v>
      </c>
      <c r="H146" s="46" t="s">
        <v>29</v>
      </c>
      <c r="I146" s="71">
        <f t="shared" si="6"/>
        <v>0</v>
      </c>
      <c r="J146" s="16">
        <f t="shared" si="7"/>
        <v>0</v>
      </c>
      <c r="K146" s="16">
        <f t="shared" si="8"/>
        <v>0</v>
      </c>
    </row>
    <row r="147" spans="1:11" x14ac:dyDescent="0.25">
      <c r="A147" s="57" t="s">
        <v>724</v>
      </c>
      <c r="B147" s="12" t="s">
        <v>920</v>
      </c>
      <c r="C147" s="12" t="s">
        <v>921</v>
      </c>
      <c r="D147" s="8"/>
      <c r="E147" s="10"/>
      <c r="F147" s="8" t="s">
        <v>907</v>
      </c>
      <c r="G147" s="46" t="s">
        <v>13</v>
      </c>
      <c r="H147" s="46" t="s">
        <v>13</v>
      </c>
      <c r="I147" s="71">
        <f t="shared" si="6"/>
        <v>0</v>
      </c>
      <c r="J147" s="16">
        <f t="shared" si="7"/>
        <v>0</v>
      </c>
      <c r="K147" s="16">
        <f t="shared" si="8"/>
        <v>0</v>
      </c>
    </row>
    <row r="148" spans="1:11" x14ac:dyDescent="0.25">
      <c r="A148" s="57" t="s">
        <v>728</v>
      </c>
      <c r="B148" s="8" t="s">
        <v>365</v>
      </c>
      <c r="C148" s="12" t="s">
        <v>366</v>
      </c>
      <c r="D148" s="8"/>
      <c r="E148" s="10"/>
      <c r="F148" s="8" t="s">
        <v>327</v>
      </c>
      <c r="G148" s="46" t="s">
        <v>195</v>
      </c>
      <c r="H148" s="46" t="s">
        <v>195</v>
      </c>
      <c r="I148" s="71">
        <f t="shared" si="6"/>
        <v>0</v>
      </c>
      <c r="J148" s="16">
        <f t="shared" si="7"/>
        <v>0</v>
      </c>
      <c r="K148" s="16">
        <f t="shared" si="8"/>
        <v>0</v>
      </c>
    </row>
    <row r="149" spans="1:11" x14ac:dyDescent="0.25">
      <c r="A149" s="57" t="s">
        <v>729</v>
      </c>
      <c r="B149" s="8" t="s">
        <v>367</v>
      </c>
      <c r="C149" s="12" t="s">
        <v>368</v>
      </c>
      <c r="D149" s="23"/>
      <c r="E149" s="12"/>
      <c r="F149" s="8" t="s">
        <v>312</v>
      </c>
      <c r="G149" s="46" t="s">
        <v>996</v>
      </c>
      <c r="H149" s="46" t="s">
        <v>1047</v>
      </c>
      <c r="I149" s="71">
        <f t="shared" si="6"/>
        <v>206</v>
      </c>
      <c r="J149" s="16">
        <f t="shared" si="7"/>
        <v>2261.88</v>
      </c>
      <c r="K149" s="16">
        <f t="shared" si="8"/>
        <v>1629.46</v>
      </c>
    </row>
    <row r="150" spans="1:11" x14ac:dyDescent="0.25">
      <c r="A150" s="57" t="s">
        <v>730</v>
      </c>
      <c r="B150" s="8" t="s">
        <v>407</v>
      </c>
      <c r="C150" s="12" t="s">
        <v>408</v>
      </c>
      <c r="D150" s="23"/>
      <c r="E150" s="12"/>
      <c r="F150" s="8" t="s">
        <v>410</v>
      </c>
      <c r="G150" s="46" t="s">
        <v>16</v>
      </c>
      <c r="H150" s="46" t="s">
        <v>16</v>
      </c>
      <c r="I150" s="71">
        <f t="shared" si="6"/>
        <v>0</v>
      </c>
      <c r="J150" s="16">
        <f t="shared" si="7"/>
        <v>0</v>
      </c>
      <c r="K150" s="16">
        <f t="shared" si="8"/>
        <v>0</v>
      </c>
    </row>
    <row r="151" spans="1:11" x14ac:dyDescent="0.25">
      <c r="A151" s="57" t="s">
        <v>480</v>
      </c>
      <c r="B151" s="8" t="s">
        <v>411</v>
      </c>
      <c r="C151" s="12" t="s">
        <v>412</v>
      </c>
      <c r="D151" s="8"/>
      <c r="E151" s="10"/>
      <c r="F151" s="8" t="s">
        <v>410</v>
      </c>
      <c r="G151" s="46" t="s">
        <v>997</v>
      </c>
      <c r="H151" s="46" t="s">
        <v>997</v>
      </c>
      <c r="I151" s="71">
        <f t="shared" si="6"/>
        <v>0</v>
      </c>
      <c r="J151" s="16">
        <f t="shared" si="7"/>
        <v>0</v>
      </c>
      <c r="K151" s="16">
        <f t="shared" si="8"/>
        <v>0</v>
      </c>
    </row>
    <row r="152" spans="1:11" x14ac:dyDescent="0.25">
      <c r="A152" s="57" t="s">
        <v>884</v>
      </c>
      <c r="B152" s="8" t="s">
        <v>373</v>
      </c>
      <c r="C152" s="12" t="s">
        <v>376</v>
      </c>
      <c r="D152" s="23"/>
      <c r="E152" s="12"/>
      <c r="F152" s="8" t="s">
        <v>322</v>
      </c>
      <c r="G152" s="46" t="s">
        <v>802</v>
      </c>
      <c r="H152" s="46" t="s">
        <v>308</v>
      </c>
      <c r="I152" s="71">
        <f t="shared" si="6"/>
        <v>276</v>
      </c>
      <c r="J152" s="16">
        <f t="shared" si="7"/>
        <v>3030.48</v>
      </c>
      <c r="K152" s="16">
        <f t="shared" si="8"/>
        <v>2183.16</v>
      </c>
    </row>
    <row r="153" spans="1:11" x14ac:dyDescent="0.25">
      <c r="A153" s="57" t="s">
        <v>885</v>
      </c>
      <c r="B153" s="8" t="s">
        <v>374</v>
      </c>
      <c r="C153" s="76" t="s">
        <v>377</v>
      </c>
      <c r="D153" s="237"/>
      <c r="E153" s="239"/>
      <c r="F153" s="86" t="s">
        <v>322</v>
      </c>
      <c r="G153" s="46" t="s">
        <v>264</v>
      </c>
      <c r="H153" s="46" t="s">
        <v>264</v>
      </c>
      <c r="I153" s="71">
        <f t="shared" si="6"/>
        <v>0</v>
      </c>
      <c r="J153" s="16">
        <f t="shared" si="7"/>
        <v>0</v>
      </c>
      <c r="K153" s="16">
        <f t="shared" si="8"/>
        <v>0</v>
      </c>
    </row>
    <row r="154" spans="1:11" x14ac:dyDescent="0.25">
      <c r="A154" s="57" t="s">
        <v>886</v>
      </c>
      <c r="B154" s="8" t="s">
        <v>375</v>
      </c>
      <c r="C154" s="77"/>
      <c r="D154" s="238"/>
      <c r="E154" s="240"/>
      <c r="F154" s="88"/>
      <c r="G154" s="46" t="s">
        <v>998</v>
      </c>
      <c r="H154" s="46" t="s">
        <v>773</v>
      </c>
      <c r="I154" s="71">
        <f t="shared" si="6"/>
        <v>4</v>
      </c>
      <c r="J154" s="16">
        <f t="shared" si="7"/>
        <v>43.92</v>
      </c>
      <c r="K154" s="16">
        <f t="shared" si="8"/>
        <v>31.64</v>
      </c>
    </row>
    <row r="155" spans="1:11" x14ac:dyDescent="0.25">
      <c r="A155" s="57" t="s">
        <v>887</v>
      </c>
      <c r="B155" s="8" t="s">
        <v>922</v>
      </c>
      <c r="C155" s="77" t="s">
        <v>923</v>
      </c>
      <c r="D155" s="140"/>
      <c r="E155" s="141"/>
      <c r="F155" s="88" t="s">
        <v>924</v>
      </c>
      <c r="G155" s="115"/>
      <c r="H155" s="115"/>
      <c r="I155" s="71">
        <f t="shared" si="6"/>
        <v>0</v>
      </c>
      <c r="J155" s="16">
        <f t="shared" si="7"/>
        <v>0</v>
      </c>
      <c r="K155" s="16">
        <f t="shared" si="8"/>
        <v>0</v>
      </c>
    </row>
    <row r="156" spans="1:11" x14ac:dyDescent="0.25">
      <c r="A156" s="57" t="s">
        <v>888</v>
      </c>
      <c r="B156" s="8" t="s">
        <v>370</v>
      </c>
      <c r="C156" s="12" t="s">
        <v>371</v>
      </c>
      <c r="D156" s="23"/>
      <c r="E156" s="12"/>
      <c r="F156" s="8" t="s">
        <v>372</v>
      </c>
      <c r="G156" s="46" t="s">
        <v>941</v>
      </c>
      <c r="H156" s="46" t="s">
        <v>602</v>
      </c>
      <c r="I156" s="71">
        <f t="shared" si="6"/>
        <v>15</v>
      </c>
      <c r="J156" s="16">
        <f t="shared" si="7"/>
        <v>164.70000000000002</v>
      </c>
      <c r="K156" s="16">
        <f t="shared" si="8"/>
        <v>118.65</v>
      </c>
    </row>
    <row r="157" spans="1:11" x14ac:dyDescent="0.25">
      <c r="A157" s="57" t="s">
        <v>889</v>
      </c>
      <c r="B157" s="12" t="s">
        <v>705</v>
      </c>
      <c r="C157" s="12" t="s">
        <v>706</v>
      </c>
      <c r="D157" s="8"/>
      <c r="E157" s="10"/>
      <c r="F157" s="8" t="s">
        <v>704</v>
      </c>
      <c r="G157" s="48" t="s">
        <v>13</v>
      </c>
      <c r="H157" s="48" t="s">
        <v>17</v>
      </c>
      <c r="I157" s="71">
        <f t="shared" si="6"/>
        <v>1</v>
      </c>
      <c r="J157" s="16">
        <f t="shared" si="7"/>
        <v>10.98</v>
      </c>
      <c r="K157" s="16">
        <f t="shared" si="8"/>
        <v>7.91</v>
      </c>
    </row>
    <row r="158" spans="1:11" x14ac:dyDescent="0.25">
      <c r="A158" s="57" t="s">
        <v>890</v>
      </c>
      <c r="B158" s="12" t="s">
        <v>925</v>
      </c>
      <c r="C158" s="12" t="s">
        <v>926</v>
      </c>
      <c r="D158" s="8"/>
      <c r="E158" s="10"/>
      <c r="F158" s="8" t="s">
        <v>907</v>
      </c>
      <c r="G158" s="115"/>
      <c r="H158" s="115"/>
      <c r="I158" s="71">
        <f t="shared" si="6"/>
        <v>0</v>
      </c>
      <c r="J158" s="16">
        <f t="shared" si="7"/>
        <v>0</v>
      </c>
      <c r="K158" s="16">
        <f t="shared" si="8"/>
        <v>0</v>
      </c>
    </row>
    <row r="159" spans="1:11" x14ac:dyDescent="0.25">
      <c r="A159" s="57" t="s">
        <v>781</v>
      </c>
      <c r="B159" s="8" t="s">
        <v>380</v>
      </c>
      <c r="C159" s="12" t="s">
        <v>381</v>
      </c>
      <c r="D159" s="23"/>
      <c r="E159" s="12"/>
      <c r="F159" s="8" t="s">
        <v>322</v>
      </c>
      <c r="G159" s="46" t="s">
        <v>999</v>
      </c>
      <c r="H159" s="46" t="s">
        <v>980</v>
      </c>
      <c r="I159" s="71">
        <f t="shared" si="6"/>
        <v>424</v>
      </c>
      <c r="J159" s="16">
        <f t="shared" si="7"/>
        <v>4655.5200000000004</v>
      </c>
      <c r="K159" s="16">
        <f t="shared" si="8"/>
        <v>3353.84</v>
      </c>
    </row>
    <row r="160" spans="1:11" x14ac:dyDescent="0.25">
      <c r="A160" s="57" t="s">
        <v>891</v>
      </c>
      <c r="B160" s="8" t="s">
        <v>873</v>
      </c>
      <c r="C160" s="12" t="s">
        <v>874</v>
      </c>
      <c r="D160" s="8"/>
      <c r="E160" s="10"/>
      <c r="F160" s="8" t="s">
        <v>875</v>
      </c>
      <c r="G160" s="46" t="s">
        <v>13</v>
      </c>
      <c r="H160" s="46" t="s">
        <v>13</v>
      </c>
      <c r="I160" s="71">
        <f t="shared" si="6"/>
        <v>0</v>
      </c>
      <c r="J160" s="16">
        <f t="shared" si="7"/>
        <v>0</v>
      </c>
      <c r="K160" s="16">
        <f t="shared" si="8"/>
        <v>0</v>
      </c>
    </row>
    <row r="161" spans="1:11" x14ac:dyDescent="0.25">
      <c r="A161" s="57" t="s">
        <v>640</v>
      </c>
      <c r="B161" s="12" t="s">
        <v>734</v>
      </c>
      <c r="C161" s="8" t="s">
        <v>737</v>
      </c>
      <c r="D161" s="8"/>
      <c r="E161" s="10"/>
      <c r="F161" s="8" t="s">
        <v>736</v>
      </c>
      <c r="G161" s="46" t="s">
        <v>26</v>
      </c>
      <c r="H161" s="46" t="s">
        <v>26</v>
      </c>
      <c r="I161" s="71">
        <f t="shared" si="6"/>
        <v>0</v>
      </c>
      <c r="J161" s="16">
        <f t="shared" si="7"/>
        <v>0</v>
      </c>
      <c r="K161" s="16">
        <f t="shared" si="8"/>
        <v>0</v>
      </c>
    </row>
    <row r="162" spans="1:11" x14ac:dyDescent="0.25">
      <c r="A162" s="57" t="s">
        <v>892</v>
      </c>
      <c r="B162" s="99" t="s">
        <v>559</v>
      </c>
      <c r="C162" s="99" t="s">
        <v>560</v>
      </c>
      <c r="D162" s="8"/>
      <c r="E162" s="10"/>
      <c r="F162" s="99" t="s">
        <v>528</v>
      </c>
      <c r="G162" s="46" t="s">
        <v>1000</v>
      </c>
      <c r="H162" s="46" t="s">
        <v>1000</v>
      </c>
      <c r="I162" s="71">
        <f t="shared" si="6"/>
        <v>0</v>
      </c>
      <c r="J162" s="16">
        <f t="shared" si="7"/>
        <v>0</v>
      </c>
      <c r="K162" s="16">
        <f t="shared" si="8"/>
        <v>0</v>
      </c>
    </row>
    <row r="163" spans="1:11" x14ac:dyDescent="0.25">
      <c r="A163" s="57" t="s">
        <v>893</v>
      </c>
      <c r="B163" s="12" t="s">
        <v>699</v>
      </c>
      <c r="C163" s="12" t="s">
        <v>700</v>
      </c>
      <c r="D163" s="23"/>
      <c r="E163" s="12"/>
      <c r="F163" s="8" t="s">
        <v>701</v>
      </c>
      <c r="G163" s="46" t="s">
        <v>396</v>
      </c>
      <c r="H163" s="46" t="s">
        <v>396</v>
      </c>
      <c r="I163" s="71">
        <f t="shared" si="6"/>
        <v>0</v>
      </c>
      <c r="J163" s="16">
        <f t="shared" si="7"/>
        <v>0</v>
      </c>
      <c r="K163" s="16">
        <f t="shared" si="8"/>
        <v>0</v>
      </c>
    </row>
    <row r="164" spans="1:11" x14ac:dyDescent="0.25">
      <c r="A164" s="57" t="s">
        <v>894</v>
      </c>
      <c r="B164" s="99" t="s">
        <v>561</v>
      </c>
      <c r="C164" s="99" t="s">
        <v>562</v>
      </c>
      <c r="D164" s="8"/>
      <c r="E164" s="10"/>
      <c r="F164" s="99" t="s">
        <v>518</v>
      </c>
      <c r="G164" s="46" t="s">
        <v>589</v>
      </c>
      <c r="H164" s="46" t="s">
        <v>589</v>
      </c>
      <c r="I164" s="71">
        <f t="shared" si="6"/>
        <v>0</v>
      </c>
      <c r="J164" s="16">
        <f t="shared" si="7"/>
        <v>0</v>
      </c>
      <c r="K164" s="16">
        <f t="shared" si="8"/>
        <v>0</v>
      </c>
    </row>
    <row r="165" spans="1:11" x14ac:dyDescent="0.25">
      <c r="A165" s="57" t="s">
        <v>930</v>
      </c>
      <c r="B165" s="8" t="s">
        <v>385</v>
      </c>
      <c r="C165" s="12" t="s">
        <v>386</v>
      </c>
      <c r="D165" s="23"/>
      <c r="E165" s="12"/>
      <c r="F165" s="8" t="s">
        <v>383</v>
      </c>
      <c r="G165" s="46" t="s">
        <v>1001</v>
      </c>
      <c r="H165" s="46" t="s">
        <v>1001</v>
      </c>
      <c r="I165" s="71">
        <f t="shared" si="6"/>
        <v>0</v>
      </c>
      <c r="J165" s="16">
        <f t="shared" si="7"/>
        <v>0</v>
      </c>
      <c r="K165" s="16">
        <f t="shared" si="8"/>
        <v>0</v>
      </c>
    </row>
    <row r="166" spans="1:11" x14ac:dyDescent="0.25">
      <c r="A166" s="57" t="s">
        <v>933</v>
      </c>
      <c r="B166" s="36" t="s">
        <v>563</v>
      </c>
      <c r="C166" s="36" t="s">
        <v>564</v>
      </c>
      <c r="D166" s="23"/>
      <c r="E166" s="12"/>
      <c r="F166" s="36" t="s">
        <v>556</v>
      </c>
      <c r="G166" s="46" t="s">
        <v>1002</v>
      </c>
      <c r="H166" s="46" t="s">
        <v>1048</v>
      </c>
      <c r="I166" s="71">
        <f t="shared" si="6"/>
        <v>299</v>
      </c>
      <c r="J166" s="16">
        <f t="shared" si="7"/>
        <v>3283.02</v>
      </c>
      <c r="K166" s="16">
        <f t="shared" si="8"/>
        <v>2365.09</v>
      </c>
    </row>
    <row r="167" spans="1:11" x14ac:dyDescent="0.25">
      <c r="A167" s="57" t="s">
        <v>934</v>
      </c>
      <c r="B167" s="36" t="s">
        <v>878</v>
      </c>
      <c r="C167" s="128" t="s">
        <v>879</v>
      </c>
      <c r="D167" s="8"/>
      <c r="E167" s="10"/>
      <c r="F167" s="128" t="s">
        <v>875</v>
      </c>
      <c r="G167" s="46" t="s">
        <v>13</v>
      </c>
      <c r="H167" s="46" t="s">
        <v>13</v>
      </c>
      <c r="I167" s="71">
        <f t="shared" si="6"/>
        <v>0</v>
      </c>
      <c r="J167" s="16">
        <f t="shared" si="7"/>
        <v>0</v>
      </c>
      <c r="K167" s="16">
        <f t="shared" si="8"/>
        <v>0</v>
      </c>
    </row>
    <row r="168" spans="1:11" x14ac:dyDescent="0.25">
      <c r="A168" s="57" t="s">
        <v>935</v>
      </c>
      <c r="B168" s="12" t="s">
        <v>678</v>
      </c>
      <c r="C168" s="83" t="s">
        <v>676</v>
      </c>
      <c r="D168" s="8"/>
      <c r="E168" s="10"/>
      <c r="F168" s="91" t="s">
        <v>675</v>
      </c>
      <c r="G168" s="46" t="s">
        <v>71</v>
      </c>
      <c r="H168" s="46" t="s">
        <v>71</v>
      </c>
      <c r="I168" s="71">
        <f t="shared" si="6"/>
        <v>0</v>
      </c>
      <c r="J168" s="16">
        <f t="shared" si="7"/>
        <v>0</v>
      </c>
      <c r="K168" s="16">
        <f t="shared" si="8"/>
        <v>0</v>
      </c>
    </row>
    <row r="169" spans="1:11" x14ac:dyDescent="0.25">
      <c r="A169" s="57" t="s">
        <v>936</v>
      </c>
      <c r="B169" s="36" t="s">
        <v>677</v>
      </c>
      <c r="C169" s="85"/>
      <c r="D169" s="8"/>
      <c r="E169" s="10"/>
      <c r="F169" s="92"/>
      <c r="G169" s="46" t="s">
        <v>34</v>
      </c>
      <c r="H169" s="46" t="s">
        <v>34</v>
      </c>
      <c r="I169" s="71">
        <f t="shared" si="6"/>
        <v>0</v>
      </c>
      <c r="J169" s="16">
        <f t="shared" si="7"/>
        <v>0</v>
      </c>
      <c r="K169" s="16">
        <f t="shared" si="8"/>
        <v>0</v>
      </c>
    </row>
    <row r="170" spans="1:11" x14ac:dyDescent="0.25">
      <c r="A170" s="57" t="s">
        <v>937</v>
      </c>
      <c r="B170" s="36" t="s">
        <v>927</v>
      </c>
      <c r="C170" s="85" t="s">
        <v>928</v>
      </c>
      <c r="D170" s="8"/>
      <c r="E170" s="10"/>
      <c r="F170" s="92" t="s">
        <v>929</v>
      </c>
      <c r="G170" s="46" t="s">
        <v>26</v>
      </c>
      <c r="H170" s="46" t="s">
        <v>26</v>
      </c>
      <c r="I170" s="71">
        <f t="shared" si="6"/>
        <v>0</v>
      </c>
      <c r="J170" s="16">
        <f t="shared" si="7"/>
        <v>0</v>
      </c>
      <c r="K170" s="16">
        <f t="shared" si="8"/>
        <v>0</v>
      </c>
    </row>
    <row r="171" spans="1:11" x14ac:dyDescent="0.25">
      <c r="A171" s="57" t="s">
        <v>938</v>
      </c>
      <c r="B171" s="36" t="s">
        <v>565</v>
      </c>
      <c r="C171" s="36" t="s">
        <v>566</v>
      </c>
      <c r="D171" s="23"/>
      <c r="E171" s="12"/>
      <c r="F171" s="36" t="s">
        <v>567</v>
      </c>
      <c r="G171" s="46" t="s">
        <v>887</v>
      </c>
      <c r="H171" s="46" t="s">
        <v>1049</v>
      </c>
      <c r="I171" s="71">
        <f t="shared" si="6"/>
        <v>164</v>
      </c>
      <c r="J171" s="16">
        <f t="shared" si="7"/>
        <v>1800.72</v>
      </c>
      <c r="K171" s="16">
        <f t="shared" si="8"/>
        <v>1297.24</v>
      </c>
    </row>
    <row r="172" spans="1:11" x14ac:dyDescent="0.25">
      <c r="A172" s="57" t="s">
        <v>743</v>
      </c>
      <c r="B172" s="12" t="s">
        <v>659</v>
      </c>
      <c r="C172" s="12" t="s">
        <v>660</v>
      </c>
      <c r="D172" s="8"/>
      <c r="E172" s="10"/>
      <c r="F172" s="8" t="s">
        <v>655</v>
      </c>
      <c r="G172" s="46" t="s">
        <v>722</v>
      </c>
      <c r="H172" s="46" t="s">
        <v>722</v>
      </c>
      <c r="I172" s="71">
        <f t="shared" si="6"/>
        <v>0</v>
      </c>
      <c r="J172" s="16">
        <f t="shared" si="7"/>
        <v>0</v>
      </c>
      <c r="K172" s="16">
        <f t="shared" si="8"/>
        <v>0</v>
      </c>
    </row>
    <row r="173" spans="1:11" x14ac:dyDescent="0.25">
      <c r="A173" s="57" t="s">
        <v>939</v>
      </c>
      <c r="B173" s="12" t="s">
        <v>880</v>
      </c>
      <c r="C173" s="75" t="s">
        <v>881</v>
      </c>
      <c r="D173" s="8"/>
      <c r="E173" s="10"/>
      <c r="F173" s="31" t="s">
        <v>875</v>
      </c>
      <c r="G173" s="46" t="s">
        <v>13</v>
      </c>
      <c r="H173" s="46" t="s">
        <v>13</v>
      </c>
      <c r="I173" s="71">
        <f t="shared" si="6"/>
        <v>0</v>
      </c>
      <c r="J173" s="16">
        <f t="shared" si="7"/>
        <v>0</v>
      </c>
      <c r="K173" s="16">
        <f t="shared" si="8"/>
        <v>0</v>
      </c>
    </row>
    <row r="174" spans="1:11" x14ac:dyDescent="0.25">
      <c r="A174" s="57" t="s">
        <v>634</v>
      </c>
      <c r="B174" s="12" t="s">
        <v>882</v>
      </c>
      <c r="C174" s="75" t="s">
        <v>883</v>
      </c>
      <c r="D174" s="8"/>
      <c r="E174" s="10"/>
      <c r="F174" s="31" t="s">
        <v>875</v>
      </c>
      <c r="G174" s="46" t="s">
        <v>17</v>
      </c>
      <c r="H174" s="46" t="s">
        <v>17</v>
      </c>
      <c r="I174" s="71">
        <f t="shared" si="6"/>
        <v>0</v>
      </c>
      <c r="J174" s="16">
        <f t="shared" si="7"/>
        <v>0</v>
      </c>
      <c r="K174" s="16">
        <f t="shared" si="8"/>
        <v>0</v>
      </c>
    </row>
    <row r="175" spans="1:11" x14ac:dyDescent="0.25">
      <c r="A175" s="57" t="s">
        <v>940</v>
      </c>
      <c r="B175" s="12" t="s">
        <v>731</v>
      </c>
      <c r="C175" s="76" t="s">
        <v>735</v>
      </c>
      <c r="D175" s="8"/>
      <c r="E175" s="10"/>
      <c r="F175" s="91" t="s">
        <v>736</v>
      </c>
      <c r="G175" s="46" t="s">
        <v>17</v>
      </c>
      <c r="H175" s="46" t="s">
        <v>17</v>
      </c>
      <c r="I175" s="71">
        <f t="shared" si="6"/>
        <v>0</v>
      </c>
      <c r="J175" s="16">
        <f t="shared" si="7"/>
        <v>0</v>
      </c>
      <c r="K175" s="16">
        <f t="shared" si="8"/>
        <v>0</v>
      </c>
    </row>
    <row r="176" spans="1:11" x14ac:dyDescent="0.25">
      <c r="A176" s="57" t="s">
        <v>613</v>
      </c>
      <c r="B176" s="12" t="s">
        <v>732</v>
      </c>
      <c r="C176" s="111"/>
      <c r="D176" s="8"/>
      <c r="E176" s="10"/>
      <c r="F176" s="112"/>
      <c r="G176" s="46" t="s">
        <v>13</v>
      </c>
      <c r="H176" s="46" t="s">
        <v>13</v>
      </c>
      <c r="I176" s="71">
        <f t="shared" si="6"/>
        <v>0</v>
      </c>
      <c r="J176" s="16">
        <f t="shared" si="7"/>
        <v>0</v>
      </c>
      <c r="K176" s="16">
        <f t="shared" si="8"/>
        <v>0</v>
      </c>
    </row>
    <row r="177" spans="1:14" x14ac:dyDescent="0.25">
      <c r="A177" s="57" t="s">
        <v>113</v>
      </c>
      <c r="B177" s="12" t="s">
        <v>733</v>
      </c>
      <c r="C177" s="77"/>
      <c r="D177" s="8"/>
      <c r="E177" s="10"/>
      <c r="F177" s="92"/>
      <c r="G177" s="46" t="s">
        <v>13</v>
      </c>
      <c r="H177" s="46" t="s">
        <v>13</v>
      </c>
      <c r="I177" s="71">
        <f t="shared" si="6"/>
        <v>0</v>
      </c>
      <c r="J177" s="16">
        <f t="shared" si="7"/>
        <v>0</v>
      </c>
      <c r="K177" s="16">
        <f t="shared" si="8"/>
        <v>0</v>
      </c>
    </row>
    <row r="178" spans="1:14" x14ac:dyDescent="0.25">
      <c r="A178" s="57" t="s">
        <v>941</v>
      </c>
      <c r="B178" s="12" t="s">
        <v>931</v>
      </c>
      <c r="C178" s="77" t="s">
        <v>932</v>
      </c>
      <c r="D178" s="8"/>
      <c r="E178" s="10"/>
      <c r="F178" s="92" t="s">
        <v>698</v>
      </c>
      <c r="G178" s="46" t="s">
        <v>13</v>
      </c>
      <c r="H178" s="46" t="s">
        <v>13</v>
      </c>
      <c r="I178" s="71">
        <f t="shared" si="6"/>
        <v>0</v>
      </c>
      <c r="J178" s="16">
        <f t="shared" si="7"/>
        <v>0</v>
      </c>
      <c r="K178" s="16">
        <f t="shared" si="8"/>
        <v>0</v>
      </c>
    </row>
    <row r="179" spans="1:14" x14ac:dyDescent="0.25">
      <c r="J179" s="17"/>
    </row>
    <row r="180" spans="1:14" s="19" customFormat="1" ht="15.75" x14ac:dyDescent="0.25">
      <c r="A180" s="236" t="s">
        <v>115</v>
      </c>
      <c r="B180" s="236"/>
      <c r="C180" s="236"/>
      <c r="D180" s="236"/>
      <c r="E180" s="236"/>
      <c r="F180" s="236"/>
      <c r="G180" s="236"/>
      <c r="H180" s="236"/>
      <c r="I180" s="236"/>
      <c r="J180" s="20">
        <f>SUM(J8:J165)</f>
        <v>105408.00000000001</v>
      </c>
      <c r="K180" s="20">
        <f>SUM(K8:K165)</f>
        <v>75936.000000000015</v>
      </c>
      <c r="L180" s="20"/>
      <c r="M180" s="20"/>
      <c r="N180" s="20">
        <f>J180+K180</f>
        <v>181344.00000000003</v>
      </c>
    </row>
    <row r="181" spans="1:14" x14ac:dyDescent="0.25">
      <c r="J181" s="17"/>
    </row>
    <row r="182" spans="1:14" x14ac:dyDescent="0.25">
      <c r="J182" s="17"/>
    </row>
    <row r="183" spans="1:14" x14ac:dyDescent="0.25">
      <c r="J183" s="17"/>
    </row>
    <row r="184" spans="1:14" x14ac:dyDescent="0.25">
      <c r="J184" s="17"/>
    </row>
    <row r="185" spans="1:14" x14ac:dyDescent="0.25">
      <c r="J185" s="17"/>
    </row>
    <row r="186" spans="1:14" x14ac:dyDescent="0.25">
      <c r="J186" s="17"/>
    </row>
    <row r="187" spans="1:14" x14ac:dyDescent="0.25">
      <c r="J187" s="17"/>
    </row>
    <row r="188" spans="1:14" x14ac:dyDescent="0.25">
      <c r="J188" s="17"/>
    </row>
    <row r="189" spans="1:14" x14ac:dyDescent="0.25">
      <c r="J189" s="17"/>
    </row>
    <row r="190" spans="1:14" x14ac:dyDescent="0.25">
      <c r="J190" s="17"/>
    </row>
    <row r="191" spans="1:14" x14ac:dyDescent="0.25">
      <c r="J191" s="17"/>
    </row>
    <row r="192" spans="1:14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  <row r="224" spans="10:10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  <row r="237" spans="10:10" x14ac:dyDescent="0.25">
      <c r="J237" s="17"/>
    </row>
    <row r="238" spans="10:10" x14ac:dyDescent="0.25">
      <c r="J238" s="17"/>
    </row>
    <row r="239" spans="10:10" x14ac:dyDescent="0.25">
      <c r="J239" s="17"/>
    </row>
    <row r="240" spans="10:10" x14ac:dyDescent="0.25">
      <c r="J240" s="17"/>
    </row>
    <row r="241" spans="10:10" x14ac:dyDescent="0.25">
      <c r="J241" s="17"/>
    </row>
    <row r="242" spans="10:10" x14ac:dyDescent="0.25">
      <c r="J242" s="17"/>
    </row>
    <row r="243" spans="10:10" x14ac:dyDescent="0.25">
      <c r="J243" s="17"/>
    </row>
    <row r="244" spans="10:10" x14ac:dyDescent="0.25">
      <c r="J244" s="17"/>
    </row>
    <row r="245" spans="10:10" x14ac:dyDescent="0.25">
      <c r="J245" s="17"/>
    </row>
    <row r="246" spans="10:10" x14ac:dyDescent="0.25">
      <c r="J246" s="17"/>
    </row>
    <row r="247" spans="10:10" x14ac:dyDescent="0.25">
      <c r="J247" s="17"/>
    </row>
    <row r="248" spans="10:10" x14ac:dyDescent="0.25">
      <c r="J248" s="17"/>
    </row>
    <row r="249" spans="10:10" x14ac:dyDescent="0.25">
      <c r="J249" s="17"/>
    </row>
    <row r="250" spans="10:10" x14ac:dyDescent="0.25">
      <c r="J250" s="17"/>
    </row>
  </sheetData>
  <mergeCells count="22">
    <mergeCell ref="D153:D154"/>
    <mergeCell ref="E153:E154"/>
    <mergeCell ref="A180:I180"/>
    <mergeCell ref="E74:E75"/>
    <mergeCell ref="D102:D103"/>
    <mergeCell ref="E102:E103"/>
    <mergeCell ref="D125:D126"/>
    <mergeCell ref="E125:E126"/>
    <mergeCell ref="D127:D129"/>
    <mergeCell ref="E127:E129"/>
    <mergeCell ref="I5:I6"/>
    <mergeCell ref="J5:J6"/>
    <mergeCell ref="K5:K6"/>
    <mergeCell ref="D11:D12"/>
    <mergeCell ref="E11:E12"/>
    <mergeCell ref="F5:F6"/>
    <mergeCell ref="G5:H5"/>
    <mergeCell ref="E53:E54"/>
    <mergeCell ref="A5:A6"/>
    <mergeCell ref="B5:B6"/>
    <mergeCell ref="C5:C6"/>
    <mergeCell ref="D5:E5"/>
  </mergeCells>
  <pageMargins left="0.7" right="0.7" top="0.75" bottom="0.75" header="0.3" footer="0.3"/>
  <pageSetup paperSize="341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107"/>
  <sheetViews>
    <sheetView workbookViewId="0">
      <selection activeCell="H31" sqref="H31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10" max="10" width="16.5703125" customWidth="1"/>
    <col min="11" max="11" width="19" customWidth="1"/>
    <col min="13" max="13" width="10.42578125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8</v>
      </c>
      <c r="H5" s="227"/>
      <c r="I5" s="228" t="s">
        <v>9</v>
      </c>
      <c r="J5" s="229" t="s">
        <v>118</v>
      </c>
      <c r="K5" s="214" t="s">
        <v>114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15"/>
      <c r="N6" s="6">
        <v>20.73</v>
      </c>
    </row>
    <row r="7" spans="1:37" x14ac:dyDescent="0.25">
      <c r="A7" s="7" t="s">
        <v>13</v>
      </c>
      <c r="B7" s="8" t="s">
        <v>120</v>
      </c>
      <c r="C7" s="8" t="s">
        <v>121</v>
      </c>
      <c r="D7" s="12"/>
      <c r="E7" s="10"/>
      <c r="F7" t="s">
        <v>76</v>
      </c>
      <c r="G7" s="46"/>
      <c r="H7" s="46" t="s">
        <v>16</v>
      </c>
      <c r="I7" s="46" t="str">
        <f>H7</f>
        <v>0</v>
      </c>
      <c r="J7" s="16">
        <f>I7*120</f>
        <v>0</v>
      </c>
      <c r="K7" s="16">
        <f>I7*99.27</f>
        <v>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x14ac:dyDescent="0.25">
      <c r="A8" s="7" t="s">
        <v>17</v>
      </c>
      <c r="B8" s="8" t="s">
        <v>14</v>
      </c>
      <c r="C8" s="24" t="s">
        <v>122</v>
      </c>
      <c r="D8" s="23"/>
      <c r="E8" s="12"/>
      <c r="F8" s="8" t="s">
        <v>15</v>
      </c>
      <c r="G8" s="46"/>
      <c r="H8" s="46" t="s">
        <v>16</v>
      </c>
      <c r="I8" s="46" t="str">
        <f>H8</f>
        <v>0</v>
      </c>
      <c r="J8" s="16">
        <f>I8*120</f>
        <v>0</v>
      </c>
      <c r="K8" s="16">
        <f>I8*99.27</f>
        <v>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x14ac:dyDescent="0.25">
      <c r="A9" s="7" t="s">
        <v>20</v>
      </c>
      <c r="B9" s="8" t="s">
        <v>18</v>
      </c>
      <c r="C9" s="12" t="s">
        <v>123</v>
      </c>
      <c r="D9" s="12"/>
      <c r="E9" s="10"/>
      <c r="F9" s="8" t="s">
        <v>19</v>
      </c>
      <c r="G9" s="46"/>
      <c r="H9" s="46" t="s">
        <v>13</v>
      </c>
      <c r="I9" s="46" t="str">
        <f t="shared" ref="I9:I35" si="0">H9</f>
        <v>1</v>
      </c>
      <c r="J9" s="16">
        <f t="shared" ref="J9:J35" si="1">I9*120</f>
        <v>120</v>
      </c>
      <c r="K9" s="16">
        <f t="shared" ref="K9:K34" si="2">I9*99.27</f>
        <v>99.27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7" t="s">
        <v>23</v>
      </c>
      <c r="B10" s="8" t="s">
        <v>21</v>
      </c>
      <c r="C10" s="12" t="s">
        <v>124</v>
      </c>
      <c r="D10" s="8"/>
      <c r="E10" s="2"/>
      <c r="F10" s="8" t="s">
        <v>22</v>
      </c>
      <c r="G10" s="46"/>
      <c r="H10" s="46" t="s">
        <v>13</v>
      </c>
      <c r="I10" s="46" t="str">
        <f t="shared" si="0"/>
        <v>1</v>
      </c>
      <c r="J10" s="16">
        <f t="shared" si="1"/>
        <v>120</v>
      </c>
      <c r="K10" s="16">
        <f t="shared" si="2"/>
        <v>99.27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7" t="s">
        <v>26</v>
      </c>
      <c r="B11" s="8" t="s">
        <v>24</v>
      </c>
      <c r="C11" s="12" t="s">
        <v>125</v>
      </c>
      <c r="D11" s="8"/>
      <c r="E11" s="10"/>
      <c r="F11" s="8" t="s">
        <v>25</v>
      </c>
      <c r="G11" s="46"/>
      <c r="H11" s="46" t="s">
        <v>16</v>
      </c>
      <c r="I11" s="46" t="str">
        <f t="shared" si="0"/>
        <v>0</v>
      </c>
      <c r="J11" s="16">
        <f t="shared" si="1"/>
        <v>0</v>
      </c>
      <c r="K11" s="16">
        <f t="shared" si="2"/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7" t="s">
        <v>29</v>
      </c>
      <c r="B12" s="8" t="s">
        <v>27</v>
      </c>
      <c r="C12" s="12" t="s">
        <v>126</v>
      </c>
      <c r="D12" s="23"/>
      <c r="E12" s="12"/>
      <c r="F12" s="8" t="s">
        <v>28</v>
      </c>
      <c r="G12" s="46"/>
      <c r="H12" s="46" t="s">
        <v>17</v>
      </c>
      <c r="I12" s="46" t="str">
        <f t="shared" si="0"/>
        <v>2</v>
      </c>
      <c r="J12" s="16">
        <f t="shared" si="1"/>
        <v>240</v>
      </c>
      <c r="K12" s="16">
        <f t="shared" si="2"/>
        <v>198.54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7" t="s">
        <v>31</v>
      </c>
      <c r="B13" s="8" t="s">
        <v>30</v>
      </c>
      <c r="C13" s="12" t="s">
        <v>127</v>
      </c>
      <c r="D13" s="8"/>
      <c r="E13" s="10"/>
      <c r="F13" s="8" t="s">
        <v>22</v>
      </c>
      <c r="G13" s="46"/>
      <c r="H13" s="46" t="s">
        <v>20</v>
      </c>
      <c r="I13" s="46" t="str">
        <f t="shared" si="0"/>
        <v>3</v>
      </c>
      <c r="J13" s="16">
        <f t="shared" si="1"/>
        <v>360</v>
      </c>
      <c r="K13" s="16">
        <f t="shared" si="2"/>
        <v>297.81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7" t="s">
        <v>34</v>
      </c>
      <c r="B14" s="8" t="s">
        <v>32</v>
      </c>
      <c r="C14" s="12" t="s">
        <v>128</v>
      </c>
      <c r="D14" s="8"/>
      <c r="E14" s="10"/>
      <c r="F14" s="8" t="s">
        <v>33</v>
      </c>
      <c r="G14" s="46"/>
      <c r="H14" s="46" t="s">
        <v>13</v>
      </c>
      <c r="I14" s="46" t="str">
        <f t="shared" si="0"/>
        <v>1</v>
      </c>
      <c r="J14" s="16">
        <f t="shared" si="1"/>
        <v>120</v>
      </c>
      <c r="K14" s="16">
        <f t="shared" si="2"/>
        <v>99.27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7" t="s">
        <v>37</v>
      </c>
      <c r="B15" s="8" t="s">
        <v>35</v>
      </c>
      <c r="C15" s="8" t="s">
        <v>129</v>
      </c>
      <c r="D15" s="8"/>
      <c r="E15" s="10"/>
      <c r="F15" s="8" t="s">
        <v>36</v>
      </c>
      <c r="G15" s="46"/>
      <c r="H15" s="46" t="s">
        <v>13</v>
      </c>
      <c r="I15" s="46" t="str">
        <f t="shared" si="0"/>
        <v>1</v>
      </c>
      <c r="J15" s="16">
        <f t="shared" si="1"/>
        <v>120</v>
      </c>
      <c r="K15" s="16">
        <f t="shared" si="2"/>
        <v>99.27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7" t="s">
        <v>40</v>
      </c>
      <c r="B16" s="8" t="s">
        <v>38</v>
      </c>
      <c r="C16" s="12" t="s">
        <v>130</v>
      </c>
      <c r="D16" s="8"/>
      <c r="E16" s="10"/>
      <c r="F16" s="8" t="s">
        <v>39</v>
      </c>
      <c r="G16" s="46"/>
      <c r="H16" s="46" t="s">
        <v>16</v>
      </c>
      <c r="I16" s="46" t="str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7" t="s">
        <v>43</v>
      </c>
      <c r="B17" s="8" t="s">
        <v>41</v>
      </c>
      <c r="C17" s="8" t="s">
        <v>131</v>
      </c>
      <c r="D17" s="8"/>
      <c r="E17" s="10"/>
      <c r="F17" s="8" t="s">
        <v>42</v>
      </c>
      <c r="G17" s="46"/>
      <c r="H17" s="46" t="s">
        <v>13</v>
      </c>
      <c r="I17" s="46" t="str">
        <f t="shared" si="0"/>
        <v>1</v>
      </c>
      <c r="J17" s="16">
        <f t="shared" si="1"/>
        <v>120</v>
      </c>
      <c r="K17" s="16">
        <f t="shared" si="2"/>
        <v>99.27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7" t="s">
        <v>46</v>
      </c>
      <c r="B18" s="8" t="s">
        <v>44</v>
      </c>
      <c r="C18" s="8" t="s">
        <v>132</v>
      </c>
      <c r="D18" s="8"/>
      <c r="E18" s="10"/>
      <c r="F18" s="8" t="s">
        <v>45</v>
      </c>
      <c r="G18" s="46"/>
      <c r="H18" s="46" t="s">
        <v>16</v>
      </c>
      <c r="I18" s="46" t="str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7" t="s">
        <v>49</v>
      </c>
      <c r="B19" s="8" t="s">
        <v>47</v>
      </c>
      <c r="C19" s="8" t="s">
        <v>133</v>
      </c>
      <c r="D19" s="8"/>
      <c r="E19" s="10"/>
      <c r="F19" s="8" t="s">
        <v>48</v>
      </c>
      <c r="G19" s="46"/>
      <c r="H19" s="46" t="s">
        <v>13</v>
      </c>
      <c r="I19" s="46" t="str">
        <f t="shared" si="0"/>
        <v>1</v>
      </c>
      <c r="J19" s="16">
        <f t="shared" si="1"/>
        <v>120</v>
      </c>
      <c r="K19" s="16">
        <f t="shared" si="2"/>
        <v>99.27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7" t="s">
        <v>52</v>
      </c>
      <c r="B20" s="8" t="s">
        <v>50</v>
      </c>
      <c r="C20" s="8" t="s">
        <v>134</v>
      </c>
      <c r="D20" s="23"/>
      <c r="E20" s="8"/>
      <c r="F20" s="8" t="s">
        <v>51</v>
      </c>
      <c r="G20" s="46"/>
      <c r="H20" s="46" t="s">
        <v>17</v>
      </c>
      <c r="I20" s="46" t="str">
        <f t="shared" si="0"/>
        <v>2</v>
      </c>
      <c r="J20" s="16">
        <f t="shared" si="1"/>
        <v>240</v>
      </c>
      <c r="K20" s="16">
        <f t="shared" si="2"/>
        <v>198.54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7" t="s">
        <v>54</v>
      </c>
      <c r="B21" s="8" t="s">
        <v>53</v>
      </c>
      <c r="C21" s="12" t="s">
        <v>135</v>
      </c>
      <c r="D21" s="12"/>
      <c r="E21" s="10"/>
      <c r="F21" s="8" t="s">
        <v>39</v>
      </c>
      <c r="G21" s="46"/>
      <c r="H21" s="46" t="s">
        <v>13</v>
      </c>
      <c r="I21" s="46" t="str">
        <f t="shared" si="0"/>
        <v>1</v>
      </c>
      <c r="J21" s="16">
        <f t="shared" si="1"/>
        <v>120</v>
      </c>
      <c r="K21" s="16">
        <f t="shared" si="2"/>
        <v>99.27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7" t="s">
        <v>58</v>
      </c>
      <c r="B22" s="8" t="s">
        <v>55</v>
      </c>
      <c r="C22" s="8" t="s">
        <v>136</v>
      </c>
      <c r="D22" s="23"/>
      <c r="E22" s="12"/>
      <c r="F22" s="8" t="s">
        <v>56</v>
      </c>
      <c r="G22" s="46"/>
      <c r="H22" s="46" t="s">
        <v>57</v>
      </c>
      <c r="I22" s="46" t="str">
        <f t="shared" si="0"/>
        <v>28</v>
      </c>
      <c r="J22" s="16">
        <f t="shared" si="1"/>
        <v>3360</v>
      </c>
      <c r="K22" s="16">
        <f t="shared" si="2"/>
        <v>2779.56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7" t="s">
        <v>61</v>
      </c>
      <c r="B23" s="8" t="s">
        <v>59</v>
      </c>
      <c r="C23" s="12" t="s">
        <v>137</v>
      </c>
      <c r="D23" s="25"/>
      <c r="E23" s="8"/>
      <c r="F23" s="8" t="s">
        <v>60</v>
      </c>
      <c r="G23" s="46"/>
      <c r="H23" s="46" t="s">
        <v>16</v>
      </c>
      <c r="I23" s="46" t="str">
        <f t="shared" si="0"/>
        <v>0</v>
      </c>
      <c r="J23" s="16">
        <f t="shared" si="1"/>
        <v>0</v>
      </c>
      <c r="K23" s="16">
        <f t="shared" si="2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26" t="s">
        <v>65</v>
      </c>
      <c r="B24" s="8" t="s">
        <v>62</v>
      </c>
      <c r="C24" s="27" t="s">
        <v>122</v>
      </c>
      <c r="D24" s="25"/>
      <c r="E24" s="216"/>
      <c r="F24" s="218" t="s">
        <v>63</v>
      </c>
      <c r="G24" s="46"/>
      <c r="H24" s="46" t="s">
        <v>37</v>
      </c>
      <c r="I24" s="46" t="str">
        <f t="shared" si="0"/>
        <v>9</v>
      </c>
      <c r="J24" s="16">
        <f t="shared" si="1"/>
        <v>1080</v>
      </c>
      <c r="K24" s="16">
        <f t="shared" si="2"/>
        <v>893.43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26" t="s">
        <v>68</v>
      </c>
      <c r="B25" s="8" t="s">
        <v>64</v>
      </c>
      <c r="C25" s="28"/>
      <c r="D25" s="29"/>
      <c r="E25" s="217"/>
      <c r="F25" s="219"/>
      <c r="G25" s="46"/>
      <c r="H25" s="46" t="s">
        <v>17</v>
      </c>
      <c r="I25" s="46" t="str">
        <f t="shared" si="0"/>
        <v>2</v>
      </c>
      <c r="J25" s="16">
        <f t="shared" si="1"/>
        <v>240</v>
      </c>
      <c r="K25" s="16">
        <f t="shared" si="2"/>
        <v>198.54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26" t="s">
        <v>71</v>
      </c>
      <c r="B26" s="8" t="s">
        <v>66</v>
      </c>
      <c r="C26" s="8" t="s">
        <v>138</v>
      </c>
      <c r="D26" s="30"/>
      <c r="E26" s="10"/>
      <c r="F26" s="8" t="s">
        <v>67</v>
      </c>
      <c r="G26" s="46"/>
      <c r="H26" s="46" t="s">
        <v>16</v>
      </c>
      <c r="I26" s="46" t="str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26" t="s">
        <v>74</v>
      </c>
      <c r="B27" s="8" t="s">
        <v>69</v>
      </c>
      <c r="C27" s="8" t="s">
        <v>139</v>
      </c>
      <c r="D27" s="23"/>
      <c r="E27" s="8"/>
      <c r="F27" s="8" t="s">
        <v>70</v>
      </c>
      <c r="G27" s="46"/>
      <c r="H27" s="46" t="s">
        <v>20</v>
      </c>
      <c r="I27" s="46" t="str">
        <f t="shared" si="0"/>
        <v>3</v>
      </c>
      <c r="J27" s="16">
        <f t="shared" si="1"/>
        <v>360</v>
      </c>
      <c r="K27" s="16">
        <f t="shared" si="2"/>
        <v>297.81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26" t="s">
        <v>77</v>
      </c>
      <c r="B28" s="8" t="s">
        <v>72</v>
      </c>
      <c r="C28" s="12" t="s">
        <v>140</v>
      </c>
      <c r="D28" s="8"/>
      <c r="E28" s="10"/>
      <c r="F28" s="8" t="s">
        <v>73</v>
      </c>
      <c r="G28" s="46"/>
      <c r="H28" s="46" t="s">
        <v>13</v>
      </c>
      <c r="I28" s="46" t="str">
        <f t="shared" si="0"/>
        <v>1</v>
      </c>
      <c r="J28" s="16">
        <f t="shared" si="1"/>
        <v>120</v>
      </c>
      <c r="K28" s="16">
        <f t="shared" si="2"/>
        <v>99.27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26" t="s">
        <v>81</v>
      </c>
      <c r="B29" s="8" t="s">
        <v>75</v>
      </c>
      <c r="C29" s="12" t="s">
        <v>141</v>
      </c>
      <c r="D29" s="31"/>
      <c r="E29" s="10"/>
      <c r="F29" s="8" t="s">
        <v>76</v>
      </c>
      <c r="G29" s="46"/>
      <c r="H29" s="46" t="s">
        <v>16</v>
      </c>
      <c r="I29" s="46" t="str">
        <f t="shared" si="0"/>
        <v>0</v>
      </c>
      <c r="J29" s="16">
        <f t="shared" si="1"/>
        <v>0</v>
      </c>
      <c r="K29" s="16">
        <f t="shared" si="2"/>
        <v>0</v>
      </c>
    </row>
    <row r="30" spans="1:37" x14ac:dyDescent="0.25">
      <c r="A30" s="26" t="s">
        <v>83</v>
      </c>
      <c r="B30" s="8" t="s">
        <v>78</v>
      </c>
      <c r="C30" s="27" t="s">
        <v>142</v>
      </c>
      <c r="D30" s="25"/>
      <c r="E30" s="216"/>
      <c r="F30" s="218" t="s">
        <v>79</v>
      </c>
      <c r="G30" s="46"/>
      <c r="H30" s="46" t="s">
        <v>54</v>
      </c>
      <c r="I30" s="46" t="str">
        <f t="shared" si="0"/>
        <v>15</v>
      </c>
      <c r="J30" s="16">
        <f t="shared" si="1"/>
        <v>1800</v>
      </c>
      <c r="K30" s="16">
        <f t="shared" si="2"/>
        <v>1489.05</v>
      </c>
    </row>
    <row r="31" spans="1:37" x14ac:dyDescent="0.25">
      <c r="A31" s="26" t="s">
        <v>85</v>
      </c>
      <c r="B31" s="8" t="s">
        <v>80</v>
      </c>
      <c r="C31" s="28"/>
      <c r="D31" s="29"/>
      <c r="E31" s="217"/>
      <c r="F31" s="219"/>
      <c r="G31" s="46"/>
      <c r="H31" s="46" t="s">
        <v>16</v>
      </c>
      <c r="I31" s="46" t="str">
        <f t="shared" si="0"/>
        <v>0</v>
      </c>
      <c r="J31" s="16">
        <f t="shared" si="1"/>
        <v>0</v>
      </c>
      <c r="K31" s="16">
        <f t="shared" si="2"/>
        <v>0</v>
      </c>
    </row>
    <row r="32" spans="1:37" x14ac:dyDescent="0.25">
      <c r="A32" s="26" t="s">
        <v>88</v>
      </c>
      <c r="B32" s="13" t="s">
        <v>82</v>
      </c>
      <c r="C32" s="32" t="s">
        <v>143</v>
      </c>
      <c r="D32" s="14"/>
      <c r="E32" s="14"/>
      <c r="F32" s="15"/>
      <c r="G32" s="47"/>
      <c r="H32" s="47"/>
      <c r="I32" s="47">
        <f t="shared" si="0"/>
        <v>0</v>
      </c>
      <c r="J32" s="16">
        <f t="shared" si="1"/>
        <v>0</v>
      </c>
      <c r="K32" s="16">
        <f t="shared" si="2"/>
        <v>0</v>
      </c>
    </row>
    <row r="33" spans="1:13" x14ac:dyDescent="0.25">
      <c r="A33" s="26" t="s">
        <v>90</v>
      </c>
      <c r="B33" s="8" t="s">
        <v>84</v>
      </c>
      <c r="C33" s="12" t="s">
        <v>144</v>
      </c>
      <c r="D33" s="8"/>
      <c r="E33" s="10"/>
      <c r="F33" s="8" t="s">
        <v>73</v>
      </c>
      <c r="G33" s="46"/>
      <c r="H33" s="46" t="s">
        <v>16</v>
      </c>
      <c r="I33" s="46" t="str">
        <f t="shared" si="0"/>
        <v>0</v>
      </c>
      <c r="J33" s="16">
        <f t="shared" si="1"/>
        <v>0</v>
      </c>
      <c r="K33" s="16">
        <f t="shared" si="2"/>
        <v>0</v>
      </c>
    </row>
    <row r="34" spans="1:13" x14ac:dyDescent="0.25">
      <c r="A34" s="26" t="s">
        <v>57</v>
      </c>
      <c r="B34" s="8" t="s">
        <v>86</v>
      </c>
      <c r="C34" s="12" t="s">
        <v>145</v>
      </c>
      <c r="D34" s="8"/>
      <c r="E34" s="10"/>
      <c r="F34" s="8" t="s">
        <v>87</v>
      </c>
      <c r="G34" s="46"/>
      <c r="H34" s="46" t="s">
        <v>13</v>
      </c>
      <c r="I34" s="46" t="str">
        <f t="shared" si="0"/>
        <v>1</v>
      </c>
      <c r="J34" s="16">
        <f t="shared" si="1"/>
        <v>120</v>
      </c>
      <c r="K34" s="16">
        <f t="shared" si="2"/>
        <v>99.27</v>
      </c>
    </row>
    <row r="35" spans="1:13" x14ac:dyDescent="0.25">
      <c r="A35" s="26" t="s">
        <v>146</v>
      </c>
      <c r="B35" s="8" t="s">
        <v>89</v>
      </c>
      <c r="C35" s="12" t="s">
        <v>147</v>
      </c>
      <c r="D35" s="8"/>
      <c r="E35" s="10"/>
      <c r="F35" s="8" t="s">
        <v>87</v>
      </c>
      <c r="G35" s="46"/>
      <c r="H35" s="46" t="s">
        <v>13</v>
      </c>
      <c r="I35" s="46" t="str">
        <f t="shared" si="0"/>
        <v>1</v>
      </c>
      <c r="J35" s="16">
        <f t="shared" si="1"/>
        <v>120</v>
      </c>
      <c r="K35" s="16">
        <f>I35*99.27</f>
        <v>99.27</v>
      </c>
    </row>
    <row r="36" spans="1:13" x14ac:dyDescent="0.25">
      <c r="J36" s="17"/>
    </row>
    <row r="37" spans="1:13" s="19" customFormat="1" ht="15.75" x14ac:dyDescent="0.25">
      <c r="A37" s="231" t="s">
        <v>115</v>
      </c>
      <c r="B37" s="231"/>
      <c r="C37" s="231"/>
      <c r="D37" s="231"/>
      <c r="E37" s="231"/>
      <c r="F37" s="231"/>
      <c r="G37" s="231"/>
      <c r="H37" s="231"/>
      <c r="I37" s="231"/>
      <c r="J37" s="20">
        <f>SUM(J8:J36)</f>
        <v>8880</v>
      </c>
      <c r="K37" s="20">
        <f>SUM(K8:K36)</f>
        <v>7345.9800000000023</v>
      </c>
      <c r="M37" s="20">
        <f>J37-K37</f>
        <v>1534.0199999999977</v>
      </c>
    </row>
    <row r="38" spans="1:13" x14ac:dyDescent="0.25">
      <c r="J38" s="17"/>
    </row>
    <row r="39" spans="1:13" x14ac:dyDescent="0.25">
      <c r="J39" s="17"/>
    </row>
    <row r="40" spans="1:13" x14ac:dyDescent="0.25">
      <c r="J40" s="17"/>
    </row>
    <row r="41" spans="1:13" x14ac:dyDescent="0.25">
      <c r="J41" s="17"/>
    </row>
    <row r="42" spans="1:13" x14ac:dyDescent="0.25">
      <c r="J42" s="17"/>
    </row>
    <row r="43" spans="1:13" x14ac:dyDescent="0.25">
      <c r="J43" s="17"/>
    </row>
    <row r="44" spans="1:13" x14ac:dyDescent="0.25">
      <c r="J44" s="17"/>
    </row>
    <row r="45" spans="1:13" x14ac:dyDescent="0.25">
      <c r="J45" s="17"/>
    </row>
    <row r="46" spans="1:13" x14ac:dyDescent="0.25">
      <c r="J46" s="17"/>
    </row>
    <row r="47" spans="1:13" x14ac:dyDescent="0.25">
      <c r="J47" s="17"/>
    </row>
    <row r="48" spans="1:13" x14ac:dyDescent="0.25">
      <c r="J48" s="17"/>
    </row>
    <row r="49" spans="10:10" x14ac:dyDescent="0.25">
      <c r="J49" s="17"/>
    </row>
    <row r="50" spans="10:10" x14ac:dyDescent="0.25">
      <c r="J50" s="17"/>
    </row>
    <row r="51" spans="10:10" x14ac:dyDescent="0.25">
      <c r="J51" s="17"/>
    </row>
    <row r="52" spans="10:10" x14ac:dyDescent="0.25">
      <c r="J52" s="17"/>
    </row>
    <row r="53" spans="10:10" x14ac:dyDescent="0.25">
      <c r="J53" s="17"/>
    </row>
    <row r="54" spans="10:10" x14ac:dyDescent="0.25">
      <c r="J54" s="17"/>
    </row>
    <row r="55" spans="10:10" x14ac:dyDescent="0.25">
      <c r="J55" s="17"/>
    </row>
    <row r="56" spans="10:10" x14ac:dyDescent="0.25">
      <c r="J56" s="17"/>
    </row>
    <row r="57" spans="10:10" x14ac:dyDescent="0.25">
      <c r="J57" s="17"/>
    </row>
    <row r="58" spans="10:10" x14ac:dyDescent="0.25">
      <c r="J58" s="17"/>
    </row>
    <row r="59" spans="10:10" x14ac:dyDescent="0.25">
      <c r="J59" s="17"/>
    </row>
    <row r="60" spans="10:10" x14ac:dyDescent="0.25">
      <c r="J60" s="17"/>
    </row>
    <row r="61" spans="10:10" x14ac:dyDescent="0.25">
      <c r="J61" s="17"/>
    </row>
    <row r="62" spans="10:10" x14ac:dyDescent="0.25">
      <c r="J62" s="17"/>
    </row>
    <row r="63" spans="10:10" x14ac:dyDescent="0.25">
      <c r="J63" s="17"/>
    </row>
    <row r="64" spans="10:10" x14ac:dyDescent="0.25">
      <c r="J64" s="17"/>
    </row>
    <row r="65" spans="10:10" x14ac:dyDescent="0.25">
      <c r="J65" s="17"/>
    </row>
    <row r="66" spans="10:10" x14ac:dyDescent="0.25">
      <c r="J66" s="17"/>
    </row>
    <row r="67" spans="10:10" x14ac:dyDescent="0.25">
      <c r="J67" s="17"/>
    </row>
    <row r="68" spans="10:10" x14ac:dyDescent="0.25">
      <c r="J68" s="17"/>
    </row>
    <row r="69" spans="10:10" x14ac:dyDescent="0.25">
      <c r="J69" s="17"/>
    </row>
    <row r="70" spans="10:10" x14ac:dyDescent="0.25">
      <c r="J70" s="17"/>
    </row>
    <row r="71" spans="10:10" x14ac:dyDescent="0.25">
      <c r="J71" s="17"/>
    </row>
    <row r="72" spans="10:10" x14ac:dyDescent="0.25">
      <c r="J72" s="17"/>
    </row>
    <row r="73" spans="10:10" x14ac:dyDescent="0.25">
      <c r="J73" s="17"/>
    </row>
    <row r="74" spans="10:10" x14ac:dyDescent="0.25">
      <c r="J74" s="17"/>
    </row>
    <row r="75" spans="10:10" x14ac:dyDescent="0.25">
      <c r="J75" s="17"/>
    </row>
    <row r="76" spans="10:10" x14ac:dyDescent="0.25">
      <c r="J76" s="17"/>
    </row>
    <row r="77" spans="10:10" x14ac:dyDescent="0.25">
      <c r="J77" s="17"/>
    </row>
    <row r="78" spans="10:10" x14ac:dyDescent="0.25">
      <c r="J78" s="17"/>
    </row>
    <row r="79" spans="10:10" x14ac:dyDescent="0.25">
      <c r="J79" s="17"/>
    </row>
    <row r="80" spans="10:10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</sheetData>
  <mergeCells count="14">
    <mergeCell ref="A37:I37"/>
    <mergeCell ref="K5:K6"/>
    <mergeCell ref="E24:E25"/>
    <mergeCell ref="F24:F25"/>
    <mergeCell ref="E30:E31"/>
    <mergeCell ref="F30:F31"/>
    <mergeCell ref="A5:A6"/>
    <mergeCell ref="B5:B6"/>
    <mergeCell ref="C5:C6"/>
    <mergeCell ref="D5:E5"/>
    <mergeCell ref="F5:F6"/>
    <mergeCell ref="G5:H5"/>
    <mergeCell ref="I5:I6"/>
    <mergeCell ref="J5:J6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K182"/>
  <sheetViews>
    <sheetView topLeftCell="A150" zoomScaleNormal="100" workbookViewId="0">
      <selection activeCell="C172" sqref="C172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1003</v>
      </c>
      <c r="H5" s="227"/>
      <c r="I5" s="228" t="s">
        <v>9</v>
      </c>
      <c r="J5" s="229" t="s">
        <v>897</v>
      </c>
      <c r="K5" s="234" t="s">
        <v>896</v>
      </c>
      <c r="L5" s="101"/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0</v>
      </c>
      <c r="I7" s="71">
        <f>H7-G7</f>
        <v>0</v>
      </c>
      <c r="J7" s="16">
        <f>I7*117.31</f>
        <v>0</v>
      </c>
      <c r="K7" s="16">
        <f>I7*97.76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1</v>
      </c>
      <c r="H8" s="53">
        <v>1</v>
      </c>
      <c r="I8" s="71">
        <f t="shared" ref="I8:I71" si="0">H8-G8</f>
        <v>0</v>
      </c>
      <c r="J8" s="16">
        <f t="shared" ref="J8:J71" si="1">I8*117.31</f>
        <v>0</v>
      </c>
      <c r="K8" s="16">
        <f t="shared" ref="K8:K71" si="2">I8*97.76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7</v>
      </c>
      <c r="H9" s="53">
        <v>8</v>
      </c>
      <c r="I9" s="71">
        <f t="shared" si="0"/>
        <v>1</v>
      </c>
      <c r="J9" s="16">
        <f t="shared" si="1"/>
        <v>117.31</v>
      </c>
      <c r="K9" s="16">
        <f t="shared" si="2"/>
        <v>97.76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2</v>
      </c>
      <c r="H10" s="53">
        <v>2</v>
      </c>
      <c r="I10" s="71">
        <f t="shared" si="0"/>
        <v>0</v>
      </c>
      <c r="J10" s="16">
        <f t="shared" si="1"/>
        <v>0</v>
      </c>
      <c r="K10" s="16">
        <f t="shared" si="2"/>
        <v>0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12</v>
      </c>
      <c r="H11" s="53">
        <v>20</v>
      </c>
      <c r="I11" s="71">
        <f t="shared" si="0"/>
        <v>8</v>
      </c>
      <c r="J11" s="16">
        <f t="shared" si="1"/>
        <v>938.48</v>
      </c>
      <c r="K11" s="16">
        <f t="shared" si="2"/>
        <v>782.08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9</v>
      </c>
      <c r="H12" s="53">
        <v>14</v>
      </c>
      <c r="I12" s="71">
        <f t="shared" si="0"/>
        <v>5</v>
      </c>
      <c r="J12" s="16">
        <f t="shared" si="1"/>
        <v>586.54999999999995</v>
      </c>
      <c r="K12" s="16">
        <f t="shared" si="2"/>
        <v>488.8</v>
      </c>
    </row>
    <row r="13" spans="1:37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1</v>
      </c>
      <c r="H13" s="53">
        <v>1</v>
      </c>
      <c r="I13" s="71">
        <f t="shared" si="0"/>
        <v>0</v>
      </c>
      <c r="J13" s="16">
        <f t="shared" si="1"/>
        <v>0</v>
      </c>
      <c r="K13" s="16">
        <f t="shared" si="2"/>
        <v>0</v>
      </c>
    </row>
    <row r="14" spans="1:37" x14ac:dyDescent="0.25">
      <c r="A14" s="57" t="s">
        <v>34</v>
      </c>
      <c r="B14" s="8" t="s">
        <v>150</v>
      </c>
      <c r="C14" s="8" t="s">
        <v>151</v>
      </c>
      <c r="D14" s="12"/>
      <c r="E14" s="10"/>
      <c r="F14" t="s">
        <v>152</v>
      </c>
      <c r="G14" s="46" t="s">
        <v>146</v>
      </c>
      <c r="H14" s="46" t="s">
        <v>146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212</v>
      </c>
      <c r="C15" s="8" t="s">
        <v>213</v>
      </c>
      <c r="D15" s="12"/>
      <c r="E15" s="10"/>
      <c r="F15" s="8" t="s">
        <v>214</v>
      </c>
      <c r="G15" s="46" t="s">
        <v>20</v>
      </c>
      <c r="H15" s="46" t="s">
        <v>20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120</v>
      </c>
      <c r="C16" s="8" t="s">
        <v>121</v>
      </c>
      <c r="D16" s="12"/>
      <c r="E16" s="10"/>
      <c r="F16" s="8" t="s">
        <v>76</v>
      </c>
      <c r="G16" s="46" t="s">
        <v>20</v>
      </c>
      <c r="H16" s="46" t="s">
        <v>20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296</v>
      </c>
      <c r="C17" s="12" t="s">
        <v>297</v>
      </c>
      <c r="D17" s="12"/>
      <c r="E17" s="10"/>
      <c r="F17" s="8" t="s">
        <v>298</v>
      </c>
      <c r="G17" s="46" t="s">
        <v>23</v>
      </c>
      <c r="H17" s="46" t="s">
        <v>23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488</v>
      </c>
      <c r="C18" s="12" t="s">
        <v>489</v>
      </c>
      <c r="D18" s="12"/>
      <c r="E18" s="10"/>
      <c r="F18" s="8" t="s">
        <v>454</v>
      </c>
      <c r="G18" s="46" t="s">
        <v>20</v>
      </c>
      <c r="H18" s="46" t="s">
        <v>20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14</v>
      </c>
      <c r="C19" s="24" t="s">
        <v>122</v>
      </c>
      <c r="D19" s="23"/>
      <c r="E19" s="12"/>
      <c r="F19" s="8" t="s">
        <v>15</v>
      </c>
      <c r="G19" s="46" t="s">
        <v>13</v>
      </c>
      <c r="H19" s="46" t="s">
        <v>13</v>
      </c>
      <c r="I19" s="71">
        <f t="shared" si="0"/>
        <v>0</v>
      </c>
      <c r="J19" s="16">
        <f t="shared" si="1"/>
        <v>0</v>
      </c>
      <c r="K19" s="16">
        <f t="shared" si="2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99" t="s">
        <v>523</v>
      </c>
      <c r="C20" s="99" t="s">
        <v>524</v>
      </c>
      <c r="D20" s="23"/>
      <c r="E20" s="12"/>
      <c r="F20" s="99" t="s">
        <v>527</v>
      </c>
      <c r="G20" s="46" t="s">
        <v>65</v>
      </c>
      <c r="H20" s="46" t="s">
        <v>57</v>
      </c>
      <c r="I20" s="71">
        <f t="shared" si="0"/>
        <v>10</v>
      </c>
      <c r="J20" s="16">
        <f t="shared" si="1"/>
        <v>1173.0999999999999</v>
      </c>
      <c r="K20" s="16">
        <f t="shared" si="2"/>
        <v>977.6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99" t="s">
        <v>525</v>
      </c>
      <c r="C21" s="99" t="s">
        <v>526</v>
      </c>
      <c r="D21" s="23"/>
      <c r="E21" s="12"/>
      <c r="F21" s="99" t="s">
        <v>528</v>
      </c>
      <c r="G21" s="46" t="s">
        <v>17</v>
      </c>
      <c r="H21" s="46" t="s">
        <v>17</v>
      </c>
      <c r="I21" s="71">
        <f t="shared" si="0"/>
        <v>0</v>
      </c>
      <c r="J21" s="16">
        <f t="shared" si="1"/>
        <v>0</v>
      </c>
      <c r="K21" s="16">
        <f t="shared" si="2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18</v>
      </c>
      <c r="C22" s="12" t="s">
        <v>123</v>
      </c>
      <c r="D22" s="23"/>
      <c r="E22" s="12"/>
      <c r="F22" s="8" t="s">
        <v>19</v>
      </c>
      <c r="G22" s="46" t="s">
        <v>54</v>
      </c>
      <c r="H22" s="46" t="s">
        <v>58</v>
      </c>
      <c r="I22" s="71">
        <f t="shared" si="0"/>
        <v>1</v>
      </c>
      <c r="J22" s="16">
        <f t="shared" si="1"/>
        <v>117.31</v>
      </c>
      <c r="K22" s="16">
        <f t="shared" si="2"/>
        <v>97.76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</v>
      </c>
      <c r="C23" s="12" t="s">
        <v>124</v>
      </c>
      <c r="D23" s="23"/>
      <c r="E23" s="12"/>
      <c r="F23" s="8" t="s">
        <v>22</v>
      </c>
      <c r="G23" s="46" t="s">
        <v>43</v>
      </c>
      <c r="H23" s="46" t="s">
        <v>46</v>
      </c>
      <c r="I23" s="71">
        <f t="shared" si="0"/>
        <v>1</v>
      </c>
      <c r="J23" s="16">
        <f t="shared" si="1"/>
        <v>117.31</v>
      </c>
      <c r="K23" s="16">
        <f t="shared" si="2"/>
        <v>97.76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484</v>
      </c>
      <c r="C24" s="12" t="s">
        <v>485</v>
      </c>
      <c r="D24" s="12"/>
      <c r="E24" s="10"/>
      <c r="F24" s="8" t="s">
        <v>416</v>
      </c>
      <c r="G24" s="46" t="s">
        <v>16</v>
      </c>
      <c r="H24" s="46" t="s">
        <v>16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24</v>
      </c>
      <c r="C25" s="12" t="s">
        <v>125</v>
      </c>
      <c r="D25" s="23"/>
      <c r="E25" s="12"/>
      <c r="F25" s="8" t="s">
        <v>25</v>
      </c>
      <c r="G25" s="46" t="s">
        <v>83</v>
      </c>
      <c r="H25" s="46" t="s">
        <v>57</v>
      </c>
      <c r="I25" s="71">
        <f t="shared" si="0"/>
        <v>4</v>
      </c>
      <c r="J25" s="16">
        <f t="shared" si="1"/>
        <v>469.24</v>
      </c>
      <c r="K25" s="16">
        <f t="shared" si="2"/>
        <v>391.04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27</v>
      </c>
      <c r="C26" s="12" t="s">
        <v>126</v>
      </c>
      <c r="D26" s="23"/>
      <c r="E26" s="12"/>
      <c r="F26" s="8" t="s">
        <v>28</v>
      </c>
      <c r="G26" s="46" t="s">
        <v>23</v>
      </c>
      <c r="H26" s="46" t="s">
        <v>23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30</v>
      </c>
      <c r="C27" s="12" t="s">
        <v>127</v>
      </c>
      <c r="D27" s="8"/>
      <c r="E27" s="10"/>
      <c r="F27" s="8" t="s">
        <v>22</v>
      </c>
      <c r="G27" s="46" t="s">
        <v>20</v>
      </c>
      <c r="H27" s="46" t="s">
        <v>20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32</v>
      </c>
      <c r="C28" s="12" t="s">
        <v>128</v>
      </c>
      <c r="D28" s="23"/>
      <c r="E28" s="12"/>
      <c r="F28" s="8" t="s">
        <v>33</v>
      </c>
      <c r="G28" s="46" t="s">
        <v>68</v>
      </c>
      <c r="H28" s="46" t="s">
        <v>68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35</v>
      </c>
      <c r="C29" s="8" t="s">
        <v>129</v>
      </c>
      <c r="D29" s="23"/>
      <c r="E29" s="12"/>
      <c r="F29" s="8" t="s">
        <v>36</v>
      </c>
      <c r="G29" s="46" t="s">
        <v>31</v>
      </c>
      <c r="H29" s="46" t="s">
        <v>31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215</v>
      </c>
      <c r="C30" s="8" t="s">
        <v>213</v>
      </c>
      <c r="D30" s="8"/>
      <c r="E30" s="10"/>
      <c r="F30" s="8" t="s">
        <v>214</v>
      </c>
      <c r="G30" s="46" t="s">
        <v>17</v>
      </c>
      <c r="H30" s="46" t="s">
        <v>17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38</v>
      </c>
      <c r="C31" s="12" t="s">
        <v>130</v>
      </c>
      <c r="D31" s="23"/>
      <c r="E31" s="12"/>
      <c r="F31" s="8" t="s">
        <v>39</v>
      </c>
      <c r="G31" s="46" t="s">
        <v>31</v>
      </c>
      <c r="H31" s="46" t="s">
        <v>31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216</v>
      </c>
      <c r="C32" s="63" t="s">
        <v>217</v>
      </c>
      <c r="D32" s="8"/>
      <c r="E32" s="10"/>
      <c r="F32" s="8" t="s">
        <v>214</v>
      </c>
      <c r="G32" s="46" t="s">
        <v>17</v>
      </c>
      <c r="H32" s="46" t="s">
        <v>17</v>
      </c>
      <c r="I32" s="71">
        <f t="shared" si="0"/>
        <v>0</v>
      </c>
      <c r="J32" s="16">
        <f t="shared" si="1"/>
        <v>0</v>
      </c>
      <c r="K32" s="16">
        <f t="shared" si="2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694</v>
      </c>
      <c r="C33" s="12" t="s">
        <v>695</v>
      </c>
      <c r="D33" s="8"/>
      <c r="E33" s="10"/>
      <c r="F33" s="8" t="s">
        <v>691</v>
      </c>
      <c r="G33" s="48" t="s">
        <v>16</v>
      </c>
      <c r="H33" s="48" t="s">
        <v>16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12" t="s">
        <v>218</v>
      </c>
      <c r="C34" s="64" t="s">
        <v>219</v>
      </c>
      <c r="D34" s="23"/>
      <c r="E34" s="12"/>
      <c r="F34" s="8" t="s">
        <v>210</v>
      </c>
      <c r="G34" s="46" t="s">
        <v>26</v>
      </c>
      <c r="H34" s="46" t="s">
        <v>26</v>
      </c>
      <c r="I34" s="71">
        <f t="shared" si="0"/>
        <v>0</v>
      </c>
      <c r="J34" s="16">
        <f t="shared" si="1"/>
        <v>0</v>
      </c>
      <c r="K34" s="16">
        <f t="shared" si="2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12" t="s">
        <v>472</v>
      </c>
      <c r="C35" s="64" t="s">
        <v>473</v>
      </c>
      <c r="D35" s="8"/>
      <c r="E35" s="10"/>
      <c r="F35" s="8" t="s">
        <v>416</v>
      </c>
      <c r="G35" s="46" t="s">
        <v>16</v>
      </c>
      <c r="H35" s="46" t="s">
        <v>16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12" t="s">
        <v>220</v>
      </c>
      <c r="C36" s="64" t="s">
        <v>221</v>
      </c>
      <c r="D36" s="23"/>
      <c r="E36" s="12"/>
      <c r="F36" s="8" t="s">
        <v>222</v>
      </c>
      <c r="G36" s="48" t="s">
        <v>37</v>
      </c>
      <c r="H36" s="48" t="s">
        <v>46</v>
      </c>
      <c r="I36" s="71">
        <f t="shared" si="0"/>
        <v>3</v>
      </c>
      <c r="J36" s="16">
        <f t="shared" si="1"/>
        <v>351.93</v>
      </c>
      <c r="K36" s="16">
        <f t="shared" si="2"/>
        <v>293.28000000000003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12" t="s">
        <v>673</v>
      </c>
      <c r="C37" s="12" t="s">
        <v>674</v>
      </c>
      <c r="D37" s="23"/>
      <c r="E37" s="12"/>
      <c r="F37" s="8" t="s">
        <v>675</v>
      </c>
      <c r="G37" s="48" t="s">
        <v>37</v>
      </c>
      <c r="H37" s="48" t="s">
        <v>54</v>
      </c>
      <c r="I37" s="71">
        <f t="shared" si="0"/>
        <v>6</v>
      </c>
      <c r="J37" s="16">
        <f t="shared" si="1"/>
        <v>703.86</v>
      </c>
      <c r="K37" s="16">
        <f t="shared" si="2"/>
        <v>586.56000000000006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12" t="s">
        <v>475</v>
      </c>
      <c r="C38" s="64" t="s">
        <v>476</v>
      </c>
      <c r="D38" s="8"/>
      <c r="E38" s="10"/>
      <c r="F38" s="8" t="s">
        <v>477</v>
      </c>
      <c r="G38" s="46" t="s">
        <v>17</v>
      </c>
      <c r="H38" s="46" t="s">
        <v>17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99" t="s">
        <v>529</v>
      </c>
      <c r="C39" s="99" t="s">
        <v>530</v>
      </c>
      <c r="D39" s="8"/>
      <c r="E39" s="10"/>
      <c r="F39" s="99" t="s">
        <v>531</v>
      </c>
      <c r="G39" s="46" t="s">
        <v>13</v>
      </c>
      <c r="H39" s="46" t="s">
        <v>13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12" t="s">
        <v>41</v>
      </c>
      <c r="C40" s="12" t="s">
        <v>131</v>
      </c>
      <c r="D40" s="8"/>
      <c r="E40" s="10"/>
      <c r="F40" s="8" t="s">
        <v>42</v>
      </c>
      <c r="G40" s="46" t="s">
        <v>17</v>
      </c>
      <c r="H40" s="46" t="s">
        <v>17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12" t="s">
        <v>44</v>
      </c>
      <c r="C41" s="12" t="s">
        <v>132</v>
      </c>
      <c r="D41" s="23"/>
      <c r="E41" s="8"/>
      <c r="F41" s="8" t="s">
        <v>45</v>
      </c>
      <c r="G41" s="46" t="s">
        <v>37</v>
      </c>
      <c r="H41" s="46" t="s">
        <v>37</v>
      </c>
      <c r="I41" s="71">
        <f t="shared" si="0"/>
        <v>0</v>
      </c>
      <c r="J41" s="16">
        <f t="shared" si="1"/>
        <v>0</v>
      </c>
      <c r="K41" s="16">
        <f t="shared" si="2"/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12" t="s">
        <v>47</v>
      </c>
      <c r="C42" s="12" t="s">
        <v>133</v>
      </c>
      <c r="D42" s="23"/>
      <c r="E42" s="8"/>
      <c r="F42" s="8" t="s">
        <v>48</v>
      </c>
      <c r="G42" s="46" t="s">
        <v>198</v>
      </c>
      <c r="H42" s="46" t="s">
        <v>244</v>
      </c>
      <c r="I42" s="71">
        <f t="shared" si="0"/>
        <v>7</v>
      </c>
      <c r="J42" s="16">
        <f t="shared" si="1"/>
        <v>821.17000000000007</v>
      </c>
      <c r="K42" s="16">
        <f t="shared" si="2"/>
        <v>684.32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12" t="s">
        <v>223</v>
      </c>
      <c r="C43" s="12" t="s">
        <v>224</v>
      </c>
      <c r="D43" s="23"/>
      <c r="E43" s="8"/>
      <c r="F43" s="8" t="s">
        <v>225</v>
      </c>
      <c r="G43" s="46" t="s">
        <v>43</v>
      </c>
      <c r="H43" s="46" t="s">
        <v>43</v>
      </c>
      <c r="I43" s="71">
        <f t="shared" si="0"/>
        <v>0</v>
      </c>
      <c r="J43" s="16">
        <f t="shared" si="1"/>
        <v>0</v>
      </c>
      <c r="K43" s="16">
        <f t="shared" si="2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12" t="s">
        <v>50</v>
      </c>
      <c r="C44" s="12" t="s">
        <v>134</v>
      </c>
      <c r="D44" s="23"/>
      <c r="E44" s="8"/>
      <c r="F44" s="8" t="s">
        <v>51</v>
      </c>
      <c r="G44" s="46" t="s">
        <v>34</v>
      </c>
      <c r="H44" s="46" t="s">
        <v>34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12" t="s">
        <v>812</v>
      </c>
      <c r="C45" s="12" t="s">
        <v>813</v>
      </c>
      <c r="D45" s="8"/>
      <c r="E45" s="10"/>
      <c r="F45" s="8" t="s">
        <v>814</v>
      </c>
      <c r="G45" s="46" t="s">
        <v>13</v>
      </c>
      <c r="H45" s="46" t="s">
        <v>13</v>
      </c>
      <c r="I45" s="71">
        <f t="shared" si="0"/>
        <v>0</v>
      </c>
      <c r="J45" s="16">
        <f t="shared" si="1"/>
        <v>0</v>
      </c>
      <c r="K45" s="16">
        <f t="shared" si="2"/>
        <v>0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12" t="s">
        <v>310</v>
      </c>
      <c r="C46" s="12" t="s">
        <v>311</v>
      </c>
      <c r="D46" s="8"/>
      <c r="E46" s="10"/>
      <c r="F46" s="8" t="s">
        <v>312</v>
      </c>
      <c r="G46" s="46" t="s">
        <v>17</v>
      </c>
      <c r="H46" s="46" t="s">
        <v>20</v>
      </c>
      <c r="I46" s="71">
        <f t="shared" si="0"/>
        <v>1</v>
      </c>
      <c r="J46" s="16">
        <f t="shared" si="1"/>
        <v>117.31</v>
      </c>
      <c r="K46" s="16">
        <f t="shared" si="2"/>
        <v>97.76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12" t="s">
        <v>53</v>
      </c>
      <c r="C47" s="12" t="s">
        <v>135</v>
      </c>
      <c r="D47" s="23"/>
      <c r="E47" s="8"/>
      <c r="F47" s="8" t="s">
        <v>39</v>
      </c>
      <c r="G47" s="46" t="s">
        <v>20</v>
      </c>
      <c r="H47" s="46" t="s">
        <v>20</v>
      </c>
      <c r="I47" s="71">
        <f t="shared" si="0"/>
        <v>0</v>
      </c>
      <c r="J47" s="16">
        <f t="shared" si="1"/>
        <v>0</v>
      </c>
      <c r="K47" s="16">
        <f t="shared" si="2"/>
        <v>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12" t="s">
        <v>55</v>
      </c>
      <c r="C48" s="12" t="s">
        <v>136</v>
      </c>
      <c r="D48" s="23"/>
      <c r="E48" s="12"/>
      <c r="F48" s="8" t="s">
        <v>56</v>
      </c>
      <c r="G48" s="46" t="s">
        <v>399</v>
      </c>
      <c r="H48" s="46" t="s">
        <v>496</v>
      </c>
      <c r="I48" s="71">
        <f t="shared" si="0"/>
        <v>6</v>
      </c>
      <c r="J48" s="16">
        <f t="shared" si="1"/>
        <v>703.86</v>
      </c>
      <c r="K48" s="16">
        <f t="shared" si="2"/>
        <v>586.56000000000006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12" t="s">
        <v>59</v>
      </c>
      <c r="C49" s="12" t="s">
        <v>137</v>
      </c>
      <c r="D49" s="25"/>
      <c r="E49" s="8"/>
      <c r="F49" s="8" t="s">
        <v>60</v>
      </c>
      <c r="G49" s="46" t="s">
        <v>29</v>
      </c>
      <c r="H49" s="46" t="s">
        <v>29</v>
      </c>
      <c r="I49" s="71">
        <f t="shared" si="0"/>
        <v>0</v>
      </c>
      <c r="J49" s="16">
        <f t="shared" si="1"/>
        <v>0</v>
      </c>
      <c r="K49" s="16">
        <f t="shared" si="2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99" t="s">
        <v>532</v>
      </c>
      <c r="C50" s="99" t="s">
        <v>533</v>
      </c>
      <c r="D50" s="25"/>
      <c r="E50" s="8"/>
      <c r="F50" s="99" t="s">
        <v>531</v>
      </c>
      <c r="G50" s="48" t="s">
        <v>197</v>
      </c>
      <c r="H50" s="48" t="s">
        <v>190</v>
      </c>
      <c r="I50" s="71">
        <f t="shared" si="0"/>
        <v>6</v>
      </c>
      <c r="J50" s="16">
        <f t="shared" si="1"/>
        <v>703.86</v>
      </c>
      <c r="K50" s="16">
        <f t="shared" si="2"/>
        <v>586.56000000000006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12" t="s">
        <v>653</v>
      </c>
      <c r="C51" s="12" t="s">
        <v>654</v>
      </c>
      <c r="D51" s="31"/>
      <c r="E51" s="106"/>
      <c r="F51" s="8" t="s">
        <v>655</v>
      </c>
      <c r="G51" s="46" t="s">
        <v>57</v>
      </c>
      <c r="H51" s="46" t="s">
        <v>57</v>
      </c>
      <c r="I51" s="71">
        <f t="shared" si="0"/>
        <v>0</v>
      </c>
      <c r="J51" s="16">
        <f t="shared" si="1"/>
        <v>0</v>
      </c>
      <c r="K51" s="16">
        <f t="shared" si="2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12" t="s">
        <v>818</v>
      </c>
      <c r="C52" s="108" t="s">
        <v>819</v>
      </c>
      <c r="D52" s="31"/>
      <c r="E52" s="106"/>
      <c r="F52" s="31" t="s">
        <v>820</v>
      </c>
      <c r="G52" s="46" t="s">
        <v>13</v>
      </c>
      <c r="H52" s="46" t="s">
        <v>13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12" t="s">
        <v>62</v>
      </c>
      <c r="C53" s="108" t="s">
        <v>122</v>
      </c>
      <c r="D53" s="25"/>
      <c r="E53" s="237"/>
      <c r="F53" s="86" t="s">
        <v>63</v>
      </c>
      <c r="G53" s="46" t="s">
        <v>37</v>
      </c>
      <c r="H53" s="46" t="s">
        <v>37</v>
      </c>
      <c r="I53" s="71">
        <f t="shared" si="0"/>
        <v>0</v>
      </c>
      <c r="J53" s="16">
        <f t="shared" si="1"/>
        <v>0</v>
      </c>
      <c r="K53" s="16">
        <f t="shared" si="2"/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12" t="s">
        <v>64</v>
      </c>
      <c r="C54" s="109"/>
      <c r="D54" s="29"/>
      <c r="E54" s="238"/>
      <c r="F54" s="88"/>
      <c r="G54" s="46" t="s">
        <v>197</v>
      </c>
      <c r="H54" s="46" t="s">
        <v>197</v>
      </c>
      <c r="I54" s="71">
        <f t="shared" si="0"/>
        <v>0</v>
      </c>
      <c r="J54" s="16">
        <f t="shared" si="1"/>
        <v>0</v>
      </c>
      <c r="K54" s="16">
        <f t="shared" si="2"/>
        <v>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12" t="s">
        <v>164</v>
      </c>
      <c r="C55" s="109" t="s">
        <v>165</v>
      </c>
      <c r="D55" s="30"/>
      <c r="E55" s="10"/>
      <c r="F55" s="139" t="s">
        <v>166</v>
      </c>
      <c r="G55" s="46" t="s">
        <v>394</v>
      </c>
      <c r="H55" s="46" t="s">
        <v>394</v>
      </c>
      <c r="I55" s="71">
        <f t="shared" si="0"/>
        <v>0</v>
      </c>
      <c r="J55" s="16">
        <f t="shared" si="1"/>
        <v>0</v>
      </c>
      <c r="K55" s="16">
        <f t="shared" si="2"/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12" t="s">
        <v>226</v>
      </c>
      <c r="C56" s="109" t="s">
        <v>213</v>
      </c>
      <c r="D56" s="30"/>
      <c r="E56" s="10"/>
      <c r="F56" s="139" t="s">
        <v>214</v>
      </c>
      <c r="G56" s="115"/>
      <c r="H56" s="115"/>
      <c r="I56" s="71">
        <f t="shared" si="0"/>
        <v>0</v>
      </c>
      <c r="J56" s="16">
        <f t="shared" si="1"/>
        <v>0</v>
      </c>
      <c r="K56" s="16">
        <f t="shared" si="2"/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12" t="s">
        <v>461</v>
      </c>
      <c r="C57" s="109" t="s">
        <v>462</v>
      </c>
      <c r="D57" s="30"/>
      <c r="E57" s="10"/>
      <c r="F57" s="139" t="s">
        <v>463</v>
      </c>
      <c r="G57" s="46" t="s">
        <v>13</v>
      </c>
      <c r="H57" s="46" t="s">
        <v>13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12" t="s">
        <v>824</v>
      </c>
      <c r="C58" s="109" t="s">
        <v>825</v>
      </c>
      <c r="D58" s="30"/>
      <c r="E58" s="10"/>
      <c r="F58" s="139" t="s">
        <v>826</v>
      </c>
      <c r="G58" s="46" t="s">
        <v>13</v>
      </c>
      <c r="H58" s="46" t="s">
        <v>13</v>
      </c>
      <c r="I58" s="71">
        <f t="shared" si="0"/>
        <v>0</v>
      </c>
      <c r="J58" s="16">
        <f t="shared" si="1"/>
        <v>0</v>
      </c>
      <c r="K58" s="16">
        <f t="shared" si="2"/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99" t="s">
        <v>534</v>
      </c>
      <c r="C59" s="99" t="s">
        <v>535</v>
      </c>
      <c r="D59" s="23"/>
      <c r="E59" s="8"/>
      <c r="F59" s="99" t="s">
        <v>536</v>
      </c>
      <c r="G59" s="46" t="s">
        <v>68</v>
      </c>
      <c r="H59" s="46" t="s">
        <v>194</v>
      </c>
      <c r="I59" s="71">
        <f t="shared" si="0"/>
        <v>14</v>
      </c>
      <c r="J59" s="16">
        <f t="shared" si="1"/>
        <v>1642.3400000000001</v>
      </c>
      <c r="K59" s="16">
        <f t="shared" si="2"/>
        <v>1368.64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12" t="s">
        <v>66</v>
      </c>
      <c r="C60" s="12" t="s">
        <v>138</v>
      </c>
      <c r="D60" s="23"/>
      <c r="E60" s="8"/>
      <c r="F60" s="8" t="s">
        <v>67</v>
      </c>
      <c r="G60" s="46" t="s">
        <v>49</v>
      </c>
      <c r="H60" s="46" t="s">
        <v>49</v>
      </c>
      <c r="I60" s="71">
        <f t="shared" si="0"/>
        <v>0</v>
      </c>
      <c r="J60" s="16">
        <f t="shared" si="1"/>
        <v>0</v>
      </c>
      <c r="K60" s="16">
        <f t="shared" si="2"/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12" t="s">
        <v>320</v>
      </c>
      <c r="C61" s="12" t="s">
        <v>321</v>
      </c>
      <c r="D61" s="30"/>
      <c r="E61" s="10"/>
      <c r="F61" s="8" t="s">
        <v>322</v>
      </c>
      <c r="G61" s="46" t="s">
        <v>17</v>
      </c>
      <c r="H61" s="46" t="s">
        <v>17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12" t="s">
        <v>69</v>
      </c>
      <c r="C62" s="12" t="s">
        <v>139</v>
      </c>
      <c r="D62" s="23"/>
      <c r="E62" s="8"/>
      <c r="F62" s="8" t="s">
        <v>70</v>
      </c>
      <c r="G62" s="46" t="s">
        <v>52</v>
      </c>
      <c r="H62" s="46" t="s">
        <v>52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12" t="s">
        <v>169</v>
      </c>
      <c r="C63" s="12" t="s">
        <v>170</v>
      </c>
      <c r="D63" s="8"/>
      <c r="E63" s="10"/>
      <c r="F63" s="8" t="s">
        <v>166</v>
      </c>
      <c r="G63" s="46" t="s">
        <v>198</v>
      </c>
      <c r="H63" s="46" t="s">
        <v>198</v>
      </c>
      <c r="I63" s="71">
        <f t="shared" si="0"/>
        <v>0</v>
      </c>
      <c r="J63" s="16">
        <f t="shared" si="1"/>
        <v>0</v>
      </c>
      <c r="K63" s="16">
        <f t="shared" si="2"/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12" t="s">
        <v>325</v>
      </c>
      <c r="C64" s="12" t="s">
        <v>326</v>
      </c>
      <c r="D64" s="8"/>
      <c r="E64" s="10"/>
      <c r="F64" s="8" t="s">
        <v>327</v>
      </c>
      <c r="G64" s="46" t="s">
        <v>13</v>
      </c>
      <c r="H64" s="46" t="s">
        <v>13</v>
      </c>
      <c r="I64" s="71">
        <f t="shared" si="0"/>
        <v>0</v>
      </c>
      <c r="J64" s="16">
        <f t="shared" si="1"/>
        <v>0</v>
      </c>
      <c r="K64" s="16">
        <f t="shared" si="2"/>
        <v>0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12" t="s">
        <v>329</v>
      </c>
      <c r="C65" s="12" t="s">
        <v>330</v>
      </c>
      <c r="D65" s="23"/>
      <c r="E65" s="8"/>
      <c r="F65" s="8" t="s">
        <v>327</v>
      </c>
      <c r="G65" s="46" t="s">
        <v>192</v>
      </c>
      <c r="H65" s="46" t="s">
        <v>192</v>
      </c>
      <c r="I65" s="71">
        <f t="shared" si="0"/>
        <v>0</v>
      </c>
      <c r="J65" s="16">
        <f t="shared" si="1"/>
        <v>0</v>
      </c>
      <c r="K65" s="16">
        <f t="shared" si="2"/>
        <v>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12" t="s">
        <v>227</v>
      </c>
      <c r="C66" s="12" t="s">
        <v>213</v>
      </c>
      <c r="D66" s="8"/>
      <c r="E66" s="10"/>
      <c r="F66" s="8" t="s">
        <v>214</v>
      </c>
      <c r="G66" s="46" t="s">
        <v>20</v>
      </c>
      <c r="H66" s="46" t="s">
        <v>20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12" t="s">
        <v>172</v>
      </c>
      <c r="C67" s="12" t="s">
        <v>173</v>
      </c>
      <c r="D67" s="23"/>
      <c r="E67" s="12"/>
      <c r="F67" s="8" t="s">
        <v>174</v>
      </c>
      <c r="G67" s="46" t="s">
        <v>49</v>
      </c>
      <c r="H67" s="46" t="s">
        <v>54</v>
      </c>
      <c r="I67" s="71">
        <f t="shared" si="0"/>
        <v>2</v>
      </c>
      <c r="J67" s="16">
        <f t="shared" si="1"/>
        <v>234.62</v>
      </c>
      <c r="K67" s="16">
        <f t="shared" si="2"/>
        <v>195.52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12" t="s">
        <v>228</v>
      </c>
      <c r="C68" s="12" t="s">
        <v>213</v>
      </c>
      <c r="D68" s="8"/>
      <c r="E68" s="10"/>
      <c r="F68" s="8" t="s">
        <v>214</v>
      </c>
      <c r="G68" s="46" t="s">
        <v>43</v>
      </c>
      <c r="H68" s="46" t="s">
        <v>43</v>
      </c>
      <c r="I68" s="71">
        <f t="shared" si="0"/>
        <v>0</v>
      </c>
      <c r="J68" s="16">
        <f t="shared" si="1"/>
        <v>0</v>
      </c>
      <c r="K68" s="16">
        <f t="shared" si="2"/>
        <v>0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99" t="s">
        <v>537</v>
      </c>
      <c r="C69" s="99" t="s">
        <v>538</v>
      </c>
      <c r="D69" s="23"/>
      <c r="E69" s="12"/>
      <c r="F69" s="99" t="s">
        <v>539</v>
      </c>
      <c r="G69" s="46" t="s">
        <v>191</v>
      </c>
      <c r="H69" s="46" t="s">
        <v>244</v>
      </c>
      <c r="I69" s="71">
        <f t="shared" si="0"/>
        <v>14</v>
      </c>
      <c r="J69" s="16">
        <f t="shared" si="1"/>
        <v>1642.3400000000001</v>
      </c>
      <c r="K69" s="16">
        <f t="shared" si="2"/>
        <v>1368.64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99" t="s">
        <v>540</v>
      </c>
      <c r="C70" s="99" t="s">
        <v>541</v>
      </c>
      <c r="D70" s="23"/>
      <c r="E70" s="12"/>
      <c r="F70" s="99" t="s">
        <v>542</v>
      </c>
      <c r="G70" s="46" t="s">
        <v>49</v>
      </c>
      <c r="H70" s="46" t="s">
        <v>49</v>
      </c>
      <c r="I70" s="71">
        <f t="shared" si="0"/>
        <v>0</v>
      </c>
      <c r="J70" s="16">
        <f t="shared" si="1"/>
        <v>0</v>
      </c>
      <c r="K70" s="16">
        <f t="shared" si="2"/>
        <v>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12" t="s">
        <v>72</v>
      </c>
      <c r="C71" s="12" t="s">
        <v>792</v>
      </c>
      <c r="D71" s="23"/>
      <c r="E71" s="12"/>
      <c r="F71" s="8" t="s">
        <v>73</v>
      </c>
      <c r="G71" s="46" t="s">
        <v>88</v>
      </c>
      <c r="H71" s="46" t="s">
        <v>88</v>
      </c>
      <c r="I71" s="71">
        <f t="shared" si="0"/>
        <v>0</v>
      </c>
      <c r="J71" s="16">
        <f t="shared" si="1"/>
        <v>0</v>
      </c>
      <c r="K71" s="16">
        <f t="shared" si="2"/>
        <v>0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12" t="s">
        <v>452</v>
      </c>
      <c r="C72" s="12" t="s">
        <v>453</v>
      </c>
      <c r="D72" s="23"/>
      <c r="E72" s="12"/>
      <c r="F72" s="8" t="s">
        <v>454</v>
      </c>
      <c r="G72" s="46" t="s">
        <v>81</v>
      </c>
      <c r="H72" s="46" t="s">
        <v>193</v>
      </c>
      <c r="I72" s="71">
        <f t="shared" ref="I72:I135" si="3">H72-G72</f>
        <v>9</v>
      </c>
      <c r="J72" s="16">
        <f t="shared" ref="J72:J135" si="4">I72*117.31</f>
        <v>1055.79</v>
      </c>
      <c r="K72" s="16">
        <f t="shared" ref="K72:K135" si="5">I72*97.76</f>
        <v>879.84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57" t="s">
        <v>394</v>
      </c>
      <c r="B73" s="12" t="s">
        <v>75</v>
      </c>
      <c r="C73" s="12" t="s">
        <v>141</v>
      </c>
      <c r="D73" s="23"/>
      <c r="E73" s="12"/>
      <c r="F73" s="8" t="s">
        <v>76</v>
      </c>
      <c r="G73" s="46" t="s">
        <v>29</v>
      </c>
      <c r="H73" s="46" t="s">
        <v>29</v>
      </c>
      <c r="I73" s="71">
        <f t="shared" si="3"/>
        <v>0</v>
      </c>
      <c r="J73" s="16">
        <f t="shared" si="4"/>
        <v>0</v>
      </c>
      <c r="K73" s="16">
        <f t="shared" si="5"/>
        <v>0</v>
      </c>
    </row>
    <row r="74" spans="1:37" x14ac:dyDescent="0.25">
      <c r="A74" s="57" t="s">
        <v>395</v>
      </c>
      <c r="B74" s="12" t="s">
        <v>78</v>
      </c>
      <c r="C74" s="108" t="s">
        <v>142</v>
      </c>
      <c r="D74" s="25"/>
      <c r="E74" s="237"/>
      <c r="F74" s="86" t="s">
        <v>79</v>
      </c>
      <c r="G74" s="46" t="s">
        <v>16</v>
      </c>
      <c r="H74" s="46" t="s">
        <v>16</v>
      </c>
      <c r="I74" s="71">
        <f t="shared" si="3"/>
        <v>0</v>
      </c>
      <c r="J74" s="16">
        <f t="shared" si="4"/>
        <v>0</v>
      </c>
      <c r="K74" s="16">
        <f t="shared" si="5"/>
        <v>0</v>
      </c>
    </row>
    <row r="75" spans="1:37" x14ac:dyDescent="0.25">
      <c r="A75" s="57" t="s">
        <v>268</v>
      </c>
      <c r="B75" s="12" t="s">
        <v>80</v>
      </c>
      <c r="C75" s="109"/>
      <c r="D75" s="29"/>
      <c r="E75" s="238"/>
      <c r="F75" s="88"/>
      <c r="G75" s="46" t="s">
        <v>578</v>
      </c>
      <c r="H75" s="46" t="s">
        <v>713</v>
      </c>
      <c r="I75" s="71">
        <f t="shared" si="3"/>
        <v>15</v>
      </c>
      <c r="J75" s="16">
        <f t="shared" si="4"/>
        <v>1759.65</v>
      </c>
      <c r="K75" s="16">
        <f t="shared" si="5"/>
        <v>1466.4</v>
      </c>
    </row>
    <row r="76" spans="1:37" x14ac:dyDescent="0.25">
      <c r="A76" s="57" t="s">
        <v>168</v>
      </c>
      <c r="B76" s="12" t="s">
        <v>336</v>
      </c>
      <c r="C76" s="109" t="s">
        <v>337</v>
      </c>
      <c r="D76" s="8"/>
      <c r="E76" s="10"/>
      <c r="F76" s="139" t="s">
        <v>327</v>
      </c>
      <c r="G76" s="46" t="s">
        <v>40</v>
      </c>
      <c r="H76" s="46" t="s">
        <v>40</v>
      </c>
      <c r="I76" s="71">
        <f t="shared" si="3"/>
        <v>0</v>
      </c>
      <c r="J76" s="16">
        <f t="shared" si="4"/>
        <v>0</v>
      </c>
      <c r="K76" s="16">
        <f t="shared" si="5"/>
        <v>0</v>
      </c>
    </row>
    <row r="77" spans="1:37" x14ac:dyDescent="0.25">
      <c r="A77" s="57" t="s">
        <v>396</v>
      </c>
      <c r="B77" s="12" t="s">
        <v>702</v>
      </c>
      <c r="C77" s="12" t="s">
        <v>703</v>
      </c>
      <c r="D77" s="8"/>
      <c r="E77" s="10"/>
      <c r="F77" s="8" t="s">
        <v>704</v>
      </c>
      <c r="G77" s="46" t="s">
        <v>17</v>
      </c>
      <c r="H77" s="46" t="s">
        <v>17</v>
      </c>
      <c r="I77" s="71">
        <f t="shared" si="3"/>
        <v>0</v>
      </c>
      <c r="J77" s="16">
        <f t="shared" si="4"/>
        <v>0</v>
      </c>
      <c r="K77" s="16">
        <f t="shared" si="5"/>
        <v>0</v>
      </c>
    </row>
    <row r="78" spans="1:37" x14ac:dyDescent="0.25">
      <c r="A78" s="57" t="s">
        <v>295</v>
      </c>
      <c r="B78" s="12" t="s">
        <v>902</v>
      </c>
      <c r="C78" s="12" t="s">
        <v>903</v>
      </c>
      <c r="D78" s="8"/>
      <c r="E78" s="10"/>
      <c r="F78" s="8" t="s">
        <v>904</v>
      </c>
      <c r="G78" s="46" t="s">
        <v>13</v>
      </c>
      <c r="H78" s="46" t="s">
        <v>13</v>
      </c>
      <c r="I78" s="71">
        <f t="shared" si="3"/>
        <v>0</v>
      </c>
      <c r="J78" s="16">
        <f t="shared" si="4"/>
        <v>0</v>
      </c>
      <c r="K78" s="16">
        <f t="shared" si="5"/>
        <v>0</v>
      </c>
    </row>
    <row r="79" spans="1:37" x14ac:dyDescent="0.25">
      <c r="A79" s="57" t="s">
        <v>397</v>
      </c>
      <c r="B79" s="12" t="s">
        <v>696</v>
      </c>
      <c r="C79" s="12" t="s">
        <v>697</v>
      </c>
      <c r="D79" s="8"/>
      <c r="E79" s="10"/>
      <c r="F79" s="8" t="s">
        <v>698</v>
      </c>
      <c r="G79" s="46" t="s">
        <v>13</v>
      </c>
      <c r="H79" s="46" t="s">
        <v>13</v>
      </c>
      <c r="I79" s="71">
        <f t="shared" si="3"/>
        <v>0</v>
      </c>
      <c r="J79" s="16">
        <f t="shared" si="4"/>
        <v>0</v>
      </c>
      <c r="K79" s="16">
        <f t="shared" si="5"/>
        <v>0</v>
      </c>
    </row>
    <row r="80" spans="1:37" x14ac:dyDescent="0.25">
      <c r="A80" s="57" t="s">
        <v>398</v>
      </c>
      <c r="B80" s="12" t="s">
        <v>682</v>
      </c>
      <c r="C80" s="12" t="s">
        <v>683</v>
      </c>
      <c r="D80" s="8"/>
      <c r="E80" s="10"/>
      <c r="F80" s="8" t="s">
        <v>681</v>
      </c>
      <c r="G80" s="46" t="s">
        <v>20</v>
      </c>
      <c r="H80" s="46" t="s">
        <v>20</v>
      </c>
      <c r="I80" s="71">
        <f t="shared" si="3"/>
        <v>0</v>
      </c>
      <c r="J80" s="16">
        <f t="shared" si="4"/>
        <v>0</v>
      </c>
      <c r="K80" s="16">
        <f t="shared" si="5"/>
        <v>0</v>
      </c>
    </row>
    <row r="81" spans="1:11" x14ac:dyDescent="0.25">
      <c r="A81" s="57" t="s">
        <v>264</v>
      </c>
      <c r="B81" s="12" t="s">
        <v>339</v>
      </c>
      <c r="C81" s="109" t="s">
        <v>340</v>
      </c>
      <c r="D81" s="23"/>
      <c r="E81" s="12"/>
      <c r="F81" s="139" t="s">
        <v>322</v>
      </c>
      <c r="G81" s="46" t="s">
        <v>31</v>
      </c>
      <c r="H81" s="46" t="s">
        <v>31</v>
      </c>
      <c r="I81" s="71">
        <f t="shared" si="3"/>
        <v>0</v>
      </c>
      <c r="J81" s="16">
        <f t="shared" si="4"/>
        <v>0</v>
      </c>
      <c r="K81" s="16">
        <f t="shared" si="5"/>
        <v>0</v>
      </c>
    </row>
    <row r="82" spans="1:11" x14ac:dyDescent="0.25">
      <c r="A82" s="57" t="s">
        <v>399</v>
      </c>
      <c r="B82" s="12" t="s">
        <v>180</v>
      </c>
      <c r="C82" s="109" t="s">
        <v>181</v>
      </c>
      <c r="D82" s="23"/>
      <c r="E82" s="12"/>
      <c r="F82" s="139" t="s">
        <v>166</v>
      </c>
      <c r="G82" s="46" t="s">
        <v>155</v>
      </c>
      <c r="H82" s="46" t="s">
        <v>155</v>
      </c>
      <c r="I82" s="71">
        <f t="shared" si="3"/>
        <v>0</v>
      </c>
      <c r="J82" s="16">
        <f t="shared" si="4"/>
        <v>0</v>
      </c>
      <c r="K82" s="16">
        <f t="shared" si="5"/>
        <v>0</v>
      </c>
    </row>
    <row r="83" spans="1:11" x14ac:dyDescent="0.25">
      <c r="A83" s="57" t="s">
        <v>409</v>
      </c>
      <c r="B83" s="12" t="s">
        <v>342</v>
      </c>
      <c r="C83" s="109" t="s">
        <v>343</v>
      </c>
      <c r="D83" s="65"/>
      <c r="E83" s="66"/>
      <c r="F83" s="139" t="s">
        <v>312</v>
      </c>
      <c r="G83" s="46" t="s">
        <v>395</v>
      </c>
      <c r="H83" s="46" t="s">
        <v>395</v>
      </c>
      <c r="I83" s="71">
        <f t="shared" si="3"/>
        <v>0</v>
      </c>
      <c r="J83" s="16">
        <f t="shared" si="4"/>
        <v>0</v>
      </c>
      <c r="K83" s="16">
        <f t="shared" si="5"/>
        <v>0</v>
      </c>
    </row>
    <row r="84" spans="1:11" x14ac:dyDescent="0.25">
      <c r="A84" s="57" t="s">
        <v>492</v>
      </c>
      <c r="B84" s="12" t="s">
        <v>345</v>
      </c>
      <c r="C84" s="109" t="s">
        <v>346</v>
      </c>
      <c r="D84" s="23"/>
      <c r="E84" s="12"/>
      <c r="F84" s="139" t="s">
        <v>322</v>
      </c>
      <c r="G84" s="46" t="s">
        <v>43</v>
      </c>
      <c r="H84" s="46" t="s">
        <v>43</v>
      </c>
      <c r="I84" s="71">
        <f t="shared" si="3"/>
        <v>0</v>
      </c>
      <c r="J84" s="16">
        <f t="shared" si="4"/>
        <v>0</v>
      </c>
      <c r="K84" s="16">
        <f t="shared" si="5"/>
        <v>0</v>
      </c>
    </row>
    <row r="85" spans="1:11" x14ac:dyDescent="0.25">
      <c r="A85" s="57" t="s">
        <v>493</v>
      </c>
      <c r="B85" s="12" t="s">
        <v>229</v>
      </c>
      <c r="C85" s="109" t="s">
        <v>231</v>
      </c>
      <c r="D85" s="65"/>
      <c r="E85" s="66"/>
      <c r="F85" s="139" t="s">
        <v>214</v>
      </c>
      <c r="G85" s="46" t="s">
        <v>16</v>
      </c>
      <c r="H85" s="46" t="s">
        <v>16</v>
      </c>
      <c r="I85" s="71">
        <f t="shared" si="3"/>
        <v>0</v>
      </c>
      <c r="J85" s="16">
        <f t="shared" si="4"/>
        <v>0</v>
      </c>
      <c r="K85" s="16">
        <f t="shared" si="5"/>
        <v>0</v>
      </c>
    </row>
    <row r="86" spans="1:11" x14ac:dyDescent="0.25">
      <c r="A86" s="57" t="s">
        <v>494</v>
      </c>
      <c r="B86" s="12" t="s">
        <v>230</v>
      </c>
      <c r="C86" s="109" t="s">
        <v>231</v>
      </c>
      <c r="D86" s="65"/>
      <c r="E86" s="66"/>
      <c r="F86" s="139" t="s">
        <v>214</v>
      </c>
      <c r="G86" s="46" t="s">
        <v>43</v>
      </c>
      <c r="H86" s="46" t="s">
        <v>43</v>
      </c>
      <c r="I86" s="71">
        <f t="shared" si="3"/>
        <v>0</v>
      </c>
      <c r="J86" s="16">
        <f t="shared" si="4"/>
        <v>0</v>
      </c>
      <c r="K86" s="16">
        <f t="shared" si="5"/>
        <v>0</v>
      </c>
    </row>
    <row r="87" spans="1:11" x14ac:dyDescent="0.25">
      <c r="A87" s="57" t="s">
        <v>495</v>
      </c>
      <c r="B87" s="12" t="s">
        <v>905</v>
      </c>
      <c r="C87" s="109" t="s">
        <v>906</v>
      </c>
      <c r="D87" s="65"/>
      <c r="E87" s="66"/>
      <c r="F87" s="139" t="s">
        <v>907</v>
      </c>
      <c r="G87" s="46" t="s">
        <v>16</v>
      </c>
      <c r="H87" s="46" t="s">
        <v>16</v>
      </c>
      <c r="I87" s="71">
        <f t="shared" si="3"/>
        <v>0</v>
      </c>
      <c r="J87" s="16">
        <f t="shared" si="4"/>
        <v>0</v>
      </c>
      <c r="K87" s="16">
        <f t="shared" si="5"/>
        <v>0</v>
      </c>
    </row>
    <row r="88" spans="1:11" x14ac:dyDescent="0.25">
      <c r="A88" s="57" t="s">
        <v>496</v>
      </c>
      <c r="B88" s="12" t="s">
        <v>82</v>
      </c>
      <c r="C88" s="41" t="s">
        <v>143</v>
      </c>
      <c r="D88" s="23"/>
      <c r="E88" s="12"/>
      <c r="F88" s="67" t="s">
        <v>232</v>
      </c>
      <c r="G88" s="48" t="s">
        <v>65</v>
      </c>
      <c r="H88" s="48" t="s">
        <v>65</v>
      </c>
      <c r="I88" s="71">
        <f t="shared" si="3"/>
        <v>0</v>
      </c>
      <c r="J88" s="16">
        <f t="shared" si="4"/>
        <v>0</v>
      </c>
      <c r="K88" s="16">
        <f t="shared" si="5"/>
        <v>0</v>
      </c>
    </row>
    <row r="89" spans="1:11" x14ac:dyDescent="0.25">
      <c r="A89" s="57" t="s">
        <v>497</v>
      </c>
      <c r="B89" s="12" t="s">
        <v>908</v>
      </c>
      <c r="C89" s="41" t="s">
        <v>909</v>
      </c>
      <c r="D89" s="65"/>
      <c r="E89" s="66"/>
      <c r="F89" s="67" t="s">
        <v>907</v>
      </c>
      <c r="G89" s="48" t="s">
        <v>13</v>
      </c>
      <c r="H89" s="48" t="s">
        <v>13</v>
      </c>
      <c r="I89" s="71">
        <f t="shared" si="3"/>
        <v>0</v>
      </c>
      <c r="J89" s="16">
        <f t="shared" si="4"/>
        <v>0</v>
      </c>
      <c r="K89" s="16">
        <f t="shared" si="5"/>
        <v>0</v>
      </c>
    </row>
    <row r="90" spans="1:11" x14ac:dyDescent="0.25">
      <c r="A90" s="57" t="s">
        <v>498</v>
      </c>
      <c r="B90" s="12" t="s">
        <v>842</v>
      </c>
      <c r="C90" s="41" t="s">
        <v>843</v>
      </c>
      <c r="D90" s="65"/>
      <c r="E90" s="66"/>
      <c r="F90" s="67" t="s">
        <v>844</v>
      </c>
      <c r="G90" s="48" t="s">
        <v>13</v>
      </c>
      <c r="H90" s="48" t="s">
        <v>13</v>
      </c>
      <c r="I90" s="71">
        <f t="shared" si="3"/>
        <v>0</v>
      </c>
      <c r="J90" s="16">
        <f t="shared" si="4"/>
        <v>0</v>
      </c>
      <c r="K90" s="16">
        <f t="shared" si="5"/>
        <v>0</v>
      </c>
    </row>
    <row r="91" spans="1:11" x14ac:dyDescent="0.25">
      <c r="A91" s="57" t="s">
        <v>499</v>
      </c>
      <c r="B91" s="12" t="s">
        <v>233</v>
      </c>
      <c r="C91" s="41" t="s">
        <v>234</v>
      </c>
      <c r="D91" s="142"/>
      <c r="E91" s="66"/>
      <c r="F91" s="67" t="s">
        <v>210</v>
      </c>
      <c r="G91" s="48" t="s">
        <v>17</v>
      </c>
      <c r="H91" s="48" t="s">
        <v>17</v>
      </c>
      <c r="I91" s="71">
        <f t="shared" si="3"/>
        <v>0</v>
      </c>
      <c r="J91" s="16">
        <f t="shared" si="4"/>
        <v>0</v>
      </c>
      <c r="K91" s="16">
        <f t="shared" si="5"/>
        <v>0</v>
      </c>
    </row>
    <row r="92" spans="1:11" x14ac:dyDescent="0.25">
      <c r="A92" s="57" t="s">
        <v>500</v>
      </c>
      <c r="B92" s="12" t="s">
        <v>183</v>
      </c>
      <c r="C92" s="41" t="s">
        <v>184</v>
      </c>
      <c r="D92" s="23"/>
      <c r="E92" s="12"/>
      <c r="F92" s="43" t="s">
        <v>166</v>
      </c>
      <c r="G92" s="48" t="s">
        <v>54</v>
      </c>
      <c r="H92" s="48" t="s">
        <v>61</v>
      </c>
      <c r="I92" s="71">
        <f t="shared" si="3"/>
        <v>2</v>
      </c>
      <c r="J92" s="16">
        <f t="shared" si="4"/>
        <v>234.62</v>
      </c>
      <c r="K92" s="16">
        <f t="shared" si="5"/>
        <v>195.52</v>
      </c>
    </row>
    <row r="93" spans="1:11" x14ac:dyDescent="0.25">
      <c r="A93" s="57" t="s">
        <v>501</v>
      </c>
      <c r="B93" s="8" t="s">
        <v>725</v>
      </c>
      <c r="C93" s="8" t="s">
        <v>726</v>
      </c>
      <c r="D93" s="8"/>
      <c r="E93" s="10"/>
      <c r="F93" s="8" t="s">
        <v>727</v>
      </c>
      <c r="G93" s="48" t="s">
        <v>17</v>
      </c>
      <c r="H93" s="48" t="s">
        <v>17</v>
      </c>
      <c r="I93" s="71">
        <f t="shared" si="3"/>
        <v>0</v>
      </c>
      <c r="J93" s="16">
        <f t="shared" si="4"/>
        <v>0</v>
      </c>
      <c r="K93" s="16">
        <f t="shared" si="5"/>
        <v>0</v>
      </c>
    </row>
    <row r="94" spans="1:11" x14ac:dyDescent="0.25">
      <c r="A94" s="57" t="s">
        <v>502</v>
      </c>
      <c r="B94" s="12" t="s">
        <v>443</v>
      </c>
      <c r="C94" s="41" t="s">
        <v>444</v>
      </c>
      <c r="D94" s="8"/>
      <c r="E94" s="10"/>
      <c r="F94" s="43" t="s">
        <v>410</v>
      </c>
      <c r="G94" s="48" t="s">
        <v>251</v>
      </c>
      <c r="H94" s="48" t="s">
        <v>251</v>
      </c>
      <c r="I94" s="71">
        <f t="shared" si="3"/>
        <v>0</v>
      </c>
      <c r="J94" s="16">
        <f t="shared" si="4"/>
        <v>0</v>
      </c>
      <c r="K94" s="16">
        <f t="shared" si="5"/>
        <v>0</v>
      </c>
    </row>
    <row r="95" spans="1:11" x14ac:dyDescent="0.25">
      <c r="A95" s="57" t="s">
        <v>464</v>
      </c>
      <c r="B95" s="12" t="s">
        <v>910</v>
      </c>
      <c r="C95" s="41" t="s">
        <v>912</v>
      </c>
      <c r="D95" s="8"/>
      <c r="E95" s="10"/>
      <c r="F95" s="43" t="s">
        <v>913</v>
      </c>
      <c r="G95" s="48" t="s">
        <v>16</v>
      </c>
      <c r="H95" s="48" t="s">
        <v>16</v>
      </c>
      <c r="I95" s="71">
        <f t="shared" si="3"/>
        <v>0</v>
      </c>
      <c r="J95" s="16">
        <f t="shared" si="4"/>
        <v>0</v>
      </c>
      <c r="K95" s="16">
        <f t="shared" si="5"/>
        <v>0</v>
      </c>
    </row>
    <row r="96" spans="1:11" x14ac:dyDescent="0.25">
      <c r="A96" s="57" t="s">
        <v>100</v>
      </c>
      <c r="B96" s="12" t="s">
        <v>911</v>
      </c>
      <c r="C96" s="41" t="s">
        <v>912</v>
      </c>
      <c r="D96" s="8"/>
      <c r="E96" s="10"/>
      <c r="F96" s="43" t="s">
        <v>913</v>
      </c>
      <c r="G96" s="48" t="s">
        <v>13</v>
      </c>
      <c r="H96" s="48" t="s">
        <v>13</v>
      </c>
      <c r="I96" s="71">
        <f t="shared" si="3"/>
        <v>0</v>
      </c>
      <c r="J96" s="16">
        <f t="shared" si="4"/>
        <v>0</v>
      </c>
      <c r="K96" s="16">
        <f t="shared" si="5"/>
        <v>0</v>
      </c>
    </row>
    <row r="97" spans="1:12" x14ac:dyDescent="0.25">
      <c r="A97" s="57" t="s">
        <v>503</v>
      </c>
      <c r="B97" s="12" t="s">
        <v>235</v>
      </c>
      <c r="C97" s="41" t="s">
        <v>236</v>
      </c>
      <c r="D97" s="23"/>
      <c r="E97" s="12"/>
      <c r="F97" s="43" t="s">
        <v>222</v>
      </c>
      <c r="G97" s="48" t="s">
        <v>251</v>
      </c>
      <c r="H97" s="48" t="s">
        <v>392</v>
      </c>
      <c r="I97" s="71">
        <f t="shared" si="3"/>
        <v>9</v>
      </c>
      <c r="J97" s="16">
        <f t="shared" si="4"/>
        <v>1055.79</v>
      </c>
      <c r="K97" s="16">
        <f t="shared" si="5"/>
        <v>879.84</v>
      </c>
    </row>
    <row r="98" spans="1:12" x14ac:dyDescent="0.25">
      <c r="A98" s="57" t="s">
        <v>112</v>
      </c>
      <c r="B98" s="12" t="s">
        <v>351</v>
      </c>
      <c r="C98" s="41" t="s">
        <v>352</v>
      </c>
      <c r="D98" s="23"/>
      <c r="E98" s="12"/>
      <c r="F98" s="43" t="s">
        <v>327</v>
      </c>
      <c r="G98" s="48" t="s">
        <v>58</v>
      </c>
      <c r="H98" s="48" t="s">
        <v>83</v>
      </c>
      <c r="I98" s="71">
        <f t="shared" si="3"/>
        <v>8</v>
      </c>
      <c r="J98" s="16">
        <f t="shared" si="4"/>
        <v>938.48</v>
      </c>
      <c r="K98" s="16">
        <f t="shared" si="5"/>
        <v>782.08</v>
      </c>
    </row>
    <row r="99" spans="1:12" x14ac:dyDescent="0.25">
      <c r="A99" s="57" t="s">
        <v>504</v>
      </c>
      <c r="B99" s="99" t="s">
        <v>543</v>
      </c>
      <c r="C99" s="99" t="s">
        <v>544</v>
      </c>
      <c r="D99" s="23"/>
      <c r="E99" s="12"/>
      <c r="F99" s="99" t="s">
        <v>545</v>
      </c>
      <c r="G99" s="48" t="s">
        <v>40</v>
      </c>
      <c r="H99" s="48" t="s">
        <v>71</v>
      </c>
      <c r="I99" s="71">
        <f t="shared" si="3"/>
        <v>10</v>
      </c>
      <c r="J99" s="16">
        <f t="shared" si="4"/>
        <v>1173.0999999999999</v>
      </c>
      <c r="K99" s="16">
        <f t="shared" si="5"/>
        <v>977.6</v>
      </c>
    </row>
    <row r="100" spans="1:12" x14ac:dyDescent="0.25">
      <c r="A100" s="57" t="s">
        <v>505</v>
      </c>
      <c r="B100" s="12" t="s">
        <v>440</v>
      </c>
      <c r="C100" s="41" t="s">
        <v>441</v>
      </c>
      <c r="D100" s="23"/>
      <c r="E100" s="12"/>
      <c r="F100" s="43" t="s">
        <v>442</v>
      </c>
      <c r="G100" s="48" t="s">
        <v>31</v>
      </c>
      <c r="H100" s="48" t="s">
        <v>34</v>
      </c>
      <c r="I100" s="71">
        <f t="shared" si="3"/>
        <v>1</v>
      </c>
      <c r="J100" s="16">
        <f t="shared" si="4"/>
        <v>117.31</v>
      </c>
      <c r="K100" s="16">
        <f t="shared" si="5"/>
        <v>97.76</v>
      </c>
    </row>
    <row r="101" spans="1:12" x14ac:dyDescent="0.25">
      <c r="A101" s="57" t="s">
        <v>506</v>
      </c>
      <c r="B101" s="12" t="s">
        <v>848</v>
      </c>
      <c r="C101" s="126" t="s">
        <v>849</v>
      </c>
      <c r="D101" s="8"/>
      <c r="E101" s="10"/>
      <c r="F101" s="127" t="s">
        <v>850</v>
      </c>
      <c r="G101" s="48" t="s">
        <v>13</v>
      </c>
      <c r="H101" s="48" t="s">
        <v>13</v>
      </c>
      <c r="I101" s="71">
        <f t="shared" si="3"/>
        <v>0</v>
      </c>
      <c r="J101" s="16">
        <f t="shared" si="4"/>
        <v>0</v>
      </c>
      <c r="K101" s="16">
        <f t="shared" si="5"/>
        <v>0</v>
      </c>
    </row>
    <row r="102" spans="1:12" x14ac:dyDescent="0.25">
      <c r="A102" s="57" t="s">
        <v>507</v>
      </c>
      <c r="B102" s="12" t="s">
        <v>185</v>
      </c>
      <c r="C102" s="89" t="s">
        <v>187</v>
      </c>
      <c r="D102" s="241"/>
      <c r="E102" s="243"/>
      <c r="F102" s="83" t="s">
        <v>188</v>
      </c>
      <c r="G102" s="48" t="s">
        <v>23</v>
      </c>
      <c r="H102" s="48" t="s">
        <v>23</v>
      </c>
      <c r="I102" s="71">
        <f t="shared" si="3"/>
        <v>0</v>
      </c>
      <c r="J102" s="16">
        <f t="shared" si="4"/>
        <v>0</v>
      </c>
      <c r="K102" s="16">
        <f t="shared" si="5"/>
        <v>0</v>
      </c>
    </row>
    <row r="103" spans="1:12" x14ac:dyDescent="0.25">
      <c r="A103" s="57" t="s">
        <v>353</v>
      </c>
      <c r="B103" s="12" t="s">
        <v>186</v>
      </c>
      <c r="C103" s="90"/>
      <c r="D103" s="242"/>
      <c r="E103" s="244"/>
      <c r="F103" s="85"/>
      <c r="G103" s="48" t="s">
        <v>17</v>
      </c>
      <c r="H103" s="48" t="s">
        <v>17</v>
      </c>
      <c r="I103" s="71">
        <f t="shared" si="3"/>
        <v>0</v>
      </c>
      <c r="J103" s="16">
        <f t="shared" si="4"/>
        <v>0</v>
      </c>
      <c r="K103" s="16">
        <f t="shared" si="5"/>
        <v>0</v>
      </c>
      <c r="L103" s="54"/>
    </row>
    <row r="104" spans="1:12" x14ac:dyDescent="0.25">
      <c r="A104" s="57" t="s">
        <v>101</v>
      </c>
      <c r="B104" s="12" t="s">
        <v>354</v>
      </c>
      <c r="C104" s="41" t="s">
        <v>355</v>
      </c>
      <c r="D104" s="8"/>
      <c r="E104" s="10"/>
      <c r="F104" s="43" t="s">
        <v>327</v>
      </c>
      <c r="G104" s="48" t="s">
        <v>52</v>
      </c>
      <c r="H104" s="48" t="s">
        <v>52</v>
      </c>
      <c r="I104" s="71">
        <f t="shared" si="3"/>
        <v>0</v>
      </c>
      <c r="J104" s="16">
        <f t="shared" si="4"/>
        <v>0</v>
      </c>
      <c r="K104" s="16">
        <f t="shared" si="5"/>
        <v>0</v>
      </c>
      <c r="L104" s="54"/>
    </row>
    <row r="105" spans="1:12" x14ac:dyDescent="0.25">
      <c r="A105" s="57" t="s">
        <v>568</v>
      </c>
      <c r="B105" s="12" t="s">
        <v>914</v>
      </c>
      <c r="C105" s="89" t="s">
        <v>916</v>
      </c>
      <c r="D105" s="8"/>
      <c r="E105" s="10"/>
      <c r="F105" s="83" t="s">
        <v>901</v>
      </c>
      <c r="G105" s="48" t="s">
        <v>16</v>
      </c>
      <c r="H105" s="48" t="s">
        <v>13</v>
      </c>
      <c r="I105" s="71">
        <f t="shared" si="3"/>
        <v>1</v>
      </c>
      <c r="J105" s="16">
        <f t="shared" si="4"/>
        <v>117.31</v>
      </c>
      <c r="K105" s="16">
        <f t="shared" si="5"/>
        <v>97.76</v>
      </c>
      <c r="L105" s="54"/>
    </row>
    <row r="106" spans="1:12" x14ac:dyDescent="0.25">
      <c r="A106" s="57" t="s">
        <v>300</v>
      </c>
      <c r="B106" s="12" t="s">
        <v>915</v>
      </c>
      <c r="C106" s="90"/>
      <c r="D106" s="8"/>
      <c r="E106" s="10"/>
      <c r="F106" s="85"/>
      <c r="G106" s="48" t="s">
        <v>16</v>
      </c>
      <c r="H106" s="48" t="s">
        <v>13</v>
      </c>
      <c r="I106" s="71">
        <f t="shared" si="3"/>
        <v>1</v>
      </c>
      <c r="J106" s="16">
        <f t="shared" si="4"/>
        <v>117.31</v>
      </c>
      <c r="K106" s="16">
        <f t="shared" si="5"/>
        <v>97.76</v>
      </c>
      <c r="L106" s="54"/>
    </row>
    <row r="107" spans="1:12" x14ac:dyDescent="0.25">
      <c r="A107" s="57" t="s">
        <v>569</v>
      </c>
      <c r="B107" s="12" t="s">
        <v>853</v>
      </c>
      <c r="C107" s="41" t="s">
        <v>854</v>
      </c>
      <c r="D107" s="8"/>
      <c r="E107" s="10"/>
      <c r="F107" s="43" t="s">
        <v>855</v>
      </c>
      <c r="G107" s="48" t="s">
        <v>13</v>
      </c>
      <c r="H107" s="48" t="s">
        <v>13</v>
      </c>
      <c r="I107" s="71">
        <f t="shared" si="3"/>
        <v>0</v>
      </c>
      <c r="J107" s="16">
        <f t="shared" si="4"/>
        <v>0</v>
      </c>
      <c r="K107" s="16">
        <f t="shared" si="5"/>
        <v>0</v>
      </c>
      <c r="L107" s="54"/>
    </row>
    <row r="108" spans="1:12" x14ac:dyDescent="0.25">
      <c r="A108" s="57" t="s">
        <v>570</v>
      </c>
      <c r="B108" s="12" t="s">
        <v>357</v>
      </c>
      <c r="C108" s="41" t="s">
        <v>358</v>
      </c>
      <c r="D108" s="8"/>
      <c r="E108" s="10"/>
      <c r="F108" s="43" t="s">
        <v>312</v>
      </c>
      <c r="G108" s="48" t="s">
        <v>17</v>
      </c>
      <c r="H108" s="48" t="s">
        <v>17</v>
      </c>
      <c r="I108" s="71">
        <f t="shared" si="3"/>
        <v>0</v>
      </c>
      <c r="J108" s="16">
        <f t="shared" si="4"/>
        <v>0</v>
      </c>
      <c r="K108" s="16">
        <f t="shared" si="5"/>
        <v>0</v>
      </c>
      <c r="L108" s="54"/>
    </row>
    <row r="109" spans="1:12" x14ac:dyDescent="0.25">
      <c r="A109" s="57" t="s">
        <v>571</v>
      </c>
      <c r="B109" s="12" t="s">
        <v>437</v>
      </c>
      <c r="C109" s="41" t="s">
        <v>438</v>
      </c>
      <c r="D109" s="23"/>
      <c r="E109" s="12"/>
      <c r="F109" s="43" t="s">
        <v>422</v>
      </c>
      <c r="G109" s="48" t="s">
        <v>65</v>
      </c>
      <c r="H109" s="48" t="s">
        <v>65</v>
      </c>
      <c r="I109" s="71">
        <f t="shared" si="3"/>
        <v>0</v>
      </c>
      <c r="J109" s="16">
        <f t="shared" si="4"/>
        <v>0</v>
      </c>
      <c r="K109" s="16">
        <f t="shared" si="5"/>
        <v>0</v>
      </c>
      <c r="L109" s="54"/>
    </row>
    <row r="110" spans="1:12" x14ac:dyDescent="0.25">
      <c r="A110" s="57" t="s">
        <v>572</v>
      </c>
      <c r="B110" s="99" t="s">
        <v>546</v>
      </c>
      <c r="C110" s="99" t="s">
        <v>547</v>
      </c>
      <c r="D110" s="23"/>
      <c r="E110" s="12"/>
      <c r="F110" s="99" t="s">
        <v>539</v>
      </c>
      <c r="G110" s="48" t="s">
        <v>20</v>
      </c>
      <c r="H110" s="48" t="s">
        <v>20</v>
      </c>
      <c r="I110" s="71">
        <f t="shared" si="3"/>
        <v>0</v>
      </c>
      <c r="J110" s="16">
        <f t="shared" si="4"/>
        <v>0</v>
      </c>
      <c r="K110" s="16">
        <f t="shared" si="5"/>
        <v>0</v>
      </c>
      <c r="L110" s="54"/>
    </row>
    <row r="111" spans="1:12" x14ac:dyDescent="0.25">
      <c r="A111" s="57" t="s">
        <v>158</v>
      </c>
      <c r="B111" s="12" t="s">
        <v>684</v>
      </c>
      <c r="C111" s="12" t="s">
        <v>685</v>
      </c>
      <c r="D111" s="23"/>
      <c r="E111" s="12"/>
      <c r="F111" s="8" t="s">
        <v>681</v>
      </c>
      <c r="G111" s="48" t="s">
        <v>26</v>
      </c>
      <c r="H111" s="48" t="s">
        <v>29</v>
      </c>
      <c r="I111" s="71">
        <f t="shared" si="3"/>
        <v>1</v>
      </c>
      <c r="J111" s="16">
        <f t="shared" si="4"/>
        <v>117.31</v>
      </c>
      <c r="K111" s="16">
        <f t="shared" si="5"/>
        <v>97.76</v>
      </c>
      <c r="L111" s="54"/>
    </row>
    <row r="112" spans="1:12" x14ac:dyDescent="0.25">
      <c r="A112" s="57" t="s">
        <v>573</v>
      </c>
      <c r="B112" s="12" t="s">
        <v>430</v>
      </c>
      <c r="C112" s="41" t="s">
        <v>431</v>
      </c>
      <c r="D112" s="23"/>
      <c r="E112" s="12"/>
      <c r="F112" s="43" t="s">
        <v>416</v>
      </c>
      <c r="G112" s="48" t="s">
        <v>74</v>
      </c>
      <c r="H112" s="48" t="s">
        <v>193</v>
      </c>
      <c r="I112" s="71">
        <f t="shared" si="3"/>
        <v>11</v>
      </c>
      <c r="J112" s="16">
        <f t="shared" si="4"/>
        <v>1290.4100000000001</v>
      </c>
      <c r="K112" s="16">
        <f t="shared" si="5"/>
        <v>1075.3600000000001</v>
      </c>
      <c r="L112" s="54"/>
    </row>
    <row r="113" spans="1:12" x14ac:dyDescent="0.25">
      <c r="A113" s="57" t="s">
        <v>574</v>
      </c>
      <c r="B113" s="12" t="s">
        <v>656</v>
      </c>
      <c r="C113" s="12" t="s">
        <v>657</v>
      </c>
      <c r="D113" s="23"/>
      <c r="E113" s="12"/>
      <c r="F113" s="8" t="s">
        <v>655</v>
      </c>
      <c r="G113" s="48" t="s">
        <v>20</v>
      </c>
      <c r="H113" s="48" t="s">
        <v>20</v>
      </c>
      <c r="I113" s="71">
        <f t="shared" si="3"/>
        <v>0</v>
      </c>
      <c r="J113" s="16">
        <f t="shared" si="4"/>
        <v>0</v>
      </c>
      <c r="K113" s="16">
        <f t="shared" si="5"/>
        <v>0</v>
      </c>
      <c r="L113" s="54"/>
    </row>
    <row r="114" spans="1:12" x14ac:dyDescent="0.25">
      <c r="A114" s="57" t="s">
        <v>575</v>
      </c>
      <c r="B114" s="12" t="s">
        <v>661</v>
      </c>
      <c r="C114" s="107" t="s">
        <v>662</v>
      </c>
      <c r="D114" s="8"/>
      <c r="E114" s="10"/>
      <c r="F114" s="8" t="s">
        <v>655</v>
      </c>
      <c r="G114" s="48" t="s">
        <v>26</v>
      </c>
      <c r="H114" s="48" t="s">
        <v>26</v>
      </c>
      <c r="I114" s="71">
        <f t="shared" si="3"/>
        <v>0</v>
      </c>
      <c r="J114" s="16">
        <f t="shared" si="4"/>
        <v>0</v>
      </c>
      <c r="K114" s="16">
        <f t="shared" si="5"/>
        <v>0</v>
      </c>
      <c r="L114" s="54"/>
    </row>
    <row r="115" spans="1:12" x14ac:dyDescent="0.25">
      <c r="A115" s="57" t="s">
        <v>576</v>
      </c>
      <c r="B115" s="12" t="s">
        <v>433</v>
      </c>
      <c r="C115" s="41" t="s">
        <v>434</v>
      </c>
      <c r="D115" s="8"/>
      <c r="E115" s="10"/>
      <c r="F115" s="43" t="s">
        <v>435</v>
      </c>
      <c r="G115" s="48" t="s">
        <v>61</v>
      </c>
      <c r="H115" s="48" t="s">
        <v>61</v>
      </c>
      <c r="I115" s="71">
        <f t="shared" si="3"/>
        <v>0</v>
      </c>
      <c r="J115" s="16">
        <f t="shared" si="4"/>
        <v>0</v>
      </c>
      <c r="K115" s="16">
        <f t="shared" si="5"/>
        <v>0</v>
      </c>
      <c r="L115" s="54"/>
    </row>
    <row r="116" spans="1:12" x14ac:dyDescent="0.25">
      <c r="A116" s="57" t="s">
        <v>577</v>
      </c>
      <c r="B116" s="12" t="s">
        <v>84</v>
      </c>
      <c r="C116" s="12" t="s">
        <v>144</v>
      </c>
      <c r="D116" s="23"/>
      <c r="E116" s="12"/>
      <c r="F116" s="8" t="s">
        <v>73</v>
      </c>
      <c r="G116" s="46" t="s">
        <v>46</v>
      </c>
      <c r="H116" s="46" t="s">
        <v>61</v>
      </c>
      <c r="I116" s="71">
        <f t="shared" si="3"/>
        <v>5</v>
      </c>
      <c r="J116" s="16">
        <f t="shared" si="4"/>
        <v>586.54999999999995</v>
      </c>
      <c r="K116" s="16">
        <f t="shared" si="5"/>
        <v>488.8</v>
      </c>
    </row>
    <row r="117" spans="1:12" x14ac:dyDescent="0.25">
      <c r="A117" s="57" t="s">
        <v>578</v>
      </c>
      <c r="B117" s="12" t="s">
        <v>237</v>
      </c>
      <c r="C117" s="75" t="s">
        <v>238</v>
      </c>
      <c r="D117" s="8"/>
      <c r="E117" s="10"/>
      <c r="F117" s="8" t="s">
        <v>214</v>
      </c>
      <c r="G117" s="46" t="s">
        <v>29</v>
      </c>
      <c r="H117" s="46" t="s">
        <v>29</v>
      </c>
      <c r="I117" s="71">
        <f t="shared" si="3"/>
        <v>0</v>
      </c>
      <c r="J117" s="16">
        <f t="shared" si="4"/>
        <v>0</v>
      </c>
      <c r="K117" s="16">
        <f t="shared" si="5"/>
        <v>0</v>
      </c>
    </row>
    <row r="118" spans="1:12" x14ac:dyDescent="0.25">
      <c r="A118" s="57" t="s">
        <v>579</v>
      </c>
      <c r="B118" s="99" t="s">
        <v>548</v>
      </c>
      <c r="C118" s="99" t="s">
        <v>549</v>
      </c>
      <c r="D118" s="23"/>
      <c r="E118" s="12"/>
      <c r="F118" s="99" t="s">
        <v>531</v>
      </c>
      <c r="G118" s="46" t="s">
        <v>71</v>
      </c>
      <c r="H118" s="46" t="s">
        <v>91</v>
      </c>
      <c r="I118" s="71">
        <f t="shared" si="3"/>
        <v>19</v>
      </c>
      <c r="J118" s="16">
        <f t="shared" si="4"/>
        <v>2228.89</v>
      </c>
      <c r="K118" s="16">
        <f t="shared" si="5"/>
        <v>1857.44</v>
      </c>
    </row>
    <row r="119" spans="1:12" x14ac:dyDescent="0.25">
      <c r="A119" s="57" t="s">
        <v>580</v>
      </c>
      <c r="B119" s="99" t="s">
        <v>550</v>
      </c>
      <c r="C119" s="99" t="s">
        <v>551</v>
      </c>
      <c r="D119" s="31"/>
      <c r="E119" s="82"/>
      <c r="F119" s="99" t="s">
        <v>531</v>
      </c>
      <c r="G119" s="115"/>
      <c r="H119" s="115"/>
      <c r="I119" s="71">
        <f t="shared" si="3"/>
        <v>0</v>
      </c>
      <c r="J119" s="16">
        <f t="shared" si="4"/>
        <v>0</v>
      </c>
      <c r="K119" s="16">
        <f t="shared" si="5"/>
        <v>0</v>
      </c>
      <c r="L119" s="9"/>
    </row>
    <row r="120" spans="1:12" x14ac:dyDescent="0.25">
      <c r="A120" s="57" t="s">
        <v>581</v>
      </c>
      <c r="B120" s="99" t="s">
        <v>860</v>
      </c>
      <c r="C120" s="99" t="s">
        <v>861</v>
      </c>
      <c r="D120" s="31"/>
      <c r="E120" s="82"/>
      <c r="F120" s="99" t="s">
        <v>844</v>
      </c>
      <c r="G120" s="48" t="s">
        <v>13</v>
      </c>
      <c r="H120" s="48" t="s">
        <v>13</v>
      </c>
      <c r="I120" s="71">
        <f t="shared" si="3"/>
        <v>0</v>
      </c>
      <c r="J120" s="16">
        <f t="shared" si="4"/>
        <v>0</v>
      </c>
      <c r="K120" s="16">
        <f t="shared" si="5"/>
        <v>0</v>
      </c>
    </row>
    <row r="121" spans="1:12" x14ac:dyDescent="0.25">
      <c r="A121" s="57" t="s">
        <v>582</v>
      </c>
      <c r="B121" s="99" t="s">
        <v>552</v>
      </c>
      <c r="C121" s="99" t="s">
        <v>553</v>
      </c>
      <c r="D121" s="31"/>
      <c r="E121" s="82"/>
      <c r="F121" s="99" t="s">
        <v>518</v>
      </c>
      <c r="G121" s="46" t="s">
        <v>16</v>
      </c>
      <c r="H121" s="46" t="s">
        <v>16</v>
      </c>
      <c r="I121" s="71">
        <f t="shared" si="3"/>
        <v>0</v>
      </c>
      <c r="J121" s="16">
        <f t="shared" si="4"/>
        <v>0</v>
      </c>
      <c r="K121" s="16">
        <f t="shared" si="5"/>
        <v>0</v>
      </c>
    </row>
    <row r="122" spans="1:12" x14ac:dyDescent="0.25">
      <c r="A122" s="57" t="s">
        <v>583</v>
      </c>
      <c r="B122" s="110" t="s">
        <v>417</v>
      </c>
      <c r="C122" s="75" t="s">
        <v>418</v>
      </c>
      <c r="D122" s="31"/>
      <c r="E122" s="82"/>
      <c r="F122" s="31" t="s">
        <v>419</v>
      </c>
      <c r="G122" s="46" t="s">
        <v>13</v>
      </c>
      <c r="H122" s="46" t="s">
        <v>13</v>
      </c>
      <c r="I122" s="71">
        <f t="shared" si="3"/>
        <v>0</v>
      </c>
      <c r="J122" s="16">
        <f t="shared" si="4"/>
        <v>0</v>
      </c>
      <c r="K122" s="16">
        <f t="shared" si="5"/>
        <v>0</v>
      </c>
    </row>
    <row r="123" spans="1:12" x14ac:dyDescent="0.25">
      <c r="A123" s="57" t="s">
        <v>584</v>
      </c>
      <c r="B123" s="110" t="s">
        <v>917</v>
      </c>
      <c r="C123" s="75" t="s">
        <v>918</v>
      </c>
      <c r="D123" s="31"/>
      <c r="E123" s="82"/>
      <c r="F123" s="31" t="s">
        <v>919</v>
      </c>
      <c r="G123" s="46" t="s">
        <v>16</v>
      </c>
      <c r="H123" s="46" t="s">
        <v>16</v>
      </c>
      <c r="I123" s="71">
        <f t="shared" si="3"/>
        <v>0</v>
      </c>
      <c r="J123" s="16">
        <f t="shared" si="4"/>
        <v>0</v>
      </c>
      <c r="K123" s="16">
        <f t="shared" si="5"/>
        <v>0</v>
      </c>
    </row>
    <row r="124" spans="1:12" x14ac:dyDescent="0.25">
      <c r="A124" s="57" t="s">
        <v>658</v>
      </c>
      <c r="B124" s="110" t="s">
        <v>420</v>
      </c>
      <c r="C124" s="75" t="s">
        <v>421</v>
      </c>
      <c r="D124" s="23"/>
      <c r="E124" s="12"/>
      <c r="F124" s="31" t="s">
        <v>422</v>
      </c>
      <c r="G124" s="48" t="s">
        <v>54</v>
      </c>
      <c r="H124" s="48" t="s">
        <v>74</v>
      </c>
      <c r="I124" s="71">
        <f t="shared" si="3"/>
        <v>6</v>
      </c>
      <c r="J124" s="16">
        <f t="shared" si="4"/>
        <v>703.86</v>
      </c>
      <c r="K124" s="16">
        <f t="shared" si="5"/>
        <v>586.56000000000006</v>
      </c>
    </row>
    <row r="125" spans="1:12" x14ac:dyDescent="0.25">
      <c r="A125" s="57" t="s">
        <v>707</v>
      </c>
      <c r="B125" s="110" t="s">
        <v>361</v>
      </c>
      <c r="C125" s="76" t="s">
        <v>362</v>
      </c>
      <c r="D125" s="241"/>
      <c r="E125" s="243"/>
      <c r="F125" s="86" t="s">
        <v>363</v>
      </c>
      <c r="G125" s="46" t="s">
        <v>502</v>
      </c>
      <c r="H125" s="46" t="s">
        <v>584</v>
      </c>
      <c r="I125" s="71">
        <f t="shared" si="3"/>
        <v>29</v>
      </c>
      <c r="J125" s="16">
        <f t="shared" si="4"/>
        <v>3401.9900000000002</v>
      </c>
      <c r="K125" s="16">
        <f t="shared" si="5"/>
        <v>2835.04</v>
      </c>
    </row>
    <row r="126" spans="1:12" x14ac:dyDescent="0.25">
      <c r="A126" s="57" t="s">
        <v>708</v>
      </c>
      <c r="B126" s="12" t="s">
        <v>387</v>
      </c>
      <c r="C126" s="77"/>
      <c r="D126" s="242"/>
      <c r="E126" s="244"/>
      <c r="F126" s="88"/>
      <c r="G126" s="46" t="s">
        <v>13</v>
      </c>
      <c r="H126" s="46" t="s">
        <v>13</v>
      </c>
      <c r="I126" s="71">
        <f t="shared" si="3"/>
        <v>0</v>
      </c>
      <c r="J126" s="16">
        <f t="shared" si="4"/>
        <v>0</v>
      </c>
      <c r="K126" s="16">
        <f t="shared" si="5"/>
        <v>0</v>
      </c>
    </row>
    <row r="127" spans="1:12" x14ac:dyDescent="0.25">
      <c r="A127" s="57" t="s">
        <v>709</v>
      </c>
      <c r="B127" s="12" t="s">
        <v>424</v>
      </c>
      <c r="C127" s="83" t="s">
        <v>427</v>
      </c>
      <c r="D127" s="241"/>
      <c r="E127" s="243"/>
      <c r="F127" s="86" t="s">
        <v>428</v>
      </c>
      <c r="G127" s="115"/>
      <c r="H127" s="115"/>
      <c r="I127" s="71">
        <f t="shared" si="3"/>
        <v>0</v>
      </c>
      <c r="J127" s="16">
        <f t="shared" si="4"/>
        <v>0</v>
      </c>
      <c r="K127" s="16">
        <f t="shared" si="5"/>
        <v>0</v>
      </c>
    </row>
    <row r="128" spans="1:12" x14ac:dyDescent="0.25">
      <c r="A128" s="57" t="s">
        <v>710</v>
      </c>
      <c r="B128" s="12" t="s">
        <v>425</v>
      </c>
      <c r="C128" s="84"/>
      <c r="D128" s="245"/>
      <c r="E128" s="246"/>
      <c r="F128" s="87"/>
      <c r="G128" s="46" t="s">
        <v>43</v>
      </c>
      <c r="H128" s="46" t="s">
        <v>46</v>
      </c>
      <c r="I128" s="71">
        <f t="shared" si="3"/>
        <v>1</v>
      </c>
      <c r="J128" s="16">
        <f t="shared" si="4"/>
        <v>117.31</v>
      </c>
      <c r="K128" s="16">
        <f t="shared" si="5"/>
        <v>97.76</v>
      </c>
    </row>
    <row r="129" spans="1:11" x14ac:dyDescent="0.25">
      <c r="A129" s="57" t="s">
        <v>711</v>
      </c>
      <c r="B129" s="12" t="s">
        <v>426</v>
      </c>
      <c r="C129" s="85"/>
      <c r="D129" s="242"/>
      <c r="E129" s="244"/>
      <c r="F129" s="88"/>
      <c r="G129" s="46" t="s">
        <v>16</v>
      </c>
      <c r="H129" s="46" t="s">
        <v>16</v>
      </c>
      <c r="I129" s="71">
        <f t="shared" si="3"/>
        <v>0</v>
      </c>
      <c r="J129" s="16">
        <f t="shared" si="4"/>
        <v>0</v>
      </c>
      <c r="K129" s="16">
        <f t="shared" si="5"/>
        <v>0</v>
      </c>
    </row>
    <row r="130" spans="1:11" x14ac:dyDescent="0.25">
      <c r="A130" s="57" t="s">
        <v>608</v>
      </c>
      <c r="B130" s="99" t="s">
        <v>554</v>
      </c>
      <c r="C130" s="99" t="s">
        <v>555</v>
      </c>
      <c r="D130" s="23"/>
      <c r="E130" s="12"/>
      <c r="F130" s="99" t="s">
        <v>556</v>
      </c>
      <c r="G130" s="46" t="s">
        <v>40</v>
      </c>
      <c r="H130" s="46" t="s">
        <v>54</v>
      </c>
      <c r="I130" s="71">
        <f t="shared" si="3"/>
        <v>5</v>
      </c>
      <c r="J130" s="16">
        <f t="shared" si="4"/>
        <v>586.54999999999995</v>
      </c>
      <c r="K130" s="16">
        <f t="shared" si="5"/>
        <v>488.8</v>
      </c>
    </row>
    <row r="131" spans="1:11" x14ac:dyDescent="0.25">
      <c r="A131" s="57" t="s">
        <v>712</v>
      </c>
      <c r="B131" s="12" t="s">
        <v>687</v>
      </c>
      <c r="C131" s="76" t="s">
        <v>688</v>
      </c>
      <c r="D131" s="140"/>
      <c r="E131" s="141"/>
      <c r="F131" s="91" t="s">
        <v>681</v>
      </c>
      <c r="G131" s="46" t="s">
        <v>13</v>
      </c>
      <c r="H131" s="46" t="s">
        <v>13</v>
      </c>
      <c r="I131" s="71">
        <f t="shared" si="3"/>
        <v>0</v>
      </c>
      <c r="J131" s="16">
        <f t="shared" si="4"/>
        <v>0</v>
      </c>
      <c r="K131" s="16">
        <f t="shared" si="5"/>
        <v>0</v>
      </c>
    </row>
    <row r="132" spans="1:11" x14ac:dyDescent="0.25">
      <c r="A132" s="57" t="s">
        <v>713</v>
      </c>
      <c r="B132" s="99" t="s">
        <v>686</v>
      </c>
      <c r="C132" s="77"/>
      <c r="D132" s="140"/>
      <c r="E132" s="141"/>
      <c r="F132" s="92"/>
      <c r="G132" s="46" t="s">
        <v>13</v>
      </c>
      <c r="H132" s="46" t="s">
        <v>17</v>
      </c>
      <c r="I132" s="71">
        <f t="shared" si="3"/>
        <v>1</v>
      </c>
      <c r="J132" s="16">
        <f t="shared" si="4"/>
        <v>117.31</v>
      </c>
      <c r="K132" s="16">
        <f t="shared" si="5"/>
        <v>97.76</v>
      </c>
    </row>
    <row r="133" spans="1:11" x14ac:dyDescent="0.25">
      <c r="A133" s="57" t="s">
        <v>307</v>
      </c>
      <c r="B133" s="12" t="s">
        <v>667</v>
      </c>
      <c r="C133" s="12" t="s">
        <v>668</v>
      </c>
      <c r="D133" s="23"/>
      <c r="E133" s="12"/>
      <c r="F133" s="8" t="s">
        <v>669</v>
      </c>
      <c r="G133" s="46" t="s">
        <v>68</v>
      </c>
      <c r="H133" s="46" t="s">
        <v>91</v>
      </c>
      <c r="I133" s="71">
        <f t="shared" si="3"/>
        <v>20</v>
      </c>
      <c r="J133" s="16">
        <f t="shared" si="4"/>
        <v>2346.1999999999998</v>
      </c>
      <c r="K133" s="16">
        <f t="shared" si="5"/>
        <v>1955.2</v>
      </c>
    </row>
    <row r="134" spans="1:11" x14ac:dyDescent="0.25">
      <c r="A134" s="57" t="s">
        <v>714</v>
      </c>
      <c r="B134" s="12" t="s">
        <v>663</v>
      </c>
      <c r="C134" s="12" t="s">
        <v>664</v>
      </c>
      <c r="D134" s="140"/>
      <c r="E134" s="141"/>
      <c r="F134" s="8" t="s">
        <v>655</v>
      </c>
      <c r="G134" s="46" t="s">
        <v>16</v>
      </c>
      <c r="H134" s="46" t="s">
        <v>16</v>
      </c>
      <c r="I134" s="71">
        <f t="shared" si="3"/>
        <v>0</v>
      </c>
      <c r="J134" s="16">
        <f t="shared" si="4"/>
        <v>0</v>
      </c>
      <c r="K134" s="16">
        <f t="shared" si="5"/>
        <v>0</v>
      </c>
    </row>
    <row r="135" spans="1:11" x14ac:dyDescent="0.25">
      <c r="A135" s="57" t="s">
        <v>715</v>
      </c>
      <c r="B135" s="12" t="s">
        <v>679</v>
      </c>
      <c r="C135" s="12" t="s">
        <v>680</v>
      </c>
      <c r="D135" s="140"/>
      <c r="E135" s="141"/>
      <c r="F135" s="8" t="s">
        <v>681</v>
      </c>
      <c r="G135" s="46" t="s">
        <v>16</v>
      </c>
      <c r="H135" s="46" t="s">
        <v>16</v>
      </c>
      <c r="I135" s="71">
        <f t="shared" si="3"/>
        <v>0</v>
      </c>
      <c r="J135" s="16">
        <f t="shared" si="4"/>
        <v>0</v>
      </c>
      <c r="K135" s="16">
        <f t="shared" si="5"/>
        <v>0</v>
      </c>
    </row>
    <row r="136" spans="1:11" x14ac:dyDescent="0.25">
      <c r="A136" s="57" t="s">
        <v>716</v>
      </c>
      <c r="B136" s="12" t="s">
        <v>414</v>
      </c>
      <c r="C136" s="77" t="s">
        <v>415</v>
      </c>
      <c r="D136" s="23"/>
      <c r="E136" s="12"/>
      <c r="F136" s="139" t="s">
        <v>416</v>
      </c>
      <c r="G136" s="46" t="s">
        <v>159</v>
      </c>
      <c r="H136" s="46" t="s">
        <v>167</v>
      </c>
      <c r="I136" s="71">
        <f t="shared" ref="I136:I178" si="6">H136-G136</f>
        <v>16</v>
      </c>
      <c r="J136" s="16">
        <f t="shared" ref="J136:J178" si="7">I136*117.31</f>
        <v>1876.96</v>
      </c>
      <c r="K136" s="16">
        <f t="shared" ref="K136:K178" si="8">I136*97.76</f>
        <v>1564.16</v>
      </c>
    </row>
    <row r="137" spans="1:11" x14ac:dyDescent="0.25">
      <c r="A137" s="57" t="s">
        <v>717</v>
      </c>
      <c r="B137" s="12" t="s">
        <v>670</v>
      </c>
      <c r="C137" s="12" t="s">
        <v>671</v>
      </c>
      <c r="D137" s="140"/>
      <c r="E137" s="141"/>
      <c r="F137" s="8" t="s">
        <v>672</v>
      </c>
      <c r="G137" s="46" t="s">
        <v>23</v>
      </c>
      <c r="H137" s="46" t="s">
        <v>23</v>
      </c>
      <c r="I137" s="71">
        <f t="shared" si="6"/>
        <v>0</v>
      </c>
      <c r="J137" s="16">
        <f t="shared" si="7"/>
        <v>0</v>
      </c>
      <c r="K137" s="16">
        <f t="shared" si="8"/>
        <v>0</v>
      </c>
    </row>
    <row r="138" spans="1:11" x14ac:dyDescent="0.25">
      <c r="A138" s="57" t="s">
        <v>470</v>
      </c>
      <c r="B138" s="12" t="s">
        <v>86</v>
      </c>
      <c r="C138" s="12" t="s">
        <v>145</v>
      </c>
      <c r="D138" s="23"/>
      <c r="E138" s="12"/>
      <c r="F138" s="8" t="s">
        <v>87</v>
      </c>
      <c r="G138" s="46" t="s">
        <v>37</v>
      </c>
      <c r="H138" s="46" t="s">
        <v>37</v>
      </c>
      <c r="I138" s="71">
        <f t="shared" si="6"/>
        <v>0</v>
      </c>
      <c r="J138" s="16">
        <f t="shared" si="7"/>
        <v>0</v>
      </c>
      <c r="K138" s="16">
        <f t="shared" si="8"/>
        <v>0</v>
      </c>
    </row>
    <row r="139" spans="1:11" x14ac:dyDescent="0.25">
      <c r="A139" s="57" t="s">
        <v>389</v>
      </c>
      <c r="B139" s="12" t="s">
        <v>89</v>
      </c>
      <c r="C139" s="12" t="s">
        <v>147</v>
      </c>
      <c r="D139" s="23"/>
      <c r="E139" s="12"/>
      <c r="F139" s="8" t="s">
        <v>87</v>
      </c>
      <c r="G139" s="48" t="s">
        <v>46</v>
      </c>
      <c r="H139" s="48" t="s">
        <v>58</v>
      </c>
      <c r="I139" s="71">
        <f t="shared" si="6"/>
        <v>4</v>
      </c>
      <c r="J139" s="16">
        <f t="shared" si="7"/>
        <v>469.24</v>
      </c>
      <c r="K139" s="16">
        <f t="shared" si="8"/>
        <v>391.04</v>
      </c>
    </row>
    <row r="140" spans="1:11" x14ac:dyDescent="0.25">
      <c r="A140" s="57" t="s">
        <v>347</v>
      </c>
      <c r="B140" s="12" t="s">
        <v>665</v>
      </c>
      <c r="C140" s="12" t="s">
        <v>666</v>
      </c>
      <c r="D140" s="8"/>
      <c r="E140" s="10"/>
      <c r="F140" s="8" t="s">
        <v>655</v>
      </c>
      <c r="G140" s="48" t="s">
        <v>573</v>
      </c>
      <c r="H140" s="48" t="s">
        <v>573</v>
      </c>
      <c r="I140" s="71">
        <f t="shared" si="6"/>
        <v>0</v>
      </c>
      <c r="J140" s="16">
        <f t="shared" si="7"/>
        <v>0</v>
      </c>
      <c r="K140" s="16">
        <f t="shared" si="8"/>
        <v>0</v>
      </c>
    </row>
    <row r="141" spans="1:11" x14ac:dyDescent="0.25">
      <c r="A141" s="57" t="s">
        <v>299</v>
      </c>
      <c r="B141" s="12" t="s">
        <v>689</v>
      </c>
      <c r="C141" s="12" t="s">
        <v>690</v>
      </c>
      <c r="D141" s="8"/>
      <c r="E141" s="10"/>
      <c r="F141" s="8" t="s">
        <v>691</v>
      </c>
      <c r="G141" s="46" t="s">
        <v>16</v>
      </c>
      <c r="H141" s="46" t="s">
        <v>16</v>
      </c>
      <c r="I141" s="71">
        <f t="shared" si="6"/>
        <v>0</v>
      </c>
      <c r="J141" s="16">
        <f t="shared" si="7"/>
        <v>0</v>
      </c>
      <c r="K141" s="16">
        <f t="shared" si="8"/>
        <v>0</v>
      </c>
    </row>
    <row r="142" spans="1:11" x14ac:dyDescent="0.25">
      <c r="A142" s="57" t="s">
        <v>718</v>
      </c>
      <c r="B142" s="99" t="s">
        <v>557</v>
      </c>
      <c r="C142" s="99" t="s">
        <v>558</v>
      </c>
      <c r="D142" s="8"/>
      <c r="E142" s="10"/>
      <c r="F142" s="99" t="s">
        <v>518</v>
      </c>
      <c r="G142" s="46" t="s">
        <v>13</v>
      </c>
      <c r="H142" s="46" t="s">
        <v>13</v>
      </c>
      <c r="I142" s="71">
        <f t="shared" si="6"/>
        <v>0</v>
      </c>
      <c r="J142" s="16">
        <f t="shared" si="7"/>
        <v>0</v>
      </c>
      <c r="K142" s="16">
        <f t="shared" si="8"/>
        <v>0</v>
      </c>
    </row>
    <row r="143" spans="1:11" x14ac:dyDescent="0.25">
      <c r="A143" s="57" t="s">
        <v>449</v>
      </c>
      <c r="B143" s="99" t="s">
        <v>868</v>
      </c>
      <c r="C143" s="99" t="s">
        <v>869</v>
      </c>
      <c r="D143" s="8"/>
      <c r="E143" s="10"/>
      <c r="F143" s="99" t="s">
        <v>844</v>
      </c>
      <c r="G143" s="46" t="s">
        <v>13</v>
      </c>
      <c r="H143" s="46" t="s">
        <v>13</v>
      </c>
      <c r="I143" s="71">
        <f t="shared" si="6"/>
        <v>0</v>
      </c>
      <c r="J143" s="16">
        <f t="shared" si="7"/>
        <v>0</v>
      </c>
      <c r="K143" s="16">
        <f t="shared" si="8"/>
        <v>0</v>
      </c>
    </row>
    <row r="144" spans="1:11" x14ac:dyDescent="0.25">
      <c r="A144" s="57" t="s">
        <v>719</v>
      </c>
      <c r="B144" s="12" t="s">
        <v>239</v>
      </c>
      <c r="C144" s="12" t="s">
        <v>241</v>
      </c>
      <c r="D144" s="23"/>
      <c r="E144" s="12"/>
      <c r="F144" s="8" t="s">
        <v>210</v>
      </c>
      <c r="G144" s="46" t="s">
        <v>295</v>
      </c>
      <c r="H144" s="46" t="s">
        <v>295</v>
      </c>
      <c r="I144" s="71">
        <f t="shared" si="6"/>
        <v>0</v>
      </c>
      <c r="J144" s="16">
        <f t="shared" si="7"/>
        <v>0</v>
      </c>
      <c r="K144" s="16">
        <f t="shared" si="8"/>
        <v>0</v>
      </c>
    </row>
    <row r="145" spans="1:11" x14ac:dyDescent="0.25">
      <c r="A145" s="57" t="s">
        <v>720</v>
      </c>
      <c r="B145" s="12" t="s">
        <v>240</v>
      </c>
      <c r="C145" s="12" t="s">
        <v>241</v>
      </c>
      <c r="D145" s="23"/>
      <c r="E145" s="12"/>
      <c r="F145" s="8" t="s">
        <v>210</v>
      </c>
      <c r="G145" s="46" t="s">
        <v>13</v>
      </c>
      <c r="H145" s="46" t="s">
        <v>13</v>
      </c>
      <c r="I145" s="71">
        <f t="shared" si="6"/>
        <v>0</v>
      </c>
      <c r="J145" s="16">
        <f t="shared" si="7"/>
        <v>0</v>
      </c>
      <c r="K145" s="16">
        <f t="shared" si="8"/>
        <v>0</v>
      </c>
    </row>
    <row r="146" spans="1:11" x14ac:dyDescent="0.25">
      <c r="A146" s="57" t="s">
        <v>721</v>
      </c>
      <c r="B146" s="12" t="s">
        <v>692</v>
      </c>
      <c r="C146" s="12" t="s">
        <v>693</v>
      </c>
      <c r="D146" s="8"/>
      <c r="E146" s="10"/>
      <c r="F146" s="8" t="s">
        <v>691</v>
      </c>
      <c r="G146" s="46" t="s">
        <v>16</v>
      </c>
      <c r="H146" s="46" t="s">
        <v>16</v>
      </c>
      <c r="I146" s="71">
        <f t="shared" si="6"/>
        <v>0</v>
      </c>
      <c r="J146" s="16">
        <f t="shared" si="7"/>
        <v>0</v>
      </c>
      <c r="K146" s="16">
        <f t="shared" si="8"/>
        <v>0</v>
      </c>
    </row>
    <row r="147" spans="1:11" x14ac:dyDescent="0.25">
      <c r="A147" s="57" t="s">
        <v>724</v>
      </c>
      <c r="B147" s="12" t="s">
        <v>920</v>
      </c>
      <c r="C147" s="12" t="s">
        <v>921</v>
      </c>
      <c r="D147" s="8"/>
      <c r="E147" s="10"/>
      <c r="F147" s="8" t="s">
        <v>907</v>
      </c>
      <c r="G147" s="46" t="s">
        <v>16</v>
      </c>
      <c r="H147" s="46" t="s">
        <v>16</v>
      </c>
      <c r="I147" s="71">
        <f t="shared" si="6"/>
        <v>0</v>
      </c>
      <c r="J147" s="16">
        <f t="shared" si="7"/>
        <v>0</v>
      </c>
      <c r="K147" s="16">
        <f t="shared" si="8"/>
        <v>0</v>
      </c>
    </row>
    <row r="148" spans="1:11" x14ac:dyDescent="0.25">
      <c r="A148" s="57" t="s">
        <v>728</v>
      </c>
      <c r="B148" s="12" t="s">
        <v>365</v>
      </c>
      <c r="C148" s="12" t="s">
        <v>366</v>
      </c>
      <c r="D148" s="8"/>
      <c r="E148" s="10"/>
      <c r="F148" s="8" t="s">
        <v>327</v>
      </c>
      <c r="G148" s="46" t="s">
        <v>13</v>
      </c>
      <c r="H148" s="46" t="s">
        <v>13</v>
      </c>
      <c r="I148" s="71">
        <f t="shared" si="6"/>
        <v>0</v>
      </c>
      <c r="J148" s="16">
        <f t="shared" si="7"/>
        <v>0</v>
      </c>
      <c r="K148" s="16">
        <f t="shared" si="8"/>
        <v>0</v>
      </c>
    </row>
    <row r="149" spans="1:11" x14ac:dyDescent="0.25">
      <c r="A149" s="57" t="s">
        <v>729</v>
      </c>
      <c r="B149" s="12" t="s">
        <v>367</v>
      </c>
      <c r="C149" s="12" t="s">
        <v>368</v>
      </c>
      <c r="D149" s="23"/>
      <c r="E149" s="12"/>
      <c r="F149" s="8" t="s">
        <v>312</v>
      </c>
      <c r="G149" s="46" t="s">
        <v>34</v>
      </c>
      <c r="H149" s="46" t="s">
        <v>46</v>
      </c>
      <c r="I149" s="71">
        <f t="shared" si="6"/>
        <v>4</v>
      </c>
      <c r="J149" s="16">
        <f t="shared" si="7"/>
        <v>469.24</v>
      </c>
      <c r="K149" s="16">
        <f t="shared" si="8"/>
        <v>391.04</v>
      </c>
    </row>
    <row r="150" spans="1:11" x14ac:dyDescent="0.25">
      <c r="A150" s="57" t="s">
        <v>730</v>
      </c>
      <c r="B150" s="12" t="s">
        <v>407</v>
      </c>
      <c r="C150" s="12" t="s">
        <v>408</v>
      </c>
      <c r="D150" s="23"/>
      <c r="E150" s="12"/>
      <c r="F150" s="8" t="s">
        <v>410</v>
      </c>
      <c r="G150" s="46" t="s">
        <v>23</v>
      </c>
      <c r="H150" s="46" t="s">
        <v>29</v>
      </c>
      <c r="I150" s="71">
        <f t="shared" si="6"/>
        <v>2</v>
      </c>
      <c r="J150" s="16">
        <f t="shared" si="7"/>
        <v>234.62</v>
      </c>
      <c r="K150" s="16">
        <f t="shared" si="8"/>
        <v>195.52</v>
      </c>
    </row>
    <row r="151" spans="1:11" x14ac:dyDescent="0.25">
      <c r="A151" s="57" t="s">
        <v>480</v>
      </c>
      <c r="B151" s="12" t="s">
        <v>411</v>
      </c>
      <c r="C151" s="12" t="s">
        <v>412</v>
      </c>
      <c r="D151" s="8"/>
      <c r="E151" s="10"/>
      <c r="F151" s="8" t="s">
        <v>410</v>
      </c>
      <c r="G151" s="46" t="s">
        <v>23</v>
      </c>
      <c r="H151" s="46" t="s">
        <v>23</v>
      </c>
      <c r="I151" s="71">
        <f t="shared" si="6"/>
        <v>0</v>
      </c>
      <c r="J151" s="16">
        <f t="shared" si="7"/>
        <v>0</v>
      </c>
      <c r="K151" s="16">
        <f t="shared" si="8"/>
        <v>0</v>
      </c>
    </row>
    <row r="152" spans="1:11" x14ac:dyDescent="0.25">
      <c r="A152" s="57" t="s">
        <v>884</v>
      </c>
      <c r="B152" s="12" t="s">
        <v>373</v>
      </c>
      <c r="C152" s="12" t="s">
        <v>376</v>
      </c>
      <c r="D152" s="23"/>
      <c r="E152" s="12"/>
      <c r="F152" s="8" t="s">
        <v>322</v>
      </c>
      <c r="G152" s="46" t="s">
        <v>37</v>
      </c>
      <c r="H152" s="46" t="s">
        <v>54</v>
      </c>
      <c r="I152" s="71">
        <f t="shared" si="6"/>
        <v>6</v>
      </c>
      <c r="J152" s="16">
        <f t="shared" si="7"/>
        <v>703.86</v>
      </c>
      <c r="K152" s="16">
        <f t="shared" si="8"/>
        <v>586.56000000000006</v>
      </c>
    </row>
    <row r="153" spans="1:11" x14ac:dyDescent="0.25">
      <c r="A153" s="57" t="s">
        <v>885</v>
      </c>
      <c r="B153" s="12" t="s">
        <v>374</v>
      </c>
      <c r="C153" s="76" t="s">
        <v>377</v>
      </c>
      <c r="D153" s="237"/>
      <c r="E153" s="239"/>
      <c r="F153" s="86" t="s">
        <v>322</v>
      </c>
      <c r="G153" s="46" t="s">
        <v>43</v>
      </c>
      <c r="H153" s="46" t="s">
        <v>43</v>
      </c>
      <c r="I153" s="71">
        <f t="shared" si="6"/>
        <v>0</v>
      </c>
      <c r="J153" s="16">
        <f t="shared" si="7"/>
        <v>0</v>
      </c>
      <c r="K153" s="16">
        <f t="shared" si="8"/>
        <v>0</v>
      </c>
    </row>
    <row r="154" spans="1:11" x14ac:dyDescent="0.25">
      <c r="A154" s="57" t="s">
        <v>886</v>
      </c>
      <c r="B154" s="12" t="s">
        <v>375</v>
      </c>
      <c r="C154" s="77"/>
      <c r="D154" s="238"/>
      <c r="E154" s="240"/>
      <c r="F154" s="88"/>
      <c r="G154" s="46" t="s">
        <v>13</v>
      </c>
      <c r="H154" s="46" t="s">
        <v>13</v>
      </c>
      <c r="I154" s="71">
        <f t="shared" si="6"/>
        <v>0</v>
      </c>
      <c r="J154" s="16">
        <f t="shared" si="7"/>
        <v>0</v>
      </c>
      <c r="K154" s="16">
        <f t="shared" si="8"/>
        <v>0</v>
      </c>
    </row>
    <row r="155" spans="1:11" x14ac:dyDescent="0.25">
      <c r="A155" s="57" t="s">
        <v>887</v>
      </c>
      <c r="B155" s="12" t="s">
        <v>922</v>
      </c>
      <c r="C155" s="77" t="s">
        <v>923</v>
      </c>
      <c r="D155" s="140"/>
      <c r="E155" s="141"/>
      <c r="F155" s="88" t="s">
        <v>924</v>
      </c>
      <c r="G155" s="46" t="s">
        <v>16</v>
      </c>
      <c r="H155" s="46" t="s">
        <v>16</v>
      </c>
      <c r="I155" s="71">
        <f t="shared" si="6"/>
        <v>0</v>
      </c>
      <c r="J155" s="16">
        <f t="shared" si="7"/>
        <v>0</v>
      </c>
      <c r="K155" s="16">
        <f t="shared" si="8"/>
        <v>0</v>
      </c>
    </row>
    <row r="156" spans="1:11" x14ac:dyDescent="0.25">
      <c r="A156" s="57" t="s">
        <v>888</v>
      </c>
      <c r="B156" s="12" t="s">
        <v>370</v>
      </c>
      <c r="C156" s="12" t="s">
        <v>371</v>
      </c>
      <c r="D156" s="23"/>
      <c r="E156" s="12"/>
      <c r="F156" s="8" t="s">
        <v>372</v>
      </c>
      <c r="G156" s="46" t="s">
        <v>46</v>
      </c>
      <c r="H156" s="46" t="s">
        <v>46</v>
      </c>
      <c r="I156" s="71">
        <f t="shared" si="6"/>
        <v>0</v>
      </c>
      <c r="J156" s="16">
        <f t="shared" si="7"/>
        <v>0</v>
      </c>
      <c r="K156" s="16">
        <f t="shared" si="8"/>
        <v>0</v>
      </c>
    </row>
    <row r="157" spans="1:11" x14ac:dyDescent="0.25">
      <c r="A157" s="57" t="s">
        <v>889</v>
      </c>
      <c r="B157" s="12" t="s">
        <v>705</v>
      </c>
      <c r="C157" s="12" t="s">
        <v>706</v>
      </c>
      <c r="D157" s="8"/>
      <c r="E157" s="10"/>
      <c r="F157" s="8" t="s">
        <v>704</v>
      </c>
      <c r="G157" s="46" t="s">
        <v>13</v>
      </c>
      <c r="H157" s="46" t="s">
        <v>13</v>
      </c>
      <c r="I157" s="71">
        <f t="shared" si="6"/>
        <v>0</v>
      </c>
      <c r="J157" s="16">
        <f t="shared" si="7"/>
        <v>0</v>
      </c>
      <c r="K157" s="16">
        <f t="shared" si="8"/>
        <v>0</v>
      </c>
    </row>
    <row r="158" spans="1:11" x14ac:dyDescent="0.25">
      <c r="A158" s="57" t="s">
        <v>890</v>
      </c>
      <c r="B158" s="12" t="s">
        <v>925</v>
      </c>
      <c r="C158" s="12" t="s">
        <v>926</v>
      </c>
      <c r="D158" s="8"/>
      <c r="E158" s="10"/>
      <c r="F158" s="8" t="s">
        <v>907</v>
      </c>
      <c r="G158" s="46" t="s">
        <v>16</v>
      </c>
      <c r="H158" s="46" t="s">
        <v>16</v>
      </c>
      <c r="I158" s="71">
        <f t="shared" si="6"/>
        <v>0</v>
      </c>
      <c r="J158" s="16">
        <f t="shared" si="7"/>
        <v>0</v>
      </c>
      <c r="K158" s="16">
        <f t="shared" si="8"/>
        <v>0</v>
      </c>
    </row>
    <row r="159" spans="1:11" x14ac:dyDescent="0.25">
      <c r="A159" s="57" t="s">
        <v>781</v>
      </c>
      <c r="B159" s="12" t="s">
        <v>380</v>
      </c>
      <c r="C159" s="12" t="s">
        <v>381</v>
      </c>
      <c r="D159" s="23"/>
      <c r="E159" s="12"/>
      <c r="F159" s="8" t="s">
        <v>322</v>
      </c>
      <c r="G159" s="46" t="s">
        <v>191</v>
      </c>
      <c r="H159" s="46" t="s">
        <v>196</v>
      </c>
      <c r="I159" s="71">
        <f t="shared" si="6"/>
        <v>5</v>
      </c>
      <c r="J159" s="16">
        <f t="shared" si="7"/>
        <v>586.54999999999995</v>
      </c>
      <c r="K159" s="16">
        <f t="shared" si="8"/>
        <v>488.8</v>
      </c>
    </row>
    <row r="160" spans="1:11" x14ac:dyDescent="0.25">
      <c r="A160" s="57" t="s">
        <v>891</v>
      </c>
      <c r="B160" s="12" t="s">
        <v>873</v>
      </c>
      <c r="C160" s="12" t="s">
        <v>874</v>
      </c>
      <c r="D160" s="8"/>
      <c r="E160" s="10"/>
      <c r="F160" s="8" t="s">
        <v>875</v>
      </c>
      <c r="G160" s="46" t="s">
        <v>13</v>
      </c>
      <c r="H160" s="46" t="s">
        <v>13</v>
      </c>
      <c r="I160" s="71">
        <f t="shared" si="6"/>
        <v>0</v>
      </c>
      <c r="J160" s="16">
        <f t="shared" si="7"/>
        <v>0</v>
      </c>
      <c r="K160" s="16">
        <f t="shared" si="8"/>
        <v>0</v>
      </c>
    </row>
    <row r="161" spans="1:13" x14ac:dyDescent="0.25">
      <c r="A161" s="57" t="s">
        <v>640</v>
      </c>
      <c r="B161" s="12" t="s">
        <v>734</v>
      </c>
      <c r="C161" s="8" t="s">
        <v>737</v>
      </c>
      <c r="D161" s="8"/>
      <c r="E161" s="10"/>
      <c r="F161" s="8" t="s">
        <v>736</v>
      </c>
      <c r="G161" s="46" t="s">
        <v>13</v>
      </c>
      <c r="H161" s="46" t="s">
        <v>13</v>
      </c>
      <c r="I161" s="71">
        <f t="shared" si="6"/>
        <v>0</v>
      </c>
      <c r="J161" s="16">
        <f t="shared" si="7"/>
        <v>0</v>
      </c>
      <c r="K161" s="16">
        <f t="shared" si="8"/>
        <v>0</v>
      </c>
    </row>
    <row r="162" spans="1:13" x14ac:dyDescent="0.25">
      <c r="A162" s="57" t="s">
        <v>892</v>
      </c>
      <c r="B162" s="99" t="s">
        <v>559</v>
      </c>
      <c r="C162" s="99" t="s">
        <v>560</v>
      </c>
      <c r="D162" s="8"/>
      <c r="E162" s="10"/>
      <c r="F162" s="99" t="s">
        <v>528</v>
      </c>
      <c r="G162" s="46" t="s">
        <v>13</v>
      </c>
      <c r="H162" s="46" t="s">
        <v>13</v>
      </c>
      <c r="I162" s="71">
        <f t="shared" si="6"/>
        <v>0</v>
      </c>
      <c r="J162" s="16">
        <f t="shared" si="7"/>
        <v>0</v>
      </c>
      <c r="K162" s="16">
        <f t="shared" si="8"/>
        <v>0</v>
      </c>
    </row>
    <row r="163" spans="1:13" x14ac:dyDescent="0.25">
      <c r="A163" s="57" t="s">
        <v>893</v>
      </c>
      <c r="B163" s="12" t="s">
        <v>699</v>
      </c>
      <c r="C163" s="12" t="s">
        <v>700</v>
      </c>
      <c r="D163" s="23"/>
      <c r="E163" s="12"/>
      <c r="F163" s="8" t="s">
        <v>701</v>
      </c>
      <c r="G163" s="48" t="s">
        <v>17</v>
      </c>
      <c r="H163" s="48" t="s">
        <v>17</v>
      </c>
      <c r="I163" s="71">
        <f t="shared" si="6"/>
        <v>0</v>
      </c>
      <c r="J163" s="16">
        <f t="shared" si="7"/>
        <v>0</v>
      </c>
      <c r="K163" s="16">
        <f t="shared" si="8"/>
        <v>0</v>
      </c>
    </row>
    <row r="164" spans="1:13" x14ac:dyDescent="0.25">
      <c r="A164" s="57" t="s">
        <v>894</v>
      </c>
      <c r="B164" s="99" t="s">
        <v>561</v>
      </c>
      <c r="C164" s="99" t="s">
        <v>562</v>
      </c>
      <c r="D164" s="8"/>
      <c r="E164" s="10"/>
      <c r="F164" s="99" t="s">
        <v>518</v>
      </c>
      <c r="G164" s="48" t="s">
        <v>13</v>
      </c>
      <c r="H164" s="48" t="s">
        <v>13</v>
      </c>
      <c r="I164" s="71">
        <f t="shared" si="6"/>
        <v>0</v>
      </c>
      <c r="J164" s="16">
        <f t="shared" si="7"/>
        <v>0</v>
      </c>
      <c r="K164" s="16">
        <f t="shared" si="8"/>
        <v>0</v>
      </c>
    </row>
    <row r="165" spans="1:13" x14ac:dyDescent="0.25">
      <c r="A165" s="57" t="s">
        <v>930</v>
      </c>
      <c r="B165" s="12" t="s">
        <v>385</v>
      </c>
      <c r="C165" s="12" t="s">
        <v>386</v>
      </c>
      <c r="D165" s="23"/>
      <c r="E165" s="12"/>
      <c r="F165" s="8" t="s">
        <v>383</v>
      </c>
      <c r="G165" s="46" t="s">
        <v>31</v>
      </c>
      <c r="H165" s="46" t="s">
        <v>31</v>
      </c>
      <c r="I165" s="71">
        <f t="shared" si="6"/>
        <v>0</v>
      </c>
      <c r="J165" s="16">
        <f t="shared" si="7"/>
        <v>0</v>
      </c>
      <c r="K165" s="16">
        <f t="shared" si="8"/>
        <v>0</v>
      </c>
    </row>
    <row r="166" spans="1:13" x14ac:dyDescent="0.25">
      <c r="A166" s="57" t="s">
        <v>933</v>
      </c>
      <c r="B166" s="36" t="s">
        <v>563</v>
      </c>
      <c r="C166" s="36" t="s">
        <v>564</v>
      </c>
      <c r="D166" s="23"/>
      <c r="E166" s="12"/>
      <c r="F166" s="36" t="s">
        <v>556</v>
      </c>
      <c r="G166" s="46" t="s">
        <v>34</v>
      </c>
      <c r="H166" s="46" t="s">
        <v>52</v>
      </c>
      <c r="I166" s="71">
        <f t="shared" si="6"/>
        <v>6</v>
      </c>
      <c r="J166" s="16">
        <f t="shared" si="7"/>
        <v>703.86</v>
      </c>
      <c r="K166" s="16">
        <f t="shared" si="8"/>
        <v>586.56000000000006</v>
      </c>
    </row>
    <row r="167" spans="1:13" x14ac:dyDescent="0.25">
      <c r="A167" s="57" t="s">
        <v>934</v>
      </c>
      <c r="B167" s="36" t="s">
        <v>878</v>
      </c>
      <c r="C167" s="128" t="s">
        <v>879</v>
      </c>
      <c r="D167" s="8"/>
      <c r="E167" s="10"/>
      <c r="F167" s="128" t="s">
        <v>875</v>
      </c>
      <c r="G167" s="46" t="s">
        <v>13</v>
      </c>
      <c r="H167" s="46" t="s">
        <v>13</v>
      </c>
      <c r="I167" s="71">
        <f t="shared" si="6"/>
        <v>0</v>
      </c>
      <c r="J167" s="16">
        <f t="shared" si="7"/>
        <v>0</v>
      </c>
      <c r="K167" s="16">
        <f t="shared" si="8"/>
        <v>0</v>
      </c>
    </row>
    <row r="168" spans="1:13" x14ac:dyDescent="0.25">
      <c r="A168" s="57" t="s">
        <v>935</v>
      </c>
      <c r="B168" s="12" t="s">
        <v>678</v>
      </c>
      <c r="C168" s="76" t="s">
        <v>676</v>
      </c>
      <c r="D168" s="8"/>
      <c r="E168" s="10"/>
      <c r="F168" s="91" t="s">
        <v>675</v>
      </c>
      <c r="G168" s="46" t="s">
        <v>88</v>
      </c>
      <c r="H168" s="46" t="s">
        <v>88</v>
      </c>
      <c r="I168" s="71">
        <f t="shared" si="6"/>
        <v>0</v>
      </c>
      <c r="J168" s="16">
        <f t="shared" si="7"/>
        <v>0</v>
      </c>
      <c r="K168" s="16">
        <f t="shared" si="8"/>
        <v>0</v>
      </c>
    </row>
    <row r="169" spans="1:13" x14ac:dyDescent="0.25">
      <c r="A169" s="57" t="s">
        <v>936</v>
      </c>
      <c r="B169" s="36" t="s">
        <v>677</v>
      </c>
      <c r="C169" s="77"/>
      <c r="D169" s="8"/>
      <c r="E169" s="10"/>
      <c r="F169" s="92"/>
      <c r="G169" s="46" t="s">
        <v>20</v>
      </c>
      <c r="H169" s="46" t="s">
        <v>20</v>
      </c>
      <c r="I169" s="71">
        <f t="shared" si="6"/>
        <v>0</v>
      </c>
      <c r="J169" s="16">
        <f t="shared" si="7"/>
        <v>0</v>
      </c>
      <c r="K169" s="16">
        <f t="shared" si="8"/>
        <v>0</v>
      </c>
    </row>
    <row r="170" spans="1:13" x14ac:dyDescent="0.25">
      <c r="A170" s="57" t="s">
        <v>937</v>
      </c>
      <c r="B170" s="36" t="s">
        <v>927</v>
      </c>
      <c r="C170" s="77" t="s">
        <v>928</v>
      </c>
      <c r="D170" s="8"/>
      <c r="E170" s="10"/>
      <c r="F170" s="92" t="s">
        <v>929</v>
      </c>
      <c r="G170" s="46" t="s">
        <v>17</v>
      </c>
      <c r="H170" s="46" t="s">
        <v>17</v>
      </c>
      <c r="I170" s="71">
        <f t="shared" si="6"/>
        <v>0</v>
      </c>
      <c r="J170" s="16">
        <f t="shared" si="7"/>
        <v>0</v>
      </c>
      <c r="K170" s="16">
        <f t="shared" si="8"/>
        <v>0</v>
      </c>
    </row>
    <row r="171" spans="1:13" x14ac:dyDescent="0.25">
      <c r="A171" s="57" t="s">
        <v>938</v>
      </c>
      <c r="B171" s="36" t="s">
        <v>565</v>
      </c>
      <c r="C171" s="36" t="s">
        <v>566</v>
      </c>
      <c r="D171" s="23"/>
      <c r="E171" s="12"/>
      <c r="F171" s="36" t="s">
        <v>567</v>
      </c>
      <c r="G171" s="46" t="s">
        <v>26</v>
      </c>
      <c r="H171" s="46" t="s">
        <v>43</v>
      </c>
      <c r="I171" s="71">
        <f t="shared" si="6"/>
        <v>6</v>
      </c>
      <c r="J171" s="16">
        <f t="shared" si="7"/>
        <v>703.86</v>
      </c>
      <c r="K171" s="16">
        <f t="shared" si="8"/>
        <v>586.56000000000006</v>
      </c>
    </row>
    <row r="172" spans="1:13" x14ac:dyDescent="0.25">
      <c r="A172" s="57" t="s">
        <v>743</v>
      </c>
      <c r="B172" s="12" t="s">
        <v>659</v>
      </c>
      <c r="C172" s="12" t="s">
        <v>660</v>
      </c>
      <c r="D172" s="8"/>
      <c r="E172" s="10"/>
      <c r="F172" s="8" t="s">
        <v>655</v>
      </c>
      <c r="G172" s="48" t="s">
        <v>13</v>
      </c>
      <c r="H172" s="48" t="s">
        <v>13</v>
      </c>
      <c r="I172" s="71">
        <f t="shared" si="6"/>
        <v>0</v>
      </c>
      <c r="J172" s="16">
        <f t="shared" si="7"/>
        <v>0</v>
      </c>
      <c r="K172" s="16">
        <f t="shared" si="8"/>
        <v>0</v>
      </c>
    </row>
    <row r="173" spans="1:13" x14ac:dyDescent="0.25">
      <c r="A173" s="57" t="s">
        <v>939</v>
      </c>
      <c r="B173" s="12" t="s">
        <v>880</v>
      </c>
      <c r="C173" s="75" t="s">
        <v>881</v>
      </c>
      <c r="D173" s="8"/>
      <c r="E173" s="10"/>
      <c r="F173" s="31" t="s">
        <v>875</v>
      </c>
      <c r="G173" s="48" t="s">
        <v>16</v>
      </c>
      <c r="H173" s="48" t="s">
        <v>16</v>
      </c>
      <c r="I173" s="71">
        <f t="shared" si="6"/>
        <v>0</v>
      </c>
      <c r="J173" s="16">
        <f t="shared" si="7"/>
        <v>0</v>
      </c>
      <c r="K173" s="16">
        <f t="shared" si="8"/>
        <v>0</v>
      </c>
    </row>
    <row r="174" spans="1:13" x14ac:dyDescent="0.25">
      <c r="A174" s="57" t="s">
        <v>634</v>
      </c>
      <c r="B174" s="12" t="s">
        <v>882</v>
      </c>
      <c r="C174" s="75" t="s">
        <v>883</v>
      </c>
      <c r="D174" s="8"/>
      <c r="E174" s="10"/>
      <c r="F174" s="31" t="s">
        <v>875</v>
      </c>
      <c r="G174" s="48" t="s">
        <v>13</v>
      </c>
      <c r="H174" s="48" t="s">
        <v>13</v>
      </c>
      <c r="I174" s="71">
        <f t="shared" si="6"/>
        <v>0</v>
      </c>
      <c r="J174" s="16">
        <f t="shared" si="7"/>
        <v>0</v>
      </c>
      <c r="K174" s="16">
        <f t="shared" si="8"/>
        <v>0</v>
      </c>
    </row>
    <row r="175" spans="1:13" x14ac:dyDescent="0.25">
      <c r="A175" s="57" t="s">
        <v>940</v>
      </c>
      <c r="B175" s="12" t="s">
        <v>731</v>
      </c>
      <c r="C175" s="76" t="s">
        <v>735</v>
      </c>
      <c r="D175" s="8"/>
      <c r="E175" s="10"/>
      <c r="F175" s="91" t="s">
        <v>736</v>
      </c>
      <c r="G175" s="48" t="s">
        <v>17</v>
      </c>
      <c r="H175" s="48" t="s">
        <v>17</v>
      </c>
      <c r="I175" s="71">
        <f t="shared" si="6"/>
        <v>0</v>
      </c>
      <c r="J175" s="16">
        <f t="shared" si="7"/>
        <v>0</v>
      </c>
      <c r="K175" s="16">
        <f t="shared" si="8"/>
        <v>0</v>
      </c>
    </row>
    <row r="176" spans="1:13" s="19" customFormat="1" ht="15.75" x14ac:dyDescent="0.25">
      <c r="A176" s="57" t="s">
        <v>613</v>
      </c>
      <c r="B176" s="12" t="s">
        <v>732</v>
      </c>
      <c r="C176" s="111"/>
      <c r="D176" s="8"/>
      <c r="E176" s="10"/>
      <c r="F176" s="112"/>
      <c r="G176" s="46" t="s">
        <v>16</v>
      </c>
      <c r="H176" s="46" t="s">
        <v>16</v>
      </c>
      <c r="I176" s="71">
        <f t="shared" si="6"/>
        <v>0</v>
      </c>
      <c r="J176" s="16">
        <f t="shared" si="7"/>
        <v>0</v>
      </c>
      <c r="K176" s="16">
        <f t="shared" si="8"/>
        <v>0</v>
      </c>
      <c r="L176" s="20"/>
      <c r="M176" s="20"/>
    </row>
    <row r="177" spans="1:14" x14ac:dyDescent="0.25">
      <c r="A177" s="57" t="s">
        <v>113</v>
      </c>
      <c r="B177" s="12" t="s">
        <v>733</v>
      </c>
      <c r="C177" s="77"/>
      <c r="D177" s="8"/>
      <c r="E177" s="10"/>
      <c r="F177" s="92"/>
      <c r="G177" s="46" t="s">
        <v>16</v>
      </c>
      <c r="H177" s="46" t="s">
        <v>16</v>
      </c>
      <c r="I177" s="71">
        <f t="shared" si="6"/>
        <v>0</v>
      </c>
      <c r="J177" s="16">
        <f t="shared" si="7"/>
        <v>0</v>
      </c>
      <c r="K177" s="16">
        <f t="shared" si="8"/>
        <v>0</v>
      </c>
    </row>
    <row r="178" spans="1:14" x14ac:dyDescent="0.25">
      <c r="A178" s="57" t="s">
        <v>941</v>
      </c>
      <c r="B178" s="12" t="s">
        <v>931</v>
      </c>
      <c r="C178" s="77" t="s">
        <v>932</v>
      </c>
      <c r="D178" s="8"/>
      <c r="E178" s="10"/>
      <c r="F178" s="92" t="s">
        <v>698</v>
      </c>
      <c r="G178" s="46" t="s">
        <v>13</v>
      </c>
      <c r="H178" s="46" t="s">
        <v>13</v>
      </c>
      <c r="I178" s="71">
        <f t="shared" si="6"/>
        <v>0</v>
      </c>
      <c r="J178" s="16">
        <f t="shared" si="7"/>
        <v>0</v>
      </c>
      <c r="K178" s="16">
        <f t="shared" si="8"/>
        <v>0</v>
      </c>
    </row>
    <row r="179" spans="1:14" x14ac:dyDescent="0.25">
      <c r="J179" s="17"/>
    </row>
    <row r="180" spans="1:14" ht="15.75" x14ac:dyDescent="0.25">
      <c r="A180" s="236" t="s">
        <v>115</v>
      </c>
      <c r="B180" s="236"/>
      <c r="C180" s="236"/>
      <c r="D180" s="236"/>
      <c r="E180" s="236"/>
      <c r="F180" s="236"/>
      <c r="G180" s="236"/>
      <c r="H180" s="236"/>
      <c r="I180" s="236"/>
      <c r="J180" s="20">
        <f>SUM(J8:J165)</f>
        <v>32846.80000000001</v>
      </c>
      <c r="K180" s="20">
        <f>SUM(K8:K165)</f>
        <v>27372.800000000007</v>
      </c>
      <c r="N180" s="20">
        <f>J180+K180</f>
        <v>60219.60000000002</v>
      </c>
    </row>
    <row r="181" spans="1:14" x14ac:dyDescent="0.25">
      <c r="J181" s="17"/>
    </row>
    <row r="182" spans="1:14" x14ac:dyDescent="0.25">
      <c r="J182" s="17"/>
    </row>
  </sheetData>
  <mergeCells count="22">
    <mergeCell ref="D153:D154"/>
    <mergeCell ref="E153:E154"/>
    <mergeCell ref="A180:I180"/>
    <mergeCell ref="E74:E75"/>
    <mergeCell ref="D102:D103"/>
    <mergeCell ref="E102:E103"/>
    <mergeCell ref="D125:D126"/>
    <mergeCell ref="E125:E126"/>
    <mergeCell ref="D127:D129"/>
    <mergeCell ref="E127:E129"/>
    <mergeCell ref="I5:I6"/>
    <mergeCell ref="J5:J6"/>
    <mergeCell ref="K5:K6"/>
    <mergeCell ref="D11:D12"/>
    <mergeCell ref="E11:E12"/>
    <mergeCell ref="F5:F6"/>
    <mergeCell ref="G5:H5"/>
    <mergeCell ref="E53:E54"/>
    <mergeCell ref="A5:A6"/>
    <mergeCell ref="B5:B6"/>
    <mergeCell ref="C5:C6"/>
    <mergeCell ref="D5:E5"/>
  </mergeCells>
  <pageMargins left="0.7" right="0.7" top="0.75" bottom="0.75" header="0.3" footer="0.3"/>
  <pageSetup paperSize="14" scale="110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L250"/>
  <sheetViews>
    <sheetView topLeftCell="A129" zoomScaleNormal="100" workbookViewId="0">
      <selection activeCell="A140" sqref="A140:XFD140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1" width="16.5703125" customWidth="1"/>
    <col min="12" max="12" width="19" customWidth="1"/>
    <col min="13" max="13" width="9.140625" customWidth="1"/>
    <col min="14" max="14" width="10.42578125" customWidth="1"/>
    <col min="15" max="15" width="14.7109375" customWidth="1"/>
    <col min="16" max="16" width="9.140625" customWidth="1"/>
  </cols>
  <sheetData>
    <row r="1" spans="1:38" ht="23.25" x14ac:dyDescent="0.35">
      <c r="A1" s="1" t="s">
        <v>93</v>
      </c>
    </row>
    <row r="2" spans="1:38" x14ac:dyDescent="0.25">
      <c r="A2" t="s">
        <v>1</v>
      </c>
      <c r="E2" s="23"/>
      <c r="F2" t="s">
        <v>2</v>
      </c>
      <c r="H2" s="113"/>
      <c r="I2" t="s">
        <v>200</v>
      </c>
    </row>
    <row r="3" spans="1:38" x14ac:dyDescent="0.25">
      <c r="A3" t="s">
        <v>3</v>
      </c>
      <c r="E3" s="10"/>
      <c r="F3" t="s">
        <v>4</v>
      </c>
    </row>
    <row r="5" spans="1:38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1050</v>
      </c>
      <c r="H5" s="227"/>
      <c r="I5" s="228" t="s">
        <v>9</v>
      </c>
      <c r="J5" s="229" t="s">
        <v>1051</v>
      </c>
      <c r="K5" s="229" t="s">
        <v>1052</v>
      </c>
      <c r="L5" s="234" t="s">
        <v>287</v>
      </c>
    </row>
    <row r="6" spans="1:38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0"/>
      <c r="L6" s="235"/>
    </row>
    <row r="7" spans="1:38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3</v>
      </c>
      <c r="H7" s="100">
        <v>3</v>
      </c>
      <c r="I7" s="71">
        <f>H7-G7</f>
        <v>0</v>
      </c>
      <c r="J7" s="16">
        <f>I7*11.75</f>
        <v>0</v>
      </c>
      <c r="K7" s="16">
        <f>I7*9.79</f>
        <v>0</v>
      </c>
      <c r="L7" s="16">
        <f>I7*8.16</f>
        <v>0</v>
      </c>
    </row>
    <row r="8" spans="1:38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2175</v>
      </c>
      <c r="H8" s="53">
        <v>2175</v>
      </c>
      <c r="I8" s="71">
        <f t="shared" ref="I8:I71" si="0">H8-G8</f>
        <v>0</v>
      </c>
      <c r="J8" s="16">
        <f t="shared" ref="J8:J71" si="1">I8*11.75</f>
        <v>0</v>
      </c>
      <c r="K8" s="16">
        <f t="shared" ref="K8:K71" si="2">I8*9.79</f>
        <v>0</v>
      </c>
      <c r="L8" s="16">
        <f t="shared" ref="L8:L71" si="3">I8*8.16</f>
        <v>0</v>
      </c>
    </row>
    <row r="9" spans="1:38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47</v>
      </c>
      <c r="H9" s="53">
        <v>47</v>
      </c>
      <c r="I9" s="71">
        <f t="shared" si="0"/>
        <v>0</v>
      </c>
      <c r="J9" s="16">
        <f t="shared" si="1"/>
        <v>0</v>
      </c>
      <c r="K9" s="16">
        <f t="shared" si="2"/>
        <v>0</v>
      </c>
      <c r="L9" s="16">
        <f t="shared" si="3"/>
        <v>0</v>
      </c>
    </row>
    <row r="10" spans="1:38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142</v>
      </c>
      <c r="H10" s="53">
        <v>147</v>
      </c>
      <c r="I10" s="71">
        <f t="shared" si="0"/>
        <v>5</v>
      </c>
      <c r="J10" s="16">
        <f t="shared" si="1"/>
        <v>58.75</v>
      </c>
      <c r="K10" s="16">
        <f t="shared" si="2"/>
        <v>48.949999999999996</v>
      </c>
      <c r="L10" s="16">
        <f t="shared" si="3"/>
        <v>40.799999999999997</v>
      </c>
    </row>
    <row r="11" spans="1:38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172</v>
      </c>
      <c r="H11" s="53">
        <v>241</v>
      </c>
      <c r="I11" s="71">
        <f t="shared" si="0"/>
        <v>69</v>
      </c>
      <c r="J11" s="16">
        <f t="shared" si="1"/>
        <v>810.75</v>
      </c>
      <c r="K11" s="16">
        <f t="shared" si="2"/>
        <v>675.51</v>
      </c>
      <c r="L11" s="16">
        <f t="shared" si="3"/>
        <v>563.04</v>
      </c>
    </row>
    <row r="12" spans="1:38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114</v>
      </c>
      <c r="H12" s="53">
        <v>164</v>
      </c>
      <c r="I12" s="71">
        <f t="shared" si="0"/>
        <v>50</v>
      </c>
      <c r="J12" s="16">
        <f t="shared" si="1"/>
        <v>587.5</v>
      </c>
      <c r="K12" s="16">
        <f t="shared" si="2"/>
        <v>489.49999999999994</v>
      </c>
      <c r="L12" s="16">
        <f t="shared" si="3"/>
        <v>408</v>
      </c>
    </row>
    <row r="13" spans="1:38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1</v>
      </c>
      <c r="H13" s="53">
        <v>1</v>
      </c>
      <c r="I13" s="71">
        <f t="shared" si="0"/>
        <v>0</v>
      </c>
      <c r="J13" s="16">
        <f t="shared" si="1"/>
        <v>0</v>
      </c>
      <c r="K13" s="16">
        <f t="shared" si="2"/>
        <v>0</v>
      </c>
      <c r="L13" s="16">
        <f t="shared" si="3"/>
        <v>0</v>
      </c>
    </row>
    <row r="14" spans="1:38" x14ac:dyDescent="0.25">
      <c r="A14" s="57" t="s">
        <v>34</v>
      </c>
      <c r="B14" s="8" t="s">
        <v>150</v>
      </c>
      <c r="C14" s="8" t="s">
        <v>151</v>
      </c>
      <c r="D14" s="12"/>
      <c r="E14" s="10"/>
      <c r="F14" t="s">
        <v>152</v>
      </c>
      <c r="G14" s="46" t="s">
        <v>942</v>
      </c>
      <c r="H14" s="46" t="s">
        <v>942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6">
        <f t="shared" si="3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x14ac:dyDescent="0.25">
      <c r="A15" s="57" t="s">
        <v>37</v>
      </c>
      <c r="B15" s="8" t="s">
        <v>212</v>
      </c>
      <c r="C15" s="8" t="s">
        <v>213</v>
      </c>
      <c r="D15" s="12"/>
      <c r="E15" s="10"/>
      <c r="F15" s="8" t="s">
        <v>214</v>
      </c>
      <c r="G15" s="46" t="s">
        <v>943</v>
      </c>
      <c r="H15" s="46" t="s">
        <v>943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6">
        <f t="shared" si="3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25">
      <c r="A16" s="57" t="s">
        <v>40</v>
      </c>
      <c r="B16" s="8" t="s">
        <v>120</v>
      </c>
      <c r="C16" s="8" t="s">
        <v>121</v>
      </c>
      <c r="D16" s="12"/>
      <c r="E16" s="10"/>
      <c r="F16" s="8" t="s">
        <v>76</v>
      </c>
      <c r="G16" s="46" t="s">
        <v>192</v>
      </c>
      <c r="H16" s="46" t="s">
        <v>192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6">
        <f t="shared" si="3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 x14ac:dyDescent="0.25">
      <c r="A17" s="57" t="s">
        <v>43</v>
      </c>
      <c r="B17" s="8" t="s">
        <v>296</v>
      </c>
      <c r="C17" s="12" t="s">
        <v>297</v>
      </c>
      <c r="D17" s="12"/>
      <c r="E17" s="10"/>
      <c r="F17" s="8" t="s">
        <v>298</v>
      </c>
      <c r="G17" s="46" t="s">
        <v>397</v>
      </c>
      <c r="H17" s="46" t="s">
        <v>397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6">
        <f t="shared" si="3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 x14ac:dyDescent="0.25">
      <c r="A18" s="57" t="s">
        <v>46</v>
      </c>
      <c r="B18" s="8" t="s">
        <v>488</v>
      </c>
      <c r="C18" s="12" t="s">
        <v>489</v>
      </c>
      <c r="D18" s="12"/>
      <c r="E18" s="10"/>
      <c r="F18" s="8" t="s">
        <v>454</v>
      </c>
      <c r="G18" s="46" t="s">
        <v>16</v>
      </c>
      <c r="H18" s="46" t="s">
        <v>16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6">
        <f t="shared" si="3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 x14ac:dyDescent="0.25">
      <c r="A19" s="57" t="s">
        <v>49</v>
      </c>
      <c r="B19" s="8" t="s">
        <v>14</v>
      </c>
      <c r="C19" s="24" t="s">
        <v>122</v>
      </c>
      <c r="D19" s="23"/>
      <c r="E19" s="12"/>
      <c r="F19" s="8" t="s">
        <v>15</v>
      </c>
      <c r="G19" s="46" t="s">
        <v>392</v>
      </c>
      <c r="H19" s="46" t="s">
        <v>395</v>
      </c>
      <c r="I19" s="71">
        <f t="shared" si="0"/>
        <v>5</v>
      </c>
      <c r="J19" s="16">
        <f t="shared" si="1"/>
        <v>58.75</v>
      </c>
      <c r="K19" s="16">
        <f t="shared" si="2"/>
        <v>48.949999999999996</v>
      </c>
      <c r="L19" s="16">
        <f t="shared" si="3"/>
        <v>40.799999999999997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 x14ac:dyDescent="0.25">
      <c r="A20" s="57" t="s">
        <v>52</v>
      </c>
      <c r="B20" s="99" t="s">
        <v>523</v>
      </c>
      <c r="C20" s="99" t="s">
        <v>524</v>
      </c>
      <c r="D20" s="23"/>
      <c r="E20" s="12"/>
      <c r="F20" s="99" t="s">
        <v>527</v>
      </c>
      <c r="G20" s="46" t="s">
        <v>1005</v>
      </c>
      <c r="H20" s="46" t="s">
        <v>1053</v>
      </c>
      <c r="I20" s="71">
        <f t="shared" si="0"/>
        <v>303</v>
      </c>
      <c r="J20" s="16">
        <f t="shared" si="1"/>
        <v>3560.25</v>
      </c>
      <c r="K20" s="16">
        <f t="shared" si="2"/>
        <v>2966.37</v>
      </c>
      <c r="L20" s="16">
        <f t="shared" si="3"/>
        <v>2472.48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 x14ac:dyDescent="0.25">
      <c r="A21" s="57" t="s">
        <v>54</v>
      </c>
      <c r="B21" s="99" t="s">
        <v>525</v>
      </c>
      <c r="C21" s="99" t="s">
        <v>526</v>
      </c>
      <c r="D21" s="23"/>
      <c r="E21" s="12"/>
      <c r="F21" s="99" t="s">
        <v>528</v>
      </c>
      <c r="G21" s="46" t="s">
        <v>46</v>
      </c>
      <c r="H21" s="46" t="s">
        <v>49</v>
      </c>
      <c r="I21" s="71">
        <f t="shared" si="0"/>
        <v>1</v>
      </c>
      <c r="J21" s="16">
        <f t="shared" si="1"/>
        <v>11.75</v>
      </c>
      <c r="K21" s="16">
        <f t="shared" si="2"/>
        <v>9.7899999999999991</v>
      </c>
      <c r="L21" s="16">
        <f t="shared" si="3"/>
        <v>8.16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 x14ac:dyDescent="0.25">
      <c r="A22" s="57" t="s">
        <v>58</v>
      </c>
      <c r="B22" s="8" t="s">
        <v>18</v>
      </c>
      <c r="C22" s="12" t="s">
        <v>123</v>
      </c>
      <c r="D22" s="23"/>
      <c r="E22" s="12"/>
      <c r="F22" s="8" t="s">
        <v>19</v>
      </c>
      <c r="G22" s="46" t="s">
        <v>1006</v>
      </c>
      <c r="H22" s="46" t="s">
        <v>1054</v>
      </c>
      <c r="I22" s="71">
        <f t="shared" si="0"/>
        <v>248</v>
      </c>
      <c r="J22" s="16">
        <f t="shared" si="1"/>
        <v>2914</v>
      </c>
      <c r="K22" s="16">
        <f t="shared" si="2"/>
        <v>2427.9199999999996</v>
      </c>
      <c r="L22" s="16">
        <f t="shared" si="3"/>
        <v>2023.68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 x14ac:dyDescent="0.25">
      <c r="A23" s="57" t="s">
        <v>61</v>
      </c>
      <c r="B23" s="8" t="s">
        <v>21</v>
      </c>
      <c r="C23" s="12" t="s">
        <v>124</v>
      </c>
      <c r="D23" s="23"/>
      <c r="E23" s="12"/>
      <c r="F23" s="8" t="s">
        <v>22</v>
      </c>
      <c r="G23" s="46" t="s">
        <v>1007</v>
      </c>
      <c r="H23" s="46" t="s">
        <v>1055</v>
      </c>
      <c r="I23" s="71">
        <f t="shared" si="0"/>
        <v>28</v>
      </c>
      <c r="J23" s="16">
        <f t="shared" si="1"/>
        <v>329</v>
      </c>
      <c r="K23" s="16">
        <f t="shared" si="2"/>
        <v>274.12</v>
      </c>
      <c r="L23" s="16">
        <f t="shared" si="3"/>
        <v>228.48000000000002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x14ac:dyDescent="0.25">
      <c r="A24" s="57" t="s">
        <v>65</v>
      </c>
      <c r="B24" s="8" t="s">
        <v>484</v>
      </c>
      <c r="C24" s="12" t="s">
        <v>485</v>
      </c>
      <c r="D24" s="12"/>
      <c r="E24" s="10"/>
      <c r="F24" s="8" t="s">
        <v>416</v>
      </c>
      <c r="G24" s="46" t="s">
        <v>34</v>
      </c>
      <c r="H24" s="46" t="s">
        <v>34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6">
        <f t="shared" si="3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x14ac:dyDescent="0.25">
      <c r="A25" s="57" t="s">
        <v>68</v>
      </c>
      <c r="B25" s="8" t="s">
        <v>24</v>
      </c>
      <c r="C25" s="12" t="s">
        <v>125</v>
      </c>
      <c r="D25" s="23"/>
      <c r="E25" s="12"/>
      <c r="F25" s="8" t="s">
        <v>25</v>
      </c>
      <c r="G25" s="46" t="s">
        <v>1008</v>
      </c>
      <c r="H25" s="46" t="s">
        <v>1056</v>
      </c>
      <c r="I25" s="71">
        <f t="shared" si="0"/>
        <v>379</v>
      </c>
      <c r="J25" s="16">
        <f t="shared" si="1"/>
        <v>4453.25</v>
      </c>
      <c r="K25" s="16">
        <f t="shared" si="2"/>
        <v>3710.41</v>
      </c>
      <c r="L25" s="16">
        <f t="shared" si="3"/>
        <v>3092.64</v>
      </c>
      <c r="M25" s="22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x14ac:dyDescent="0.25">
      <c r="A26" s="57" t="s">
        <v>71</v>
      </c>
      <c r="B26" s="8" t="s">
        <v>27</v>
      </c>
      <c r="C26" s="12" t="s">
        <v>126</v>
      </c>
      <c r="D26" s="23"/>
      <c r="E26" s="12"/>
      <c r="F26" s="8" t="s">
        <v>28</v>
      </c>
      <c r="G26" s="46" t="s">
        <v>496</v>
      </c>
      <c r="H26" s="46" t="s">
        <v>496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6">
        <f t="shared" si="3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x14ac:dyDescent="0.25">
      <c r="A27" s="57" t="s">
        <v>74</v>
      </c>
      <c r="B27" s="8" t="s">
        <v>30</v>
      </c>
      <c r="C27" s="12" t="s">
        <v>127</v>
      </c>
      <c r="D27" s="8"/>
      <c r="E27" s="10"/>
      <c r="F27" s="8" t="s">
        <v>22</v>
      </c>
      <c r="G27" s="46" t="s">
        <v>49</v>
      </c>
      <c r="H27" s="46" t="s">
        <v>49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6">
        <f t="shared" si="3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x14ac:dyDescent="0.25">
      <c r="A28" s="57" t="s">
        <v>77</v>
      </c>
      <c r="B28" s="8" t="s">
        <v>32</v>
      </c>
      <c r="C28" s="12" t="s">
        <v>128</v>
      </c>
      <c r="D28" s="23"/>
      <c r="E28" s="12"/>
      <c r="F28" s="8" t="s">
        <v>33</v>
      </c>
      <c r="G28" s="46" t="s">
        <v>34</v>
      </c>
      <c r="H28" s="46" t="s">
        <v>34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6">
        <f t="shared" si="3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x14ac:dyDescent="0.25">
      <c r="A29" s="57" t="s">
        <v>81</v>
      </c>
      <c r="B29" s="8" t="s">
        <v>35</v>
      </c>
      <c r="C29" s="8" t="s">
        <v>129</v>
      </c>
      <c r="D29" s="23"/>
      <c r="E29" s="12"/>
      <c r="F29" s="8" t="s">
        <v>36</v>
      </c>
      <c r="G29" s="46" t="s">
        <v>742</v>
      </c>
      <c r="H29" s="46" t="s">
        <v>742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6">
        <f t="shared" si="3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x14ac:dyDescent="0.25">
      <c r="A30" s="57" t="s">
        <v>83</v>
      </c>
      <c r="B30" s="8" t="s">
        <v>215</v>
      </c>
      <c r="C30" s="8" t="s">
        <v>213</v>
      </c>
      <c r="D30" s="8"/>
      <c r="E30" s="10"/>
      <c r="F30" s="8" t="s">
        <v>214</v>
      </c>
      <c r="G30" s="46" t="s">
        <v>948</v>
      </c>
      <c r="H30" s="46" t="s">
        <v>948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6">
        <f t="shared" si="3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x14ac:dyDescent="0.25">
      <c r="A31" s="57" t="s">
        <v>85</v>
      </c>
      <c r="B31" s="8" t="s">
        <v>38</v>
      </c>
      <c r="C31" s="12" t="s">
        <v>130</v>
      </c>
      <c r="D31" s="23"/>
      <c r="E31" s="12"/>
      <c r="F31" s="8" t="s">
        <v>39</v>
      </c>
      <c r="G31" s="46" t="s">
        <v>595</v>
      </c>
      <c r="H31" s="46" t="s">
        <v>595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6">
        <f t="shared" si="3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x14ac:dyDescent="0.25">
      <c r="A32" s="57" t="s">
        <v>88</v>
      </c>
      <c r="B32" s="8" t="s">
        <v>216</v>
      </c>
      <c r="C32" s="63" t="s">
        <v>217</v>
      </c>
      <c r="D32" s="8"/>
      <c r="E32" s="10"/>
      <c r="F32" s="8" t="s">
        <v>214</v>
      </c>
      <c r="G32" s="46" t="s">
        <v>949</v>
      </c>
      <c r="H32" s="46" t="s">
        <v>949</v>
      </c>
      <c r="I32" s="71">
        <f t="shared" si="0"/>
        <v>0</v>
      </c>
      <c r="J32" s="16">
        <f t="shared" si="1"/>
        <v>0</v>
      </c>
      <c r="K32" s="16">
        <f t="shared" si="2"/>
        <v>0</v>
      </c>
      <c r="L32" s="16">
        <f t="shared" si="3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x14ac:dyDescent="0.25">
      <c r="A33" s="57" t="s">
        <v>90</v>
      </c>
      <c r="B33" s="12" t="s">
        <v>694</v>
      </c>
      <c r="C33" s="12" t="s">
        <v>695</v>
      </c>
      <c r="D33" s="8"/>
      <c r="E33" s="10"/>
      <c r="F33" s="8" t="s">
        <v>691</v>
      </c>
      <c r="G33" s="46" t="s">
        <v>43</v>
      </c>
      <c r="H33" s="46" t="s">
        <v>43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6">
        <f t="shared" si="3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x14ac:dyDescent="0.25">
      <c r="A34" s="57" t="s">
        <v>57</v>
      </c>
      <c r="B34" s="8" t="s">
        <v>218</v>
      </c>
      <c r="C34" s="64" t="s">
        <v>219</v>
      </c>
      <c r="D34" s="23"/>
      <c r="E34" s="12"/>
      <c r="F34" s="8" t="s">
        <v>210</v>
      </c>
      <c r="G34" s="46" t="s">
        <v>1009</v>
      </c>
      <c r="H34" s="46" t="s">
        <v>1057</v>
      </c>
      <c r="I34" s="71">
        <f t="shared" si="0"/>
        <v>3</v>
      </c>
      <c r="J34" s="16">
        <f t="shared" si="1"/>
        <v>35.25</v>
      </c>
      <c r="K34" s="16">
        <f t="shared" si="2"/>
        <v>29.369999999999997</v>
      </c>
      <c r="L34" s="16">
        <f t="shared" si="3"/>
        <v>24.48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x14ac:dyDescent="0.25">
      <c r="A35" s="57" t="s">
        <v>146</v>
      </c>
      <c r="B35" s="8" t="s">
        <v>472</v>
      </c>
      <c r="C35" s="64" t="s">
        <v>473</v>
      </c>
      <c r="D35" s="8"/>
      <c r="E35" s="10"/>
      <c r="F35" s="8" t="s">
        <v>416</v>
      </c>
      <c r="G35" s="46" t="s">
        <v>37</v>
      </c>
      <c r="H35" s="46" t="s">
        <v>37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6">
        <f t="shared" si="3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x14ac:dyDescent="0.25">
      <c r="A36" s="57" t="s">
        <v>191</v>
      </c>
      <c r="B36" s="8" t="s">
        <v>220</v>
      </c>
      <c r="C36" s="64" t="s">
        <v>221</v>
      </c>
      <c r="D36" s="23"/>
      <c r="E36" s="12"/>
      <c r="F36" s="8" t="s">
        <v>222</v>
      </c>
      <c r="G36" s="46" t="s">
        <v>1010</v>
      </c>
      <c r="H36" s="46" t="s">
        <v>1058</v>
      </c>
      <c r="I36" s="71">
        <f t="shared" si="0"/>
        <v>222</v>
      </c>
      <c r="J36" s="16">
        <f t="shared" si="1"/>
        <v>2608.5</v>
      </c>
      <c r="K36" s="16">
        <f t="shared" si="2"/>
        <v>2173.3799999999997</v>
      </c>
      <c r="L36" s="16">
        <f t="shared" si="3"/>
        <v>1811.52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x14ac:dyDescent="0.25">
      <c r="A37" s="57" t="s">
        <v>192</v>
      </c>
      <c r="B37" s="8" t="s">
        <v>673</v>
      </c>
      <c r="C37" s="8" t="s">
        <v>674</v>
      </c>
      <c r="D37" s="23"/>
      <c r="E37" s="12"/>
      <c r="F37" s="8" t="s">
        <v>675</v>
      </c>
      <c r="G37" s="46" t="s">
        <v>987</v>
      </c>
      <c r="H37" s="46" t="s">
        <v>1059</v>
      </c>
      <c r="I37" s="71">
        <f t="shared" si="0"/>
        <v>158</v>
      </c>
      <c r="J37" s="16">
        <f t="shared" si="1"/>
        <v>1856.5</v>
      </c>
      <c r="K37" s="16">
        <f t="shared" si="2"/>
        <v>1546.82</v>
      </c>
      <c r="L37" s="16">
        <f t="shared" si="3"/>
        <v>1289.28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x14ac:dyDescent="0.25">
      <c r="A38" s="57" t="s">
        <v>193</v>
      </c>
      <c r="B38" s="8" t="s">
        <v>475</v>
      </c>
      <c r="C38" s="64" t="s">
        <v>476</v>
      </c>
      <c r="D38" s="8"/>
      <c r="E38" s="10"/>
      <c r="F38" s="8" t="s">
        <v>477</v>
      </c>
      <c r="G38" s="46" t="s">
        <v>952</v>
      </c>
      <c r="H38" s="46" t="s">
        <v>952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6">
        <f t="shared" si="3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x14ac:dyDescent="0.25">
      <c r="A39" s="57" t="s">
        <v>194</v>
      </c>
      <c r="B39" s="99" t="s">
        <v>529</v>
      </c>
      <c r="C39" s="99" t="s">
        <v>530</v>
      </c>
      <c r="D39" s="8"/>
      <c r="E39" s="10"/>
      <c r="F39" s="99" t="s">
        <v>531</v>
      </c>
      <c r="G39" s="46" t="s">
        <v>205</v>
      </c>
      <c r="H39" s="46" t="s">
        <v>205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6">
        <f t="shared" si="3"/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x14ac:dyDescent="0.25">
      <c r="A40" s="57" t="s">
        <v>195</v>
      </c>
      <c r="B40" s="8" t="s">
        <v>41</v>
      </c>
      <c r="C40" s="8" t="s">
        <v>131</v>
      </c>
      <c r="D40" s="8"/>
      <c r="E40" s="10"/>
      <c r="F40" s="8" t="s">
        <v>42</v>
      </c>
      <c r="G40" s="46" t="s">
        <v>635</v>
      </c>
      <c r="H40" s="46" t="s">
        <v>635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6">
        <f t="shared" si="3"/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x14ac:dyDescent="0.25">
      <c r="A41" s="57" t="s">
        <v>196</v>
      </c>
      <c r="B41" s="8" t="s">
        <v>44</v>
      </c>
      <c r="C41" s="8" t="s">
        <v>132</v>
      </c>
      <c r="D41" s="23"/>
      <c r="E41" s="8"/>
      <c r="F41" s="8" t="s">
        <v>45</v>
      </c>
      <c r="G41" s="46" t="s">
        <v>1011</v>
      </c>
      <c r="H41" s="46" t="s">
        <v>955</v>
      </c>
      <c r="I41" s="71">
        <f t="shared" si="0"/>
        <v>41</v>
      </c>
      <c r="J41" s="16">
        <f t="shared" si="1"/>
        <v>481.75</v>
      </c>
      <c r="K41" s="16">
        <f t="shared" si="2"/>
        <v>401.39</v>
      </c>
      <c r="L41" s="16">
        <f t="shared" si="3"/>
        <v>334.56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x14ac:dyDescent="0.25">
      <c r="A42" s="57" t="s">
        <v>197</v>
      </c>
      <c r="B42" s="8" t="s">
        <v>47</v>
      </c>
      <c r="C42" s="8" t="s">
        <v>133</v>
      </c>
      <c r="D42" s="23"/>
      <c r="E42" s="8"/>
      <c r="F42" s="8" t="s">
        <v>48</v>
      </c>
      <c r="G42" s="46" t="s">
        <v>1012</v>
      </c>
      <c r="H42" s="46" t="s">
        <v>1060</v>
      </c>
      <c r="I42" s="71">
        <f t="shared" si="0"/>
        <v>375</v>
      </c>
      <c r="J42" s="16">
        <f t="shared" si="1"/>
        <v>4406.25</v>
      </c>
      <c r="K42" s="16">
        <f t="shared" si="2"/>
        <v>3671.2499999999995</v>
      </c>
      <c r="L42" s="16">
        <f t="shared" si="3"/>
        <v>3060</v>
      </c>
      <c r="M42" s="22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x14ac:dyDescent="0.25">
      <c r="A43" s="57" t="s">
        <v>198</v>
      </c>
      <c r="B43" s="8" t="s">
        <v>223</v>
      </c>
      <c r="C43" s="8" t="s">
        <v>224</v>
      </c>
      <c r="D43" s="23"/>
      <c r="E43" s="8"/>
      <c r="F43" s="8" t="s">
        <v>225</v>
      </c>
      <c r="G43" s="46" t="s">
        <v>955</v>
      </c>
      <c r="H43" s="46" t="s">
        <v>304</v>
      </c>
      <c r="I43" s="71">
        <f t="shared" si="0"/>
        <v>26</v>
      </c>
      <c r="J43" s="16">
        <f t="shared" si="1"/>
        <v>305.5</v>
      </c>
      <c r="K43" s="16">
        <f t="shared" si="2"/>
        <v>254.53999999999996</v>
      </c>
      <c r="L43" s="16">
        <f t="shared" si="3"/>
        <v>212.16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 x14ac:dyDescent="0.25">
      <c r="A44" s="57" t="s">
        <v>206</v>
      </c>
      <c r="B44" s="8" t="s">
        <v>50</v>
      </c>
      <c r="C44" s="8" t="s">
        <v>134</v>
      </c>
      <c r="D44" s="23"/>
      <c r="E44" s="8"/>
      <c r="F44" s="8" t="s">
        <v>51</v>
      </c>
      <c r="G44" s="46" t="s">
        <v>495</v>
      </c>
      <c r="H44" s="46" t="s">
        <v>495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6">
        <f t="shared" si="3"/>
        <v>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 x14ac:dyDescent="0.25">
      <c r="A45" s="57" t="s">
        <v>91</v>
      </c>
      <c r="B45" s="8" t="s">
        <v>812</v>
      </c>
      <c r="C45" s="8" t="s">
        <v>813</v>
      </c>
      <c r="D45" s="8"/>
      <c r="E45" s="10"/>
      <c r="F45" s="8" t="s">
        <v>814</v>
      </c>
      <c r="G45" s="46" t="s">
        <v>54</v>
      </c>
      <c r="H45" s="46" t="s">
        <v>54</v>
      </c>
      <c r="I45" s="71">
        <f t="shared" si="0"/>
        <v>0</v>
      </c>
      <c r="J45" s="16">
        <f t="shared" si="1"/>
        <v>0</v>
      </c>
      <c r="K45" s="16">
        <f t="shared" si="2"/>
        <v>0</v>
      </c>
      <c r="L45" s="16">
        <f t="shared" si="3"/>
        <v>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 x14ac:dyDescent="0.25">
      <c r="A46" s="57" t="s">
        <v>159</v>
      </c>
      <c r="B46" s="8" t="s">
        <v>310</v>
      </c>
      <c r="C46" s="8" t="s">
        <v>311</v>
      </c>
      <c r="D46" s="8"/>
      <c r="E46" s="10"/>
      <c r="F46" s="8" t="s">
        <v>312</v>
      </c>
      <c r="G46" s="46" t="s">
        <v>1013</v>
      </c>
      <c r="H46" s="46" t="s">
        <v>1061</v>
      </c>
      <c r="I46" s="71">
        <f t="shared" si="0"/>
        <v>3</v>
      </c>
      <c r="J46" s="16">
        <f t="shared" si="1"/>
        <v>35.25</v>
      </c>
      <c r="K46" s="16">
        <f t="shared" si="2"/>
        <v>29.369999999999997</v>
      </c>
      <c r="L46" s="16">
        <f t="shared" si="3"/>
        <v>24.48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 x14ac:dyDescent="0.25">
      <c r="A47" s="57" t="s">
        <v>242</v>
      </c>
      <c r="B47" s="8" t="s">
        <v>53</v>
      </c>
      <c r="C47" s="12" t="s">
        <v>135</v>
      </c>
      <c r="D47" s="23"/>
      <c r="E47" s="8"/>
      <c r="F47" s="8" t="s">
        <v>39</v>
      </c>
      <c r="G47" s="46" t="s">
        <v>1014</v>
      </c>
      <c r="H47" s="46" t="s">
        <v>1062</v>
      </c>
      <c r="I47" s="71">
        <f t="shared" si="0"/>
        <v>534</v>
      </c>
      <c r="J47" s="16">
        <f t="shared" si="1"/>
        <v>6274.5</v>
      </c>
      <c r="K47" s="16">
        <f t="shared" si="2"/>
        <v>5227.8599999999997</v>
      </c>
      <c r="L47" s="16">
        <f t="shared" si="3"/>
        <v>4357.4400000000005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 x14ac:dyDescent="0.25">
      <c r="A48" s="57" t="s">
        <v>190</v>
      </c>
      <c r="B48" s="8" t="s">
        <v>55</v>
      </c>
      <c r="C48" s="8" t="s">
        <v>136</v>
      </c>
      <c r="D48" s="23"/>
      <c r="E48" s="12"/>
      <c r="F48" s="8" t="s">
        <v>56</v>
      </c>
      <c r="G48" s="46" t="s">
        <v>1015</v>
      </c>
      <c r="H48" s="46" t="s">
        <v>1063</v>
      </c>
      <c r="I48" s="71">
        <f t="shared" si="0"/>
        <v>298</v>
      </c>
      <c r="J48" s="16">
        <f t="shared" si="1"/>
        <v>3501.5</v>
      </c>
      <c r="K48" s="16">
        <f t="shared" si="2"/>
        <v>2917.4199999999996</v>
      </c>
      <c r="L48" s="16">
        <f t="shared" si="3"/>
        <v>2431.6799999999998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 x14ac:dyDescent="0.25">
      <c r="A49" s="57" t="s">
        <v>243</v>
      </c>
      <c r="B49" s="8" t="s">
        <v>59</v>
      </c>
      <c r="C49" s="12" t="s">
        <v>137</v>
      </c>
      <c r="D49" s="25"/>
      <c r="E49" s="8"/>
      <c r="F49" s="8" t="s">
        <v>60</v>
      </c>
      <c r="G49" s="46" t="s">
        <v>1016</v>
      </c>
      <c r="H49" s="46" t="s">
        <v>1064</v>
      </c>
      <c r="I49" s="71">
        <f t="shared" si="0"/>
        <v>29</v>
      </c>
      <c r="J49" s="16">
        <f t="shared" si="1"/>
        <v>340.75</v>
      </c>
      <c r="K49" s="16">
        <f t="shared" si="2"/>
        <v>283.90999999999997</v>
      </c>
      <c r="L49" s="16">
        <f t="shared" si="3"/>
        <v>236.64000000000001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x14ac:dyDescent="0.25">
      <c r="A50" s="57" t="s">
        <v>244</v>
      </c>
      <c r="B50" s="99" t="s">
        <v>532</v>
      </c>
      <c r="C50" s="99" t="s">
        <v>533</v>
      </c>
      <c r="D50" s="25"/>
      <c r="E50" s="8"/>
      <c r="F50" s="99" t="s">
        <v>531</v>
      </c>
      <c r="G50" s="46" t="s">
        <v>629</v>
      </c>
      <c r="H50" s="46" t="s">
        <v>629</v>
      </c>
      <c r="I50" s="71">
        <f t="shared" si="0"/>
        <v>0</v>
      </c>
      <c r="J50" s="16">
        <f t="shared" si="1"/>
        <v>0</v>
      </c>
      <c r="K50" s="16">
        <f t="shared" si="2"/>
        <v>0</v>
      </c>
      <c r="L50" s="16">
        <f t="shared" si="3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x14ac:dyDescent="0.25">
      <c r="A51" s="57" t="s">
        <v>157</v>
      </c>
      <c r="B51" s="99" t="s">
        <v>653</v>
      </c>
      <c r="C51" s="8" t="s">
        <v>654</v>
      </c>
      <c r="D51" s="31"/>
      <c r="E51" s="106"/>
      <c r="F51" s="8" t="s">
        <v>655</v>
      </c>
      <c r="G51" s="46" t="s">
        <v>52</v>
      </c>
      <c r="H51" s="46" t="s">
        <v>52</v>
      </c>
      <c r="I51" s="71">
        <f t="shared" si="0"/>
        <v>0</v>
      </c>
      <c r="J51" s="16">
        <f t="shared" si="1"/>
        <v>0</v>
      </c>
      <c r="K51" s="16">
        <f t="shared" si="2"/>
        <v>0</v>
      </c>
      <c r="L51" s="16">
        <f t="shared" si="3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x14ac:dyDescent="0.25">
      <c r="A52" s="57" t="s">
        <v>245</v>
      </c>
      <c r="B52" s="99" t="s">
        <v>818</v>
      </c>
      <c r="C52" s="27" t="s">
        <v>819</v>
      </c>
      <c r="D52" s="31"/>
      <c r="E52" s="106"/>
      <c r="F52" s="31" t="s">
        <v>820</v>
      </c>
      <c r="G52" s="46" t="s">
        <v>23</v>
      </c>
      <c r="H52" s="46" t="s">
        <v>23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6">
        <f t="shared" si="3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x14ac:dyDescent="0.25">
      <c r="A53" s="57" t="s">
        <v>246</v>
      </c>
      <c r="B53" s="8" t="s">
        <v>62</v>
      </c>
      <c r="C53" s="27" t="s">
        <v>122</v>
      </c>
      <c r="D53" s="25"/>
      <c r="E53" s="237"/>
      <c r="F53" s="86" t="s">
        <v>63</v>
      </c>
      <c r="G53" s="46" t="s">
        <v>1017</v>
      </c>
      <c r="H53" s="46" t="s">
        <v>1017</v>
      </c>
      <c r="I53" s="71">
        <f t="shared" si="0"/>
        <v>0</v>
      </c>
      <c r="J53" s="16">
        <f t="shared" si="1"/>
        <v>0</v>
      </c>
      <c r="K53" s="16">
        <f t="shared" si="2"/>
        <v>0</v>
      </c>
      <c r="L53" s="16">
        <f t="shared" si="3"/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x14ac:dyDescent="0.25">
      <c r="A54" s="57" t="s">
        <v>247</v>
      </c>
      <c r="B54" s="8" t="s">
        <v>64</v>
      </c>
      <c r="C54" s="28"/>
      <c r="D54" s="29"/>
      <c r="E54" s="238"/>
      <c r="F54" s="88"/>
      <c r="G54" s="46" t="s">
        <v>1018</v>
      </c>
      <c r="H54" s="46" t="s">
        <v>1065</v>
      </c>
      <c r="I54" s="71">
        <f t="shared" si="0"/>
        <v>5</v>
      </c>
      <c r="J54" s="16">
        <f t="shared" si="1"/>
        <v>58.75</v>
      </c>
      <c r="K54" s="16">
        <f t="shared" si="2"/>
        <v>48.949999999999996</v>
      </c>
      <c r="L54" s="16">
        <f t="shared" si="3"/>
        <v>40.799999999999997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x14ac:dyDescent="0.25">
      <c r="A55" s="57" t="s">
        <v>92</v>
      </c>
      <c r="B55" s="8" t="s">
        <v>164</v>
      </c>
      <c r="C55" s="28" t="s">
        <v>165</v>
      </c>
      <c r="D55" s="30"/>
      <c r="E55" s="10"/>
      <c r="F55" s="143" t="s">
        <v>166</v>
      </c>
      <c r="G55" s="46" t="s">
        <v>496</v>
      </c>
      <c r="H55" s="46" t="s">
        <v>496</v>
      </c>
      <c r="I55" s="71">
        <f t="shared" si="0"/>
        <v>0</v>
      </c>
      <c r="J55" s="16">
        <f t="shared" si="1"/>
        <v>0</v>
      </c>
      <c r="K55" s="16">
        <f t="shared" si="2"/>
        <v>0</v>
      </c>
      <c r="L55" s="16">
        <f t="shared" si="3"/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x14ac:dyDescent="0.25">
      <c r="A56" s="57" t="s">
        <v>153</v>
      </c>
      <c r="B56" s="8" t="s">
        <v>226</v>
      </c>
      <c r="C56" s="28" t="s">
        <v>213</v>
      </c>
      <c r="D56" s="30"/>
      <c r="E56" s="10"/>
      <c r="F56" s="143" t="s">
        <v>214</v>
      </c>
      <c r="G56" s="46" t="s">
        <v>962</v>
      </c>
      <c r="H56" s="46" t="s">
        <v>962</v>
      </c>
      <c r="I56" s="71">
        <f t="shared" si="0"/>
        <v>0</v>
      </c>
      <c r="J56" s="16">
        <f t="shared" si="1"/>
        <v>0</v>
      </c>
      <c r="K56" s="16">
        <f t="shared" si="2"/>
        <v>0</v>
      </c>
      <c r="L56" s="16">
        <f t="shared" si="3"/>
        <v>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 x14ac:dyDescent="0.25">
      <c r="A57" s="57" t="s">
        <v>248</v>
      </c>
      <c r="B57" s="8" t="s">
        <v>461</v>
      </c>
      <c r="C57" s="28" t="s">
        <v>462</v>
      </c>
      <c r="D57" s="30"/>
      <c r="E57" s="10"/>
      <c r="F57" s="143" t="s">
        <v>463</v>
      </c>
      <c r="G57" s="46" t="s">
        <v>515</v>
      </c>
      <c r="H57" s="46" t="s">
        <v>515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6">
        <f t="shared" si="3"/>
        <v>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 x14ac:dyDescent="0.25">
      <c r="A58" s="57" t="s">
        <v>249</v>
      </c>
      <c r="B58" s="8" t="s">
        <v>824</v>
      </c>
      <c r="C58" s="28" t="s">
        <v>825</v>
      </c>
      <c r="D58" s="30"/>
      <c r="E58" s="10"/>
      <c r="F58" s="143" t="s">
        <v>826</v>
      </c>
      <c r="G58" s="46" t="s">
        <v>26</v>
      </c>
      <c r="H58" s="46" t="s">
        <v>26</v>
      </c>
      <c r="I58" s="71">
        <f t="shared" si="0"/>
        <v>0</v>
      </c>
      <c r="J58" s="16">
        <f t="shared" si="1"/>
        <v>0</v>
      </c>
      <c r="K58" s="16">
        <f t="shared" si="2"/>
        <v>0</v>
      </c>
      <c r="L58" s="16">
        <f t="shared" si="3"/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 x14ac:dyDescent="0.25">
      <c r="A59" s="57" t="s">
        <v>250</v>
      </c>
      <c r="B59" s="99" t="s">
        <v>534</v>
      </c>
      <c r="C59" s="99" t="s">
        <v>535</v>
      </c>
      <c r="D59" s="23"/>
      <c r="E59" s="8"/>
      <c r="F59" s="99" t="s">
        <v>536</v>
      </c>
      <c r="G59" s="46" t="s">
        <v>1019</v>
      </c>
      <c r="H59" s="46" t="s">
        <v>1066</v>
      </c>
      <c r="I59" s="71">
        <f t="shared" si="0"/>
        <v>209</v>
      </c>
      <c r="J59" s="16">
        <f t="shared" si="1"/>
        <v>2455.75</v>
      </c>
      <c r="K59" s="16">
        <f t="shared" si="2"/>
        <v>2046.11</v>
      </c>
      <c r="L59" s="16">
        <f t="shared" si="3"/>
        <v>1705.44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 x14ac:dyDescent="0.25">
      <c r="A60" s="57" t="s">
        <v>251</v>
      </c>
      <c r="B60" s="8" t="s">
        <v>66</v>
      </c>
      <c r="C60" s="8" t="s">
        <v>138</v>
      </c>
      <c r="D60" s="23"/>
      <c r="E60" s="8"/>
      <c r="F60" s="8" t="s">
        <v>67</v>
      </c>
      <c r="G60" s="46" t="s">
        <v>1020</v>
      </c>
      <c r="H60" s="46" t="s">
        <v>1067</v>
      </c>
      <c r="I60" s="71">
        <f t="shared" si="0"/>
        <v>18</v>
      </c>
      <c r="J60" s="16">
        <f t="shared" si="1"/>
        <v>211.5</v>
      </c>
      <c r="K60" s="16">
        <f t="shared" si="2"/>
        <v>176.21999999999997</v>
      </c>
      <c r="L60" s="16">
        <f t="shared" si="3"/>
        <v>146.88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x14ac:dyDescent="0.25">
      <c r="A61" s="57" t="s">
        <v>390</v>
      </c>
      <c r="B61" s="8" t="s">
        <v>320</v>
      </c>
      <c r="C61" s="8" t="s">
        <v>321</v>
      </c>
      <c r="D61" s="30"/>
      <c r="E61" s="10"/>
      <c r="F61" s="8" t="s">
        <v>322</v>
      </c>
      <c r="G61" s="46" t="s">
        <v>965</v>
      </c>
      <c r="H61" s="46" t="s">
        <v>965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6">
        <f t="shared" si="3"/>
        <v>0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x14ac:dyDescent="0.25">
      <c r="A62" s="57" t="s">
        <v>167</v>
      </c>
      <c r="B62" s="8" t="s">
        <v>69</v>
      </c>
      <c r="C62" s="8" t="s">
        <v>139</v>
      </c>
      <c r="D62" s="23"/>
      <c r="E62" s="8"/>
      <c r="F62" s="8" t="s">
        <v>70</v>
      </c>
      <c r="G62" s="46" t="s">
        <v>168</v>
      </c>
      <c r="H62" s="46" t="s">
        <v>168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6">
        <f t="shared" si="3"/>
        <v>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x14ac:dyDescent="0.25">
      <c r="A63" s="57" t="s">
        <v>318</v>
      </c>
      <c r="B63" s="8" t="s">
        <v>169</v>
      </c>
      <c r="C63" s="8" t="s">
        <v>170</v>
      </c>
      <c r="D63" s="8"/>
      <c r="E63" s="10"/>
      <c r="F63" s="8" t="s">
        <v>166</v>
      </c>
      <c r="G63" s="46" t="s">
        <v>1021</v>
      </c>
      <c r="H63" s="46" t="s">
        <v>1068</v>
      </c>
      <c r="I63" s="71">
        <f t="shared" si="0"/>
        <v>3</v>
      </c>
      <c r="J63" s="16">
        <f t="shared" si="1"/>
        <v>35.25</v>
      </c>
      <c r="K63" s="16">
        <f t="shared" si="2"/>
        <v>29.369999999999997</v>
      </c>
      <c r="L63" s="16">
        <f t="shared" si="3"/>
        <v>24.48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x14ac:dyDescent="0.25">
      <c r="A64" s="57" t="s">
        <v>364</v>
      </c>
      <c r="B64" s="8" t="s">
        <v>325</v>
      </c>
      <c r="C64" s="8" t="s">
        <v>326</v>
      </c>
      <c r="D64" s="8"/>
      <c r="E64" s="10"/>
      <c r="F64" s="8" t="s">
        <v>327</v>
      </c>
      <c r="G64" s="46" t="s">
        <v>967</v>
      </c>
      <c r="H64" s="46" t="s">
        <v>967</v>
      </c>
      <c r="I64" s="71">
        <f t="shared" si="0"/>
        <v>0</v>
      </c>
      <c r="J64" s="16">
        <f t="shared" si="1"/>
        <v>0</v>
      </c>
      <c r="K64" s="16">
        <f t="shared" si="2"/>
        <v>0</v>
      </c>
      <c r="L64" s="16">
        <f t="shared" si="3"/>
        <v>0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x14ac:dyDescent="0.25">
      <c r="A65" s="57" t="s">
        <v>378</v>
      </c>
      <c r="B65" s="8" t="s">
        <v>329</v>
      </c>
      <c r="C65" s="8" t="s">
        <v>330</v>
      </c>
      <c r="D65" s="23"/>
      <c r="E65" s="8"/>
      <c r="F65" s="8" t="s">
        <v>327</v>
      </c>
      <c r="G65" s="46" t="s">
        <v>318</v>
      </c>
      <c r="H65" s="46" t="s">
        <v>318</v>
      </c>
      <c r="I65" s="71">
        <f t="shared" si="0"/>
        <v>0</v>
      </c>
      <c r="J65" s="16">
        <f t="shared" si="1"/>
        <v>0</v>
      </c>
      <c r="K65" s="16">
        <f t="shared" si="2"/>
        <v>0</v>
      </c>
      <c r="L65" s="16">
        <f t="shared" si="3"/>
        <v>0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x14ac:dyDescent="0.25">
      <c r="A66" s="57" t="s">
        <v>309</v>
      </c>
      <c r="B66" s="8" t="s">
        <v>227</v>
      </c>
      <c r="C66" s="8" t="s">
        <v>213</v>
      </c>
      <c r="D66" s="8"/>
      <c r="E66" s="10"/>
      <c r="F66" s="8" t="s">
        <v>214</v>
      </c>
      <c r="G66" s="46" t="s">
        <v>830</v>
      </c>
      <c r="H66" s="46" t="s">
        <v>830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6">
        <f t="shared" si="3"/>
        <v>0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x14ac:dyDescent="0.25">
      <c r="A67" s="57" t="s">
        <v>391</v>
      </c>
      <c r="B67" s="8" t="s">
        <v>172</v>
      </c>
      <c r="C67" s="8" t="s">
        <v>173</v>
      </c>
      <c r="D67" s="23"/>
      <c r="E67" s="12"/>
      <c r="F67" s="8" t="s">
        <v>174</v>
      </c>
      <c r="G67" s="46" t="s">
        <v>1022</v>
      </c>
      <c r="H67" s="46" t="s">
        <v>1069</v>
      </c>
      <c r="I67" s="71">
        <f t="shared" si="0"/>
        <v>118</v>
      </c>
      <c r="J67" s="16">
        <f t="shared" si="1"/>
        <v>1386.5</v>
      </c>
      <c r="K67" s="16">
        <f t="shared" si="2"/>
        <v>1155.2199999999998</v>
      </c>
      <c r="L67" s="16">
        <f t="shared" si="3"/>
        <v>962.88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 x14ac:dyDescent="0.25">
      <c r="A68" s="57" t="s">
        <v>155</v>
      </c>
      <c r="B68" s="8" t="s">
        <v>228</v>
      </c>
      <c r="C68" s="8" t="s">
        <v>213</v>
      </c>
      <c r="D68" s="8"/>
      <c r="E68" s="10"/>
      <c r="F68" s="8" t="s">
        <v>214</v>
      </c>
      <c r="G68" s="46" t="s">
        <v>146</v>
      </c>
      <c r="H68" s="46" t="s">
        <v>146</v>
      </c>
      <c r="I68" s="71">
        <f t="shared" si="0"/>
        <v>0</v>
      </c>
      <c r="J68" s="16">
        <f t="shared" si="1"/>
        <v>0</v>
      </c>
      <c r="K68" s="16">
        <f t="shared" si="2"/>
        <v>0</v>
      </c>
      <c r="L68" s="16">
        <f t="shared" si="3"/>
        <v>0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 x14ac:dyDescent="0.25">
      <c r="A69" s="57" t="s">
        <v>392</v>
      </c>
      <c r="B69" s="99" t="s">
        <v>537</v>
      </c>
      <c r="C69" s="99" t="s">
        <v>538</v>
      </c>
      <c r="D69" s="23"/>
      <c r="E69" s="12"/>
      <c r="F69" s="99" t="s">
        <v>539</v>
      </c>
      <c r="G69" s="46" t="s">
        <v>1023</v>
      </c>
      <c r="H69" s="46" t="s">
        <v>1070</v>
      </c>
      <c r="I69" s="71">
        <f t="shared" si="0"/>
        <v>291</v>
      </c>
      <c r="J69" s="16">
        <f t="shared" si="1"/>
        <v>3419.25</v>
      </c>
      <c r="K69" s="16">
        <f t="shared" si="2"/>
        <v>2848.89</v>
      </c>
      <c r="L69" s="16">
        <f t="shared" si="3"/>
        <v>2374.56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 x14ac:dyDescent="0.25">
      <c r="A70" s="57" t="s">
        <v>256</v>
      </c>
      <c r="B70" s="99" t="s">
        <v>540</v>
      </c>
      <c r="C70" s="99" t="s">
        <v>541</v>
      </c>
      <c r="D70" s="23"/>
      <c r="E70" s="12"/>
      <c r="F70" s="99" t="s">
        <v>542</v>
      </c>
      <c r="G70" s="46" t="s">
        <v>946</v>
      </c>
      <c r="H70" s="46" t="s">
        <v>946</v>
      </c>
      <c r="I70" s="71">
        <f t="shared" si="0"/>
        <v>0</v>
      </c>
      <c r="J70" s="16">
        <f t="shared" si="1"/>
        <v>0</v>
      </c>
      <c r="K70" s="16">
        <f t="shared" si="2"/>
        <v>0</v>
      </c>
      <c r="L70" s="16">
        <f t="shared" si="3"/>
        <v>0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 x14ac:dyDescent="0.25">
      <c r="A71" s="57" t="s">
        <v>109</v>
      </c>
      <c r="B71" s="8" t="s">
        <v>72</v>
      </c>
      <c r="C71" s="12" t="s">
        <v>792</v>
      </c>
      <c r="D71" s="23"/>
      <c r="E71" s="12"/>
      <c r="F71" s="8" t="s">
        <v>73</v>
      </c>
      <c r="G71" s="46" t="s">
        <v>1024</v>
      </c>
      <c r="H71" s="46" t="s">
        <v>1071</v>
      </c>
      <c r="I71" s="71">
        <f t="shared" si="0"/>
        <v>2</v>
      </c>
      <c r="J71" s="16">
        <f t="shared" si="1"/>
        <v>23.5</v>
      </c>
      <c r="K71" s="16">
        <f t="shared" si="2"/>
        <v>19.579999999999998</v>
      </c>
      <c r="L71" s="16">
        <f t="shared" si="3"/>
        <v>16.32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 x14ac:dyDescent="0.25">
      <c r="A72" s="57" t="s">
        <v>393</v>
      </c>
      <c r="B72" s="8" t="s">
        <v>452</v>
      </c>
      <c r="C72" s="12" t="s">
        <v>453</v>
      </c>
      <c r="D72" s="23"/>
      <c r="E72" s="12"/>
      <c r="F72" s="8" t="s">
        <v>454</v>
      </c>
      <c r="G72" s="46" t="s">
        <v>1025</v>
      </c>
      <c r="H72" s="46" t="s">
        <v>1072</v>
      </c>
      <c r="I72" s="71">
        <f t="shared" ref="I72:I135" si="4">H72-G72</f>
        <v>433</v>
      </c>
      <c r="J72" s="16">
        <f t="shared" ref="J72:J135" si="5">I72*11.75</f>
        <v>5087.75</v>
      </c>
      <c r="K72" s="16">
        <f t="shared" ref="K72:K135" si="6">I72*9.79</f>
        <v>4239.07</v>
      </c>
      <c r="L72" s="16">
        <f t="shared" ref="L72:L135" si="7">I72*8.16</f>
        <v>3533.28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 x14ac:dyDescent="0.25">
      <c r="A73" s="57" t="s">
        <v>394</v>
      </c>
      <c r="B73" s="8" t="s">
        <v>75</v>
      </c>
      <c r="C73" s="12" t="s">
        <v>141</v>
      </c>
      <c r="D73" s="23"/>
      <c r="E73" s="12"/>
      <c r="F73" s="8" t="s">
        <v>76</v>
      </c>
      <c r="G73" s="46" t="s">
        <v>390</v>
      </c>
      <c r="H73" s="46" t="s">
        <v>364</v>
      </c>
      <c r="I73" s="71">
        <f t="shared" si="4"/>
        <v>3</v>
      </c>
      <c r="J73" s="16">
        <f t="shared" si="5"/>
        <v>35.25</v>
      </c>
      <c r="K73" s="16">
        <f t="shared" si="6"/>
        <v>29.369999999999997</v>
      </c>
      <c r="L73" s="16">
        <f t="shared" si="7"/>
        <v>24.48</v>
      </c>
    </row>
    <row r="74" spans="1:38" x14ac:dyDescent="0.25">
      <c r="A74" s="57" t="s">
        <v>395</v>
      </c>
      <c r="B74" s="8" t="s">
        <v>78</v>
      </c>
      <c r="C74" s="27" t="s">
        <v>142</v>
      </c>
      <c r="D74" s="25"/>
      <c r="E74" s="237"/>
      <c r="F74" s="86" t="s">
        <v>79</v>
      </c>
      <c r="G74" s="46" t="s">
        <v>1026</v>
      </c>
      <c r="H74" s="46" t="s">
        <v>1073</v>
      </c>
      <c r="I74" s="71">
        <f t="shared" si="4"/>
        <v>414</v>
      </c>
      <c r="J74" s="16">
        <f t="shared" si="5"/>
        <v>4864.5</v>
      </c>
      <c r="K74" s="16">
        <f t="shared" si="6"/>
        <v>4053.0599999999995</v>
      </c>
      <c r="L74" s="16">
        <f t="shared" si="7"/>
        <v>3378.2400000000002</v>
      </c>
    </row>
    <row r="75" spans="1:38" x14ac:dyDescent="0.25">
      <c r="A75" s="57" t="s">
        <v>268</v>
      </c>
      <c r="B75" s="8" t="s">
        <v>80</v>
      </c>
      <c r="C75" s="28"/>
      <c r="D75" s="29"/>
      <c r="E75" s="238"/>
      <c r="F75" s="88"/>
      <c r="G75" s="46" t="s">
        <v>1027</v>
      </c>
      <c r="H75" s="46" t="s">
        <v>1074</v>
      </c>
      <c r="I75" s="71">
        <f t="shared" si="4"/>
        <v>78</v>
      </c>
      <c r="J75" s="16">
        <f t="shared" si="5"/>
        <v>916.5</v>
      </c>
      <c r="K75" s="16">
        <f t="shared" si="6"/>
        <v>763.61999999999989</v>
      </c>
      <c r="L75" s="16">
        <f t="shared" si="7"/>
        <v>636.48</v>
      </c>
    </row>
    <row r="76" spans="1:38" x14ac:dyDescent="0.25">
      <c r="A76" s="57" t="s">
        <v>168</v>
      </c>
      <c r="B76" s="8" t="s">
        <v>336</v>
      </c>
      <c r="C76" s="28" t="s">
        <v>337</v>
      </c>
      <c r="D76" s="8"/>
      <c r="E76" s="10"/>
      <c r="F76" s="143" t="s">
        <v>327</v>
      </c>
      <c r="G76" s="46" t="s">
        <v>973</v>
      </c>
      <c r="H76" s="46" t="s">
        <v>973</v>
      </c>
      <c r="I76" s="71">
        <f t="shared" si="4"/>
        <v>0</v>
      </c>
      <c r="J76" s="16">
        <f t="shared" si="5"/>
        <v>0</v>
      </c>
      <c r="K76" s="16">
        <f t="shared" si="6"/>
        <v>0</v>
      </c>
      <c r="L76" s="16">
        <f t="shared" si="7"/>
        <v>0</v>
      </c>
    </row>
    <row r="77" spans="1:38" x14ac:dyDescent="0.25">
      <c r="A77" s="57" t="s">
        <v>396</v>
      </c>
      <c r="B77" s="12" t="s">
        <v>702</v>
      </c>
      <c r="C77" s="12" t="s">
        <v>703</v>
      </c>
      <c r="D77" s="8"/>
      <c r="E77" s="10"/>
      <c r="F77" s="8" t="s">
        <v>704</v>
      </c>
      <c r="G77" s="46" t="s">
        <v>26</v>
      </c>
      <c r="H77" s="46" t="s">
        <v>26</v>
      </c>
      <c r="I77" s="71">
        <f t="shared" si="4"/>
        <v>0</v>
      </c>
      <c r="J77" s="16">
        <f t="shared" si="5"/>
        <v>0</v>
      </c>
      <c r="K77" s="16">
        <f t="shared" si="6"/>
        <v>0</v>
      </c>
      <c r="L77" s="16">
        <f t="shared" si="7"/>
        <v>0</v>
      </c>
    </row>
    <row r="78" spans="1:38" x14ac:dyDescent="0.25">
      <c r="A78" s="57" t="s">
        <v>295</v>
      </c>
      <c r="B78" s="12" t="s">
        <v>902</v>
      </c>
      <c r="C78" s="12" t="s">
        <v>903</v>
      </c>
      <c r="D78" s="8"/>
      <c r="E78" s="10"/>
      <c r="F78" s="8" t="s">
        <v>904</v>
      </c>
      <c r="G78" s="46" t="s">
        <v>23</v>
      </c>
      <c r="H78" s="46" t="s">
        <v>23</v>
      </c>
      <c r="I78" s="71">
        <f t="shared" si="4"/>
        <v>0</v>
      </c>
      <c r="J78" s="16">
        <f t="shared" si="5"/>
        <v>0</v>
      </c>
      <c r="K78" s="16">
        <f t="shared" si="6"/>
        <v>0</v>
      </c>
      <c r="L78" s="16">
        <f t="shared" si="7"/>
        <v>0</v>
      </c>
    </row>
    <row r="79" spans="1:38" x14ac:dyDescent="0.25">
      <c r="A79" s="57" t="s">
        <v>397</v>
      </c>
      <c r="B79" s="8" t="s">
        <v>696</v>
      </c>
      <c r="C79" s="8" t="s">
        <v>697</v>
      </c>
      <c r="D79" s="8"/>
      <c r="E79" s="10"/>
      <c r="F79" s="8" t="s">
        <v>698</v>
      </c>
      <c r="G79" s="46" t="s">
        <v>46</v>
      </c>
      <c r="H79" s="46" t="s">
        <v>46</v>
      </c>
      <c r="I79" s="71">
        <f t="shared" si="4"/>
        <v>0</v>
      </c>
      <c r="J79" s="16">
        <f t="shared" si="5"/>
        <v>0</v>
      </c>
      <c r="K79" s="16">
        <f t="shared" si="6"/>
        <v>0</v>
      </c>
      <c r="L79" s="16">
        <f t="shared" si="7"/>
        <v>0</v>
      </c>
    </row>
    <row r="80" spans="1:38" x14ac:dyDescent="0.25">
      <c r="A80" s="57" t="s">
        <v>398</v>
      </c>
      <c r="B80" s="8" t="s">
        <v>682</v>
      </c>
      <c r="C80" s="8" t="s">
        <v>683</v>
      </c>
      <c r="D80" s="8"/>
      <c r="E80" s="10"/>
      <c r="F80" s="8" t="s">
        <v>681</v>
      </c>
      <c r="G80" s="46" t="s">
        <v>499</v>
      </c>
      <c r="H80" s="46" t="s">
        <v>499</v>
      </c>
      <c r="I80" s="71">
        <f t="shared" si="4"/>
        <v>0</v>
      </c>
      <c r="J80" s="16">
        <f t="shared" si="5"/>
        <v>0</v>
      </c>
      <c r="K80" s="16">
        <f t="shared" si="6"/>
        <v>0</v>
      </c>
      <c r="L80" s="16">
        <f t="shared" si="7"/>
        <v>0</v>
      </c>
    </row>
    <row r="81" spans="1:12" x14ac:dyDescent="0.25">
      <c r="A81" s="57" t="s">
        <v>264</v>
      </c>
      <c r="B81" s="8" t="s">
        <v>339</v>
      </c>
      <c r="C81" s="28" t="s">
        <v>340</v>
      </c>
      <c r="D81" s="23"/>
      <c r="E81" s="12"/>
      <c r="F81" s="143" t="s">
        <v>322</v>
      </c>
      <c r="G81" s="46" t="s">
        <v>268</v>
      </c>
      <c r="H81" s="46" t="s">
        <v>268</v>
      </c>
      <c r="I81" s="71">
        <f t="shared" si="4"/>
        <v>0</v>
      </c>
      <c r="J81" s="16">
        <f t="shared" si="5"/>
        <v>0</v>
      </c>
      <c r="K81" s="16">
        <f t="shared" si="6"/>
        <v>0</v>
      </c>
      <c r="L81" s="16">
        <f t="shared" si="7"/>
        <v>0</v>
      </c>
    </row>
    <row r="82" spans="1:12" x14ac:dyDescent="0.25">
      <c r="A82" s="57" t="s">
        <v>399</v>
      </c>
      <c r="B82" s="8" t="s">
        <v>180</v>
      </c>
      <c r="C82" s="28" t="s">
        <v>181</v>
      </c>
      <c r="D82" s="23"/>
      <c r="E82" s="12"/>
      <c r="F82" s="143" t="s">
        <v>166</v>
      </c>
      <c r="G82" s="46" t="s">
        <v>838</v>
      </c>
      <c r="H82" s="46" t="s">
        <v>838</v>
      </c>
      <c r="I82" s="71">
        <f t="shared" si="4"/>
        <v>0</v>
      </c>
      <c r="J82" s="16">
        <f t="shared" si="5"/>
        <v>0</v>
      </c>
      <c r="K82" s="16">
        <f t="shared" si="6"/>
        <v>0</v>
      </c>
      <c r="L82" s="16">
        <f t="shared" si="7"/>
        <v>0</v>
      </c>
    </row>
    <row r="83" spans="1:12" x14ac:dyDescent="0.25">
      <c r="A83" s="57" t="s">
        <v>409</v>
      </c>
      <c r="B83" s="8" t="s">
        <v>342</v>
      </c>
      <c r="C83" s="28" t="s">
        <v>343</v>
      </c>
      <c r="D83" s="65"/>
      <c r="E83" s="66"/>
      <c r="F83" s="143" t="s">
        <v>312</v>
      </c>
      <c r="G83" s="46" t="s">
        <v>974</v>
      </c>
      <c r="H83" s="46" t="s">
        <v>974</v>
      </c>
      <c r="I83" s="71">
        <f t="shared" si="4"/>
        <v>0</v>
      </c>
      <c r="J83" s="16">
        <f t="shared" si="5"/>
        <v>0</v>
      </c>
      <c r="K83" s="16">
        <f t="shared" si="6"/>
        <v>0</v>
      </c>
      <c r="L83" s="16">
        <f t="shared" si="7"/>
        <v>0</v>
      </c>
    </row>
    <row r="84" spans="1:12" x14ac:dyDescent="0.25">
      <c r="A84" s="57" t="s">
        <v>492</v>
      </c>
      <c r="B84" s="8" t="s">
        <v>345</v>
      </c>
      <c r="C84" s="28" t="s">
        <v>346</v>
      </c>
      <c r="D84" s="23"/>
      <c r="E84" s="12"/>
      <c r="F84" s="143" t="s">
        <v>322</v>
      </c>
      <c r="G84" s="46" t="s">
        <v>975</v>
      </c>
      <c r="H84" s="46" t="s">
        <v>975</v>
      </c>
      <c r="I84" s="71">
        <f t="shared" si="4"/>
        <v>0</v>
      </c>
      <c r="J84" s="16">
        <f t="shared" si="5"/>
        <v>0</v>
      </c>
      <c r="K84" s="16">
        <f t="shared" si="6"/>
        <v>0</v>
      </c>
      <c r="L84" s="16">
        <f t="shared" si="7"/>
        <v>0</v>
      </c>
    </row>
    <row r="85" spans="1:12" x14ac:dyDescent="0.25">
      <c r="A85" s="57" t="s">
        <v>493</v>
      </c>
      <c r="B85" s="8" t="s">
        <v>229</v>
      </c>
      <c r="C85" s="28" t="s">
        <v>231</v>
      </c>
      <c r="D85" s="65"/>
      <c r="E85" s="66"/>
      <c r="F85" s="143" t="s">
        <v>214</v>
      </c>
      <c r="G85" s="46" t="s">
        <v>765</v>
      </c>
      <c r="H85" s="46" t="s">
        <v>765</v>
      </c>
      <c r="I85" s="71">
        <f t="shared" si="4"/>
        <v>0</v>
      </c>
      <c r="J85" s="16">
        <f t="shared" si="5"/>
        <v>0</v>
      </c>
      <c r="K85" s="16">
        <f t="shared" si="6"/>
        <v>0</v>
      </c>
      <c r="L85" s="16">
        <f t="shared" si="7"/>
        <v>0</v>
      </c>
    </row>
    <row r="86" spans="1:12" x14ac:dyDescent="0.25">
      <c r="A86" s="57" t="s">
        <v>494</v>
      </c>
      <c r="B86" s="8" t="s">
        <v>230</v>
      </c>
      <c r="C86" s="28" t="s">
        <v>231</v>
      </c>
      <c r="D86" s="65"/>
      <c r="E86" s="66"/>
      <c r="F86" s="143" t="s">
        <v>214</v>
      </c>
      <c r="G86" s="46" t="s">
        <v>976</v>
      </c>
      <c r="H86" s="46" t="s">
        <v>976</v>
      </c>
      <c r="I86" s="71">
        <f t="shared" si="4"/>
        <v>0</v>
      </c>
      <c r="J86" s="16">
        <f t="shared" si="5"/>
        <v>0</v>
      </c>
      <c r="K86" s="16">
        <f t="shared" si="6"/>
        <v>0</v>
      </c>
      <c r="L86" s="16">
        <f t="shared" si="7"/>
        <v>0</v>
      </c>
    </row>
    <row r="87" spans="1:12" x14ac:dyDescent="0.25">
      <c r="A87" s="57" t="s">
        <v>495</v>
      </c>
      <c r="B87" s="8" t="s">
        <v>905</v>
      </c>
      <c r="C87" s="28" t="s">
        <v>906</v>
      </c>
      <c r="D87" s="65"/>
      <c r="E87" s="66"/>
      <c r="F87" s="143" t="s">
        <v>907</v>
      </c>
      <c r="G87" s="46" t="s">
        <v>16</v>
      </c>
      <c r="H87" s="46" t="s">
        <v>16</v>
      </c>
      <c r="I87" s="71">
        <f t="shared" si="4"/>
        <v>0</v>
      </c>
      <c r="J87" s="16">
        <f t="shared" si="5"/>
        <v>0</v>
      </c>
      <c r="K87" s="16">
        <f t="shared" si="6"/>
        <v>0</v>
      </c>
      <c r="L87" s="16">
        <f t="shared" si="7"/>
        <v>0</v>
      </c>
    </row>
    <row r="88" spans="1:12" x14ac:dyDescent="0.25">
      <c r="A88" s="57" t="s">
        <v>496</v>
      </c>
      <c r="B88" s="12" t="s">
        <v>82</v>
      </c>
      <c r="C88" s="41" t="s">
        <v>143</v>
      </c>
      <c r="D88" s="23"/>
      <c r="E88" s="12"/>
      <c r="F88" s="67" t="s">
        <v>232</v>
      </c>
      <c r="G88" s="48" t="s">
        <v>155</v>
      </c>
      <c r="H88" s="48" t="s">
        <v>155</v>
      </c>
      <c r="I88" s="71">
        <f t="shared" si="4"/>
        <v>0</v>
      </c>
      <c r="J88" s="16">
        <f t="shared" si="5"/>
        <v>0</v>
      </c>
      <c r="K88" s="16">
        <f t="shared" si="6"/>
        <v>0</v>
      </c>
      <c r="L88" s="16">
        <f t="shared" si="7"/>
        <v>0</v>
      </c>
    </row>
    <row r="89" spans="1:12" x14ac:dyDescent="0.25">
      <c r="A89" s="57" t="s">
        <v>497</v>
      </c>
      <c r="B89" s="12" t="s">
        <v>908</v>
      </c>
      <c r="C89" s="41" t="s">
        <v>909</v>
      </c>
      <c r="D89" s="65"/>
      <c r="E89" s="66"/>
      <c r="F89" s="67" t="s">
        <v>907</v>
      </c>
      <c r="G89" s="48" t="s">
        <v>16</v>
      </c>
      <c r="H89" s="48" t="s">
        <v>16</v>
      </c>
      <c r="I89" s="71">
        <f t="shared" si="4"/>
        <v>0</v>
      </c>
      <c r="J89" s="16">
        <f t="shared" si="5"/>
        <v>0</v>
      </c>
      <c r="K89" s="16">
        <f t="shared" si="6"/>
        <v>0</v>
      </c>
      <c r="L89" s="16">
        <f t="shared" si="7"/>
        <v>0</v>
      </c>
    </row>
    <row r="90" spans="1:12" x14ac:dyDescent="0.25">
      <c r="A90" s="57" t="s">
        <v>498</v>
      </c>
      <c r="B90" s="12" t="s">
        <v>842</v>
      </c>
      <c r="C90" s="41" t="s">
        <v>843</v>
      </c>
      <c r="D90" s="65"/>
      <c r="E90" s="66"/>
      <c r="F90" s="67" t="s">
        <v>844</v>
      </c>
      <c r="G90" s="48" t="s">
        <v>23</v>
      </c>
      <c r="H90" s="48" t="s">
        <v>23</v>
      </c>
      <c r="I90" s="71">
        <f t="shared" si="4"/>
        <v>0</v>
      </c>
      <c r="J90" s="16">
        <f t="shared" si="5"/>
        <v>0</v>
      </c>
      <c r="K90" s="16">
        <f t="shared" si="6"/>
        <v>0</v>
      </c>
      <c r="L90" s="16">
        <f t="shared" si="7"/>
        <v>0</v>
      </c>
    </row>
    <row r="91" spans="1:12" x14ac:dyDescent="0.25">
      <c r="A91" s="57" t="s">
        <v>499</v>
      </c>
      <c r="B91" s="12" t="s">
        <v>233</v>
      </c>
      <c r="C91" s="41" t="s">
        <v>234</v>
      </c>
      <c r="D91" s="146"/>
      <c r="E91" s="66"/>
      <c r="F91" s="67" t="s">
        <v>210</v>
      </c>
      <c r="G91" s="48" t="s">
        <v>1028</v>
      </c>
      <c r="H91" s="48" t="s">
        <v>1075</v>
      </c>
      <c r="I91" s="71">
        <f t="shared" si="4"/>
        <v>3</v>
      </c>
      <c r="J91" s="16">
        <f t="shared" si="5"/>
        <v>35.25</v>
      </c>
      <c r="K91" s="16">
        <f t="shared" si="6"/>
        <v>29.369999999999997</v>
      </c>
      <c r="L91" s="16">
        <f t="shared" si="7"/>
        <v>24.48</v>
      </c>
    </row>
    <row r="92" spans="1:12" x14ac:dyDescent="0.25">
      <c r="A92" s="57" t="s">
        <v>500</v>
      </c>
      <c r="B92" s="12" t="s">
        <v>183</v>
      </c>
      <c r="C92" s="41" t="s">
        <v>184</v>
      </c>
      <c r="D92" s="23"/>
      <c r="E92" s="12"/>
      <c r="F92" s="43" t="s">
        <v>166</v>
      </c>
      <c r="G92" s="48" t="s">
        <v>1029</v>
      </c>
      <c r="H92" s="48" t="s">
        <v>1076</v>
      </c>
      <c r="I92" s="71">
        <f t="shared" si="4"/>
        <v>140</v>
      </c>
      <c r="J92" s="16">
        <f t="shared" si="5"/>
        <v>1645</v>
      </c>
      <c r="K92" s="16">
        <f t="shared" si="6"/>
        <v>1370.6</v>
      </c>
      <c r="L92" s="16">
        <f t="shared" si="7"/>
        <v>1142.4000000000001</v>
      </c>
    </row>
    <row r="93" spans="1:12" x14ac:dyDescent="0.25">
      <c r="A93" s="57" t="s">
        <v>501</v>
      </c>
      <c r="B93" s="12" t="s">
        <v>725</v>
      </c>
      <c r="C93" s="41" t="s">
        <v>726</v>
      </c>
      <c r="D93" s="8"/>
      <c r="E93" s="10"/>
      <c r="F93" s="8" t="s">
        <v>727</v>
      </c>
      <c r="G93" s="48" t="s">
        <v>43</v>
      </c>
      <c r="H93" s="48" t="s">
        <v>43</v>
      </c>
      <c r="I93" s="71">
        <f t="shared" si="4"/>
        <v>0</v>
      </c>
      <c r="J93" s="16">
        <f t="shared" si="5"/>
        <v>0</v>
      </c>
      <c r="K93" s="16">
        <f t="shared" si="6"/>
        <v>0</v>
      </c>
      <c r="L93" s="16">
        <f t="shared" si="7"/>
        <v>0</v>
      </c>
    </row>
    <row r="94" spans="1:12" x14ac:dyDescent="0.25">
      <c r="A94" s="57" t="s">
        <v>502</v>
      </c>
      <c r="B94" s="12" t="s">
        <v>443</v>
      </c>
      <c r="C94" s="41" t="s">
        <v>444</v>
      </c>
      <c r="D94" s="8"/>
      <c r="E94" s="10"/>
      <c r="F94" s="43" t="s">
        <v>410</v>
      </c>
      <c r="G94" s="48" t="s">
        <v>979</v>
      </c>
      <c r="H94" s="48" t="s">
        <v>979</v>
      </c>
      <c r="I94" s="71">
        <f t="shared" si="4"/>
        <v>0</v>
      </c>
      <c r="J94" s="16">
        <f t="shared" si="5"/>
        <v>0</v>
      </c>
      <c r="K94" s="16">
        <f t="shared" si="6"/>
        <v>0</v>
      </c>
      <c r="L94" s="16">
        <f t="shared" si="7"/>
        <v>0</v>
      </c>
    </row>
    <row r="95" spans="1:12" x14ac:dyDescent="0.25">
      <c r="A95" s="57" t="s">
        <v>464</v>
      </c>
      <c r="B95" s="12" t="s">
        <v>910</v>
      </c>
      <c r="C95" s="41" t="s">
        <v>912</v>
      </c>
      <c r="D95" s="8"/>
      <c r="E95" s="10"/>
      <c r="F95" s="43" t="s">
        <v>913</v>
      </c>
      <c r="G95" s="48" t="s">
        <v>26</v>
      </c>
      <c r="H95" s="48" t="s">
        <v>26</v>
      </c>
      <c r="I95" s="71">
        <f t="shared" si="4"/>
        <v>0</v>
      </c>
      <c r="J95" s="16">
        <f t="shared" si="5"/>
        <v>0</v>
      </c>
      <c r="K95" s="16">
        <f t="shared" si="6"/>
        <v>0</v>
      </c>
      <c r="L95" s="16">
        <f t="shared" si="7"/>
        <v>0</v>
      </c>
    </row>
    <row r="96" spans="1:12" x14ac:dyDescent="0.25">
      <c r="A96" s="57" t="s">
        <v>100</v>
      </c>
      <c r="B96" s="12" t="s">
        <v>911</v>
      </c>
      <c r="C96" s="41" t="s">
        <v>912</v>
      </c>
      <c r="D96" s="8"/>
      <c r="E96" s="10"/>
      <c r="F96" s="43" t="s">
        <v>913</v>
      </c>
      <c r="G96" s="48" t="s">
        <v>20</v>
      </c>
      <c r="H96" s="48" t="s">
        <v>20</v>
      </c>
      <c r="I96" s="71">
        <f t="shared" si="4"/>
        <v>0</v>
      </c>
      <c r="J96" s="16">
        <f t="shared" si="5"/>
        <v>0</v>
      </c>
      <c r="K96" s="16">
        <f t="shared" si="6"/>
        <v>0</v>
      </c>
      <c r="L96" s="16">
        <f t="shared" si="7"/>
        <v>0</v>
      </c>
    </row>
    <row r="97" spans="1:13" x14ac:dyDescent="0.25">
      <c r="A97" s="57" t="s">
        <v>503</v>
      </c>
      <c r="B97" s="12" t="s">
        <v>235</v>
      </c>
      <c r="C97" s="41" t="s">
        <v>236</v>
      </c>
      <c r="D97" s="23"/>
      <c r="E97" s="12"/>
      <c r="F97" s="43" t="s">
        <v>222</v>
      </c>
      <c r="G97" s="48" t="s">
        <v>1030</v>
      </c>
      <c r="H97" s="48" t="s">
        <v>1077</v>
      </c>
      <c r="I97" s="71">
        <f t="shared" si="4"/>
        <v>368</v>
      </c>
      <c r="J97" s="16">
        <f t="shared" si="5"/>
        <v>4324</v>
      </c>
      <c r="K97" s="16">
        <f t="shared" si="6"/>
        <v>3602.72</v>
      </c>
      <c r="L97" s="16">
        <f t="shared" si="7"/>
        <v>3002.88</v>
      </c>
    </row>
    <row r="98" spans="1:13" x14ac:dyDescent="0.25">
      <c r="A98" s="57" t="s">
        <v>112</v>
      </c>
      <c r="B98" s="12" t="s">
        <v>351</v>
      </c>
      <c r="C98" s="41" t="s">
        <v>352</v>
      </c>
      <c r="D98" s="23"/>
      <c r="E98" s="12"/>
      <c r="F98" s="43" t="s">
        <v>327</v>
      </c>
      <c r="G98" s="48" t="s">
        <v>1031</v>
      </c>
      <c r="H98" s="48" t="s">
        <v>1078</v>
      </c>
      <c r="I98" s="71">
        <f t="shared" si="4"/>
        <v>455</v>
      </c>
      <c r="J98" s="16">
        <f t="shared" si="5"/>
        <v>5346.25</v>
      </c>
      <c r="K98" s="16">
        <f t="shared" si="6"/>
        <v>4454.45</v>
      </c>
      <c r="L98" s="16">
        <f t="shared" si="7"/>
        <v>3712.8</v>
      </c>
    </row>
    <row r="99" spans="1:13" x14ac:dyDescent="0.25">
      <c r="A99" s="57" t="s">
        <v>504</v>
      </c>
      <c r="B99" s="99" t="s">
        <v>543</v>
      </c>
      <c r="C99" s="99" t="s">
        <v>544</v>
      </c>
      <c r="D99" s="23"/>
      <c r="E99" s="12"/>
      <c r="F99" s="99" t="s">
        <v>545</v>
      </c>
      <c r="G99" s="48" t="s">
        <v>1032</v>
      </c>
      <c r="H99" s="48" t="s">
        <v>1079</v>
      </c>
      <c r="I99" s="71">
        <f t="shared" si="4"/>
        <v>330</v>
      </c>
      <c r="J99" s="16">
        <f t="shared" si="5"/>
        <v>3877.5</v>
      </c>
      <c r="K99" s="16">
        <f t="shared" si="6"/>
        <v>3230.7</v>
      </c>
      <c r="L99" s="16">
        <f t="shared" si="7"/>
        <v>2692.8</v>
      </c>
    </row>
    <row r="100" spans="1:13" x14ac:dyDescent="0.25">
      <c r="A100" s="57" t="s">
        <v>505</v>
      </c>
      <c r="B100" s="12" t="s">
        <v>440</v>
      </c>
      <c r="C100" s="41" t="s">
        <v>441</v>
      </c>
      <c r="D100" s="23"/>
      <c r="E100" s="12"/>
      <c r="F100" s="43" t="s">
        <v>442</v>
      </c>
      <c r="G100" s="48" t="s">
        <v>981</v>
      </c>
      <c r="H100" s="48" t="s">
        <v>1080</v>
      </c>
      <c r="I100" s="71">
        <f t="shared" si="4"/>
        <v>88</v>
      </c>
      <c r="J100" s="16">
        <f t="shared" si="5"/>
        <v>1034</v>
      </c>
      <c r="K100" s="16">
        <f t="shared" si="6"/>
        <v>861.52</v>
      </c>
      <c r="L100" s="16">
        <f t="shared" si="7"/>
        <v>718.08</v>
      </c>
    </row>
    <row r="101" spans="1:13" x14ac:dyDescent="0.25">
      <c r="A101" s="57" t="s">
        <v>506</v>
      </c>
      <c r="B101" s="12" t="s">
        <v>848</v>
      </c>
      <c r="C101" s="126" t="s">
        <v>849</v>
      </c>
      <c r="D101" s="8"/>
      <c r="E101" s="10"/>
      <c r="F101" s="127" t="s">
        <v>850</v>
      </c>
      <c r="G101" s="48" t="s">
        <v>16</v>
      </c>
      <c r="H101" s="48" t="s">
        <v>16</v>
      </c>
      <c r="I101" s="71">
        <f t="shared" si="4"/>
        <v>0</v>
      </c>
      <c r="J101" s="16">
        <f t="shared" si="5"/>
        <v>0</v>
      </c>
      <c r="K101" s="16">
        <f t="shared" si="6"/>
        <v>0</v>
      </c>
      <c r="L101" s="16">
        <f t="shared" si="7"/>
        <v>0</v>
      </c>
    </row>
    <row r="102" spans="1:13" x14ac:dyDescent="0.25">
      <c r="A102" s="57" t="s">
        <v>507</v>
      </c>
      <c r="B102" s="12" t="s">
        <v>185</v>
      </c>
      <c r="C102" s="89" t="s">
        <v>187</v>
      </c>
      <c r="D102" s="241"/>
      <c r="E102" s="243"/>
      <c r="F102" s="83" t="s">
        <v>188</v>
      </c>
      <c r="G102" s="48" t="s">
        <v>1033</v>
      </c>
      <c r="H102" s="48" t="s">
        <v>1019</v>
      </c>
      <c r="I102" s="71">
        <f t="shared" si="4"/>
        <v>6</v>
      </c>
      <c r="J102" s="16">
        <f t="shared" si="5"/>
        <v>70.5</v>
      </c>
      <c r="K102" s="16">
        <f t="shared" si="6"/>
        <v>58.739999999999995</v>
      </c>
      <c r="L102" s="16">
        <f t="shared" si="7"/>
        <v>48.96</v>
      </c>
    </row>
    <row r="103" spans="1:13" x14ac:dyDescent="0.25">
      <c r="A103" s="57" t="s">
        <v>353</v>
      </c>
      <c r="B103" s="12" t="s">
        <v>186</v>
      </c>
      <c r="C103" s="90"/>
      <c r="D103" s="242"/>
      <c r="E103" s="244"/>
      <c r="F103" s="85"/>
      <c r="G103" s="48" t="s">
        <v>584</v>
      </c>
      <c r="H103" s="48" t="s">
        <v>707</v>
      </c>
      <c r="I103" s="71">
        <f t="shared" si="4"/>
        <v>2</v>
      </c>
      <c r="J103" s="16">
        <f t="shared" si="5"/>
        <v>23.5</v>
      </c>
      <c r="K103" s="16">
        <f t="shared" si="6"/>
        <v>19.579999999999998</v>
      </c>
      <c r="L103" s="16">
        <f t="shared" si="7"/>
        <v>16.32</v>
      </c>
      <c r="M103" s="54"/>
    </row>
    <row r="104" spans="1:13" x14ac:dyDescent="0.25">
      <c r="A104" s="57" t="s">
        <v>101</v>
      </c>
      <c r="B104" s="12" t="s">
        <v>354</v>
      </c>
      <c r="C104" s="41" t="s">
        <v>355</v>
      </c>
      <c r="D104" s="8"/>
      <c r="E104" s="10"/>
      <c r="F104" s="43" t="s">
        <v>327</v>
      </c>
      <c r="G104" s="48" t="s">
        <v>984</v>
      </c>
      <c r="H104" s="48" t="s">
        <v>984</v>
      </c>
      <c r="I104" s="71">
        <f t="shared" si="4"/>
        <v>0</v>
      </c>
      <c r="J104" s="16">
        <f t="shared" si="5"/>
        <v>0</v>
      </c>
      <c r="K104" s="16">
        <f t="shared" si="6"/>
        <v>0</v>
      </c>
      <c r="L104" s="16">
        <f t="shared" si="7"/>
        <v>0</v>
      </c>
      <c r="M104" s="54"/>
    </row>
    <row r="105" spans="1:13" x14ac:dyDescent="0.25">
      <c r="A105" s="57" t="s">
        <v>568</v>
      </c>
      <c r="B105" s="12" t="s">
        <v>914</v>
      </c>
      <c r="C105" s="89" t="s">
        <v>916</v>
      </c>
      <c r="D105" s="8"/>
      <c r="E105" s="10"/>
      <c r="F105" s="83" t="s">
        <v>901</v>
      </c>
      <c r="G105" s="48" t="s">
        <v>16</v>
      </c>
      <c r="H105" s="48" t="s">
        <v>16</v>
      </c>
      <c r="I105" s="71">
        <f t="shared" si="4"/>
        <v>0</v>
      </c>
      <c r="J105" s="16">
        <f t="shared" si="5"/>
        <v>0</v>
      </c>
      <c r="K105" s="16">
        <f t="shared" si="6"/>
        <v>0</v>
      </c>
      <c r="L105" s="16">
        <f t="shared" si="7"/>
        <v>0</v>
      </c>
      <c r="M105" s="54"/>
    </row>
    <row r="106" spans="1:13" x14ac:dyDescent="0.25">
      <c r="A106" s="57" t="s">
        <v>300</v>
      </c>
      <c r="B106" s="12" t="s">
        <v>915</v>
      </c>
      <c r="C106" s="90"/>
      <c r="D106" s="8"/>
      <c r="E106" s="10"/>
      <c r="F106" s="85"/>
      <c r="G106" s="48" t="s">
        <v>16</v>
      </c>
      <c r="H106" s="48" t="s">
        <v>16</v>
      </c>
      <c r="I106" s="71">
        <f t="shared" si="4"/>
        <v>0</v>
      </c>
      <c r="J106" s="16">
        <f t="shared" si="5"/>
        <v>0</v>
      </c>
      <c r="K106" s="16">
        <f t="shared" si="6"/>
        <v>0</v>
      </c>
      <c r="L106" s="16">
        <f t="shared" si="7"/>
        <v>0</v>
      </c>
      <c r="M106" s="54"/>
    </row>
    <row r="107" spans="1:13" x14ac:dyDescent="0.25">
      <c r="A107" s="57" t="s">
        <v>569</v>
      </c>
      <c r="B107" s="12" t="s">
        <v>853</v>
      </c>
      <c r="C107" s="41" t="s">
        <v>854</v>
      </c>
      <c r="D107" s="8"/>
      <c r="E107" s="10"/>
      <c r="F107" s="43" t="s">
        <v>855</v>
      </c>
      <c r="G107" s="48" t="s">
        <v>16</v>
      </c>
      <c r="H107" s="48" t="s">
        <v>16</v>
      </c>
      <c r="I107" s="71">
        <f t="shared" si="4"/>
        <v>0</v>
      </c>
      <c r="J107" s="16">
        <f t="shared" si="5"/>
        <v>0</v>
      </c>
      <c r="K107" s="16">
        <f t="shared" si="6"/>
        <v>0</v>
      </c>
      <c r="L107" s="16">
        <f t="shared" si="7"/>
        <v>0</v>
      </c>
      <c r="M107" s="54"/>
    </row>
    <row r="108" spans="1:13" x14ac:dyDescent="0.25">
      <c r="A108" s="57" t="s">
        <v>570</v>
      </c>
      <c r="B108" s="12" t="s">
        <v>357</v>
      </c>
      <c r="C108" s="41" t="s">
        <v>358</v>
      </c>
      <c r="D108" s="8"/>
      <c r="E108" s="10"/>
      <c r="F108" s="43" t="s">
        <v>312</v>
      </c>
      <c r="G108" s="48" t="s">
        <v>985</v>
      </c>
      <c r="H108" s="48" t="s">
        <v>985</v>
      </c>
      <c r="I108" s="71">
        <f t="shared" si="4"/>
        <v>0</v>
      </c>
      <c r="J108" s="16">
        <f t="shared" si="5"/>
        <v>0</v>
      </c>
      <c r="K108" s="16">
        <f t="shared" si="6"/>
        <v>0</v>
      </c>
      <c r="L108" s="16">
        <f t="shared" si="7"/>
        <v>0</v>
      </c>
      <c r="M108" s="54"/>
    </row>
    <row r="109" spans="1:13" x14ac:dyDescent="0.25">
      <c r="A109" s="57" t="s">
        <v>571</v>
      </c>
      <c r="B109" s="12" t="s">
        <v>437</v>
      </c>
      <c r="C109" s="41" t="s">
        <v>438</v>
      </c>
      <c r="D109" s="23"/>
      <c r="E109" s="12"/>
      <c r="F109" s="43" t="s">
        <v>422</v>
      </c>
      <c r="G109" s="48" t="s">
        <v>1034</v>
      </c>
      <c r="H109" s="48" t="s">
        <v>1081</v>
      </c>
      <c r="I109" s="71">
        <f t="shared" si="4"/>
        <v>144</v>
      </c>
      <c r="J109" s="16">
        <f t="shared" si="5"/>
        <v>1692</v>
      </c>
      <c r="K109" s="16">
        <f t="shared" si="6"/>
        <v>1409.7599999999998</v>
      </c>
      <c r="L109" s="16">
        <f t="shared" si="7"/>
        <v>1175.04</v>
      </c>
      <c r="M109" s="54"/>
    </row>
    <row r="110" spans="1:13" x14ac:dyDescent="0.25">
      <c r="A110" s="57" t="s">
        <v>572</v>
      </c>
      <c r="B110" s="99" t="s">
        <v>546</v>
      </c>
      <c r="C110" s="99" t="s">
        <v>547</v>
      </c>
      <c r="D110" s="23"/>
      <c r="E110" s="12"/>
      <c r="F110" s="99" t="s">
        <v>539</v>
      </c>
      <c r="G110" s="48" t="s">
        <v>773</v>
      </c>
      <c r="H110" s="48" t="s">
        <v>773</v>
      </c>
      <c r="I110" s="71">
        <f t="shared" si="4"/>
        <v>0</v>
      </c>
      <c r="J110" s="16">
        <f t="shared" si="5"/>
        <v>0</v>
      </c>
      <c r="K110" s="16">
        <f t="shared" si="6"/>
        <v>0</v>
      </c>
      <c r="L110" s="16">
        <f t="shared" si="7"/>
        <v>0</v>
      </c>
      <c r="M110" s="54"/>
    </row>
    <row r="111" spans="1:13" x14ac:dyDescent="0.25">
      <c r="A111" s="57" t="s">
        <v>158</v>
      </c>
      <c r="B111" s="8" t="s">
        <v>684</v>
      </c>
      <c r="C111" s="8" t="s">
        <v>685</v>
      </c>
      <c r="D111" s="23"/>
      <c r="E111" s="12"/>
      <c r="F111" s="8" t="s">
        <v>681</v>
      </c>
      <c r="G111" s="48" t="s">
        <v>353</v>
      </c>
      <c r="H111" s="48" t="s">
        <v>569</v>
      </c>
      <c r="I111" s="71">
        <f t="shared" si="4"/>
        <v>4</v>
      </c>
      <c r="J111" s="16">
        <f t="shared" si="5"/>
        <v>47</v>
      </c>
      <c r="K111" s="16">
        <f t="shared" si="6"/>
        <v>39.159999999999997</v>
      </c>
      <c r="L111" s="16">
        <f t="shared" si="7"/>
        <v>32.64</v>
      </c>
      <c r="M111" s="54"/>
    </row>
    <row r="112" spans="1:13" x14ac:dyDescent="0.25">
      <c r="A112" s="57" t="s">
        <v>573</v>
      </c>
      <c r="B112" s="12" t="s">
        <v>430</v>
      </c>
      <c r="C112" s="41" t="s">
        <v>431</v>
      </c>
      <c r="D112" s="23"/>
      <c r="E112" s="12"/>
      <c r="F112" s="43" t="s">
        <v>416</v>
      </c>
      <c r="G112" s="48" t="s">
        <v>1035</v>
      </c>
      <c r="H112" s="48" t="s">
        <v>766</v>
      </c>
      <c r="I112" s="71">
        <f t="shared" si="4"/>
        <v>290</v>
      </c>
      <c r="J112" s="16">
        <f t="shared" si="5"/>
        <v>3407.5</v>
      </c>
      <c r="K112" s="16">
        <f t="shared" si="6"/>
        <v>2839.1</v>
      </c>
      <c r="L112" s="16">
        <f t="shared" si="7"/>
        <v>2366.4</v>
      </c>
      <c r="M112" s="54"/>
    </row>
    <row r="113" spans="1:13" x14ac:dyDescent="0.25">
      <c r="A113" s="57" t="s">
        <v>574</v>
      </c>
      <c r="B113" s="12" t="s">
        <v>656</v>
      </c>
      <c r="C113" s="12" t="s">
        <v>657</v>
      </c>
      <c r="D113" s="23"/>
      <c r="E113" s="12"/>
      <c r="F113" s="8" t="s">
        <v>655</v>
      </c>
      <c r="G113" s="48" t="s">
        <v>723</v>
      </c>
      <c r="H113" s="48" t="s">
        <v>723</v>
      </c>
      <c r="I113" s="71">
        <f t="shared" si="4"/>
        <v>0</v>
      </c>
      <c r="J113" s="16">
        <f t="shared" si="5"/>
        <v>0</v>
      </c>
      <c r="K113" s="16">
        <f t="shared" si="6"/>
        <v>0</v>
      </c>
      <c r="L113" s="16">
        <f t="shared" si="7"/>
        <v>0</v>
      </c>
      <c r="M113" s="54"/>
    </row>
    <row r="114" spans="1:13" x14ac:dyDescent="0.25">
      <c r="A114" s="57" t="s">
        <v>575</v>
      </c>
      <c r="B114" s="12" t="s">
        <v>661</v>
      </c>
      <c r="C114" s="107" t="s">
        <v>662</v>
      </c>
      <c r="D114" s="8"/>
      <c r="E114" s="10"/>
      <c r="F114" s="8" t="s">
        <v>655</v>
      </c>
      <c r="G114" s="48" t="s">
        <v>193</v>
      </c>
      <c r="H114" s="48" t="s">
        <v>193</v>
      </c>
      <c r="I114" s="71">
        <f t="shared" si="4"/>
        <v>0</v>
      </c>
      <c r="J114" s="16">
        <f t="shared" si="5"/>
        <v>0</v>
      </c>
      <c r="K114" s="16">
        <f t="shared" si="6"/>
        <v>0</v>
      </c>
      <c r="L114" s="16">
        <f t="shared" si="7"/>
        <v>0</v>
      </c>
      <c r="M114" s="54"/>
    </row>
    <row r="115" spans="1:13" x14ac:dyDescent="0.25">
      <c r="A115" s="57" t="s">
        <v>576</v>
      </c>
      <c r="B115" s="12" t="s">
        <v>433</v>
      </c>
      <c r="C115" s="41" t="s">
        <v>434</v>
      </c>
      <c r="D115" s="8"/>
      <c r="E115" s="10"/>
      <c r="F115" s="43" t="s">
        <v>435</v>
      </c>
      <c r="G115" s="48" t="s">
        <v>43</v>
      </c>
      <c r="H115" s="48" t="s">
        <v>52</v>
      </c>
      <c r="I115" s="71">
        <f t="shared" si="4"/>
        <v>3</v>
      </c>
      <c r="J115" s="16">
        <f t="shared" si="5"/>
        <v>35.25</v>
      </c>
      <c r="K115" s="16">
        <f t="shared" si="6"/>
        <v>29.369999999999997</v>
      </c>
      <c r="L115" s="16">
        <f t="shared" si="7"/>
        <v>24.48</v>
      </c>
      <c r="M115" s="54"/>
    </row>
    <row r="116" spans="1:13" x14ac:dyDescent="0.25">
      <c r="A116" s="57" t="s">
        <v>577</v>
      </c>
      <c r="B116" s="8" t="s">
        <v>84</v>
      </c>
      <c r="C116" s="12" t="s">
        <v>144</v>
      </c>
      <c r="D116" s="23"/>
      <c r="E116" s="12"/>
      <c r="F116" s="8" t="s">
        <v>73</v>
      </c>
      <c r="G116" s="46" t="s">
        <v>1036</v>
      </c>
      <c r="H116" s="46" t="s">
        <v>1082</v>
      </c>
      <c r="I116" s="71">
        <f t="shared" si="4"/>
        <v>217</v>
      </c>
      <c r="J116" s="16">
        <f t="shared" si="5"/>
        <v>2549.75</v>
      </c>
      <c r="K116" s="16">
        <f t="shared" si="6"/>
        <v>2124.4299999999998</v>
      </c>
      <c r="L116" s="16">
        <f t="shared" si="7"/>
        <v>1770.72</v>
      </c>
    </row>
    <row r="117" spans="1:13" x14ac:dyDescent="0.25">
      <c r="A117" s="57" t="s">
        <v>578</v>
      </c>
      <c r="B117" s="8" t="s">
        <v>237</v>
      </c>
      <c r="C117" s="75" t="s">
        <v>238</v>
      </c>
      <c r="D117" s="8"/>
      <c r="E117" s="10"/>
      <c r="F117" s="8" t="s">
        <v>214</v>
      </c>
      <c r="G117" s="46" t="s">
        <v>37</v>
      </c>
      <c r="H117" s="46" t="s">
        <v>37</v>
      </c>
      <c r="I117" s="71">
        <f t="shared" si="4"/>
        <v>0</v>
      </c>
      <c r="J117" s="16">
        <f t="shared" si="5"/>
        <v>0</v>
      </c>
      <c r="K117" s="16">
        <f t="shared" si="6"/>
        <v>0</v>
      </c>
      <c r="L117" s="16">
        <f t="shared" si="7"/>
        <v>0</v>
      </c>
    </row>
    <row r="118" spans="1:13" x14ac:dyDescent="0.25">
      <c r="A118" s="57" t="s">
        <v>579</v>
      </c>
      <c r="B118" s="99" t="s">
        <v>548</v>
      </c>
      <c r="C118" s="99" t="s">
        <v>549</v>
      </c>
      <c r="D118" s="23"/>
      <c r="E118" s="12"/>
      <c r="F118" s="99" t="s">
        <v>531</v>
      </c>
      <c r="G118" s="46" t="s">
        <v>1037</v>
      </c>
      <c r="H118" s="46" t="s">
        <v>1083</v>
      </c>
      <c r="I118" s="71">
        <f t="shared" si="4"/>
        <v>499</v>
      </c>
      <c r="J118" s="16">
        <f t="shared" si="5"/>
        <v>5863.25</v>
      </c>
      <c r="K118" s="16">
        <f t="shared" si="6"/>
        <v>4885.2099999999991</v>
      </c>
      <c r="L118" s="16">
        <f t="shared" si="7"/>
        <v>4071.84</v>
      </c>
    </row>
    <row r="119" spans="1:13" x14ac:dyDescent="0.25">
      <c r="A119" s="57" t="s">
        <v>580</v>
      </c>
      <c r="B119" s="99" t="s">
        <v>550</v>
      </c>
      <c r="C119" s="99" t="s">
        <v>551</v>
      </c>
      <c r="D119" s="31"/>
      <c r="E119" s="82"/>
      <c r="F119" s="99" t="s">
        <v>531</v>
      </c>
      <c r="G119" s="46" t="s">
        <v>16</v>
      </c>
      <c r="H119" s="46" t="s">
        <v>16</v>
      </c>
      <c r="I119" s="71">
        <f t="shared" si="4"/>
        <v>0</v>
      </c>
      <c r="J119" s="16">
        <f t="shared" si="5"/>
        <v>0</v>
      </c>
      <c r="K119" s="16">
        <f t="shared" si="6"/>
        <v>0</v>
      </c>
      <c r="L119" s="16">
        <f t="shared" si="7"/>
        <v>0</v>
      </c>
    </row>
    <row r="120" spans="1:13" x14ac:dyDescent="0.25">
      <c r="A120" s="57" t="s">
        <v>581</v>
      </c>
      <c r="B120" s="99" t="s">
        <v>860</v>
      </c>
      <c r="C120" s="99" t="s">
        <v>861</v>
      </c>
      <c r="D120" s="31"/>
      <c r="E120" s="82"/>
      <c r="F120" s="99" t="s">
        <v>844</v>
      </c>
      <c r="G120" s="46" t="s">
        <v>34</v>
      </c>
      <c r="H120" s="46" t="s">
        <v>34</v>
      </c>
      <c r="I120" s="71">
        <f t="shared" si="4"/>
        <v>0</v>
      </c>
      <c r="J120" s="16">
        <f t="shared" si="5"/>
        <v>0</v>
      </c>
      <c r="K120" s="16">
        <f t="shared" si="6"/>
        <v>0</v>
      </c>
      <c r="L120" s="16">
        <f t="shared" si="7"/>
        <v>0</v>
      </c>
    </row>
    <row r="121" spans="1:13" x14ac:dyDescent="0.25">
      <c r="A121" s="57" t="s">
        <v>582</v>
      </c>
      <c r="B121" s="99" t="s">
        <v>552</v>
      </c>
      <c r="C121" s="99" t="s">
        <v>553</v>
      </c>
      <c r="D121" s="31"/>
      <c r="E121" s="82"/>
      <c r="F121" s="99" t="s">
        <v>518</v>
      </c>
      <c r="G121" s="46" t="s">
        <v>65</v>
      </c>
      <c r="H121" s="46" t="s">
        <v>65</v>
      </c>
      <c r="I121" s="71">
        <f t="shared" si="4"/>
        <v>0</v>
      </c>
      <c r="J121" s="16">
        <f t="shared" si="5"/>
        <v>0</v>
      </c>
      <c r="K121" s="16">
        <f t="shared" si="6"/>
        <v>0</v>
      </c>
      <c r="L121" s="16">
        <f t="shared" si="7"/>
        <v>0</v>
      </c>
    </row>
    <row r="122" spans="1:13" x14ac:dyDescent="0.25">
      <c r="A122" s="57" t="s">
        <v>583</v>
      </c>
      <c r="B122" s="74" t="s">
        <v>417</v>
      </c>
      <c r="C122" s="75" t="s">
        <v>418</v>
      </c>
      <c r="D122" s="31"/>
      <c r="E122" s="82"/>
      <c r="F122" s="31" t="s">
        <v>419</v>
      </c>
      <c r="G122" s="46" t="s">
        <v>862</v>
      </c>
      <c r="H122" s="46" t="s">
        <v>862</v>
      </c>
      <c r="I122" s="71">
        <f t="shared" si="4"/>
        <v>0</v>
      </c>
      <c r="J122" s="16">
        <f t="shared" si="5"/>
        <v>0</v>
      </c>
      <c r="K122" s="16">
        <f t="shared" si="6"/>
        <v>0</v>
      </c>
      <c r="L122" s="16">
        <f t="shared" si="7"/>
        <v>0</v>
      </c>
    </row>
    <row r="123" spans="1:13" x14ac:dyDescent="0.25">
      <c r="A123" s="57" t="s">
        <v>584</v>
      </c>
      <c r="B123" s="74" t="s">
        <v>917</v>
      </c>
      <c r="C123" s="75" t="s">
        <v>918</v>
      </c>
      <c r="D123" s="31"/>
      <c r="E123" s="82"/>
      <c r="F123" s="31" t="s">
        <v>919</v>
      </c>
      <c r="G123" s="115"/>
      <c r="H123" s="115"/>
      <c r="I123" s="71">
        <f t="shared" si="4"/>
        <v>0</v>
      </c>
      <c r="J123" s="16">
        <f t="shared" si="5"/>
        <v>0</v>
      </c>
      <c r="K123" s="16">
        <f t="shared" si="6"/>
        <v>0</v>
      </c>
      <c r="L123" s="16">
        <f t="shared" si="7"/>
        <v>0</v>
      </c>
    </row>
    <row r="124" spans="1:13" x14ac:dyDescent="0.25">
      <c r="A124" s="57" t="s">
        <v>658</v>
      </c>
      <c r="B124" s="74" t="s">
        <v>420</v>
      </c>
      <c r="C124" s="75" t="s">
        <v>421</v>
      </c>
      <c r="D124" s="23"/>
      <c r="E124" s="12"/>
      <c r="F124" s="31" t="s">
        <v>422</v>
      </c>
      <c r="G124" s="46" t="s">
        <v>423</v>
      </c>
      <c r="H124" s="46" t="s">
        <v>423</v>
      </c>
      <c r="I124" s="71">
        <f t="shared" si="4"/>
        <v>0</v>
      </c>
      <c r="J124" s="16">
        <f t="shared" si="5"/>
        <v>0</v>
      </c>
      <c r="K124" s="16">
        <f t="shared" si="6"/>
        <v>0</v>
      </c>
      <c r="L124" s="16">
        <f t="shared" si="7"/>
        <v>0</v>
      </c>
    </row>
    <row r="125" spans="1:13" x14ac:dyDescent="0.25">
      <c r="A125" s="57" t="s">
        <v>707</v>
      </c>
      <c r="B125" s="74" t="s">
        <v>361</v>
      </c>
      <c r="C125" s="76" t="s">
        <v>362</v>
      </c>
      <c r="D125" s="241"/>
      <c r="E125" s="243"/>
      <c r="F125" s="86" t="s">
        <v>363</v>
      </c>
      <c r="G125" s="46" t="s">
        <v>1038</v>
      </c>
      <c r="H125" s="46" t="s">
        <v>1084</v>
      </c>
      <c r="I125" s="71">
        <f t="shared" si="4"/>
        <v>351</v>
      </c>
      <c r="J125" s="16">
        <f t="shared" si="5"/>
        <v>4124.25</v>
      </c>
      <c r="K125" s="16">
        <f t="shared" si="6"/>
        <v>3436.2899999999995</v>
      </c>
      <c r="L125" s="16">
        <f t="shared" si="7"/>
        <v>2864.16</v>
      </c>
    </row>
    <row r="126" spans="1:13" x14ac:dyDescent="0.25">
      <c r="A126" s="57" t="s">
        <v>708</v>
      </c>
      <c r="B126" s="8" t="s">
        <v>387</v>
      </c>
      <c r="C126" s="77"/>
      <c r="D126" s="242"/>
      <c r="E126" s="244"/>
      <c r="F126" s="88"/>
      <c r="G126" s="46" t="s">
        <v>1039</v>
      </c>
      <c r="H126" s="46" t="s">
        <v>1085</v>
      </c>
      <c r="I126" s="71">
        <f t="shared" si="4"/>
        <v>451</v>
      </c>
      <c r="J126" s="16">
        <f t="shared" si="5"/>
        <v>5299.25</v>
      </c>
      <c r="K126" s="16">
        <f t="shared" si="6"/>
        <v>4415.29</v>
      </c>
      <c r="L126" s="16">
        <f t="shared" si="7"/>
        <v>3680.16</v>
      </c>
    </row>
    <row r="127" spans="1:13" x14ac:dyDescent="0.25">
      <c r="A127" s="57" t="s">
        <v>709</v>
      </c>
      <c r="B127" s="8" t="s">
        <v>424</v>
      </c>
      <c r="C127" s="83" t="s">
        <v>427</v>
      </c>
      <c r="D127" s="241"/>
      <c r="E127" s="243"/>
      <c r="F127" s="86" t="s">
        <v>428</v>
      </c>
      <c r="G127" s="46" t="s">
        <v>1040</v>
      </c>
      <c r="H127" s="46" t="s">
        <v>1086</v>
      </c>
      <c r="I127" s="71">
        <f t="shared" si="4"/>
        <v>19</v>
      </c>
      <c r="J127" s="16">
        <f t="shared" si="5"/>
        <v>223.25</v>
      </c>
      <c r="K127" s="16">
        <f t="shared" si="6"/>
        <v>186.01</v>
      </c>
      <c r="L127" s="16">
        <f t="shared" si="7"/>
        <v>155.04</v>
      </c>
    </row>
    <row r="128" spans="1:13" x14ac:dyDescent="0.25">
      <c r="A128" s="57" t="s">
        <v>710</v>
      </c>
      <c r="B128" s="8" t="s">
        <v>425</v>
      </c>
      <c r="C128" s="84"/>
      <c r="D128" s="245"/>
      <c r="E128" s="246"/>
      <c r="F128" s="87"/>
      <c r="G128" s="46" t="s">
        <v>1041</v>
      </c>
      <c r="H128" s="46" t="s">
        <v>1087</v>
      </c>
      <c r="I128" s="71">
        <f t="shared" si="4"/>
        <v>18</v>
      </c>
      <c r="J128" s="16">
        <f t="shared" si="5"/>
        <v>211.5</v>
      </c>
      <c r="K128" s="16">
        <f t="shared" si="6"/>
        <v>176.21999999999997</v>
      </c>
      <c r="L128" s="16">
        <f t="shared" si="7"/>
        <v>146.88</v>
      </c>
    </row>
    <row r="129" spans="1:13" x14ac:dyDescent="0.25">
      <c r="A129" s="57" t="s">
        <v>711</v>
      </c>
      <c r="B129" s="8" t="s">
        <v>426</v>
      </c>
      <c r="C129" s="85"/>
      <c r="D129" s="242"/>
      <c r="E129" s="244"/>
      <c r="F129" s="88"/>
      <c r="G129" s="46" t="s">
        <v>1042</v>
      </c>
      <c r="H129" s="46" t="s">
        <v>754</v>
      </c>
      <c r="I129" s="71">
        <f t="shared" si="4"/>
        <v>24</v>
      </c>
      <c r="J129" s="16">
        <f t="shared" si="5"/>
        <v>282</v>
      </c>
      <c r="K129" s="16">
        <f t="shared" si="6"/>
        <v>234.95999999999998</v>
      </c>
      <c r="L129" s="16">
        <f t="shared" si="7"/>
        <v>195.84</v>
      </c>
    </row>
    <row r="130" spans="1:13" x14ac:dyDescent="0.25">
      <c r="A130" s="57" t="s">
        <v>608</v>
      </c>
      <c r="B130" s="99" t="s">
        <v>554</v>
      </c>
      <c r="C130" s="99" t="s">
        <v>555</v>
      </c>
      <c r="D130" s="23"/>
      <c r="E130" s="12"/>
      <c r="F130" s="99" t="s">
        <v>556</v>
      </c>
      <c r="G130" s="46" t="s">
        <v>740</v>
      </c>
      <c r="H130" s="46" t="s">
        <v>801</v>
      </c>
      <c r="I130" s="71">
        <f t="shared" si="4"/>
        <v>98</v>
      </c>
      <c r="J130" s="16">
        <f t="shared" si="5"/>
        <v>1151.5</v>
      </c>
      <c r="K130" s="16">
        <f t="shared" si="6"/>
        <v>959.42</v>
      </c>
      <c r="L130" s="16">
        <f t="shared" si="7"/>
        <v>799.68000000000006</v>
      </c>
    </row>
    <row r="131" spans="1:13" x14ac:dyDescent="0.25">
      <c r="A131" s="57" t="s">
        <v>712</v>
      </c>
      <c r="B131" s="12" t="s">
        <v>687</v>
      </c>
      <c r="C131" s="76" t="s">
        <v>688</v>
      </c>
      <c r="D131" s="144"/>
      <c r="E131" s="145"/>
      <c r="F131" s="91" t="s">
        <v>681</v>
      </c>
      <c r="G131" s="46" t="s">
        <v>54</v>
      </c>
      <c r="H131" s="46" t="s">
        <v>54</v>
      </c>
      <c r="I131" s="71">
        <f t="shared" si="4"/>
        <v>0</v>
      </c>
      <c r="J131" s="16">
        <f t="shared" si="5"/>
        <v>0</v>
      </c>
      <c r="K131" s="16">
        <f t="shared" si="6"/>
        <v>0</v>
      </c>
      <c r="L131" s="16">
        <f t="shared" si="7"/>
        <v>0</v>
      </c>
    </row>
    <row r="132" spans="1:13" x14ac:dyDescent="0.25">
      <c r="A132" s="57" t="s">
        <v>713</v>
      </c>
      <c r="B132" s="99" t="s">
        <v>686</v>
      </c>
      <c r="C132" s="77"/>
      <c r="D132" s="144"/>
      <c r="E132" s="145"/>
      <c r="F132" s="92"/>
      <c r="G132" s="46" t="s">
        <v>54</v>
      </c>
      <c r="H132" s="46" t="s">
        <v>54</v>
      </c>
      <c r="I132" s="71">
        <f t="shared" si="4"/>
        <v>0</v>
      </c>
      <c r="J132" s="16">
        <f t="shared" si="5"/>
        <v>0</v>
      </c>
      <c r="K132" s="16">
        <f t="shared" si="6"/>
        <v>0</v>
      </c>
      <c r="L132" s="16">
        <f t="shared" si="7"/>
        <v>0</v>
      </c>
    </row>
    <row r="133" spans="1:13" x14ac:dyDescent="0.25">
      <c r="A133" s="57" t="s">
        <v>307</v>
      </c>
      <c r="B133" s="12" t="s">
        <v>667</v>
      </c>
      <c r="C133" s="12" t="s">
        <v>668</v>
      </c>
      <c r="D133" s="23"/>
      <c r="E133" s="12"/>
      <c r="F133" s="8" t="s">
        <v>669</v>
      </c>
      <c r="G133" s="46" t="s">
        <v>1043</v>
      </c>
      <c r="H133" s="46" t="s">
        <v>1088</v>
      </c>
      <c r="I133" s="71">
        <f t="shared" si="4"/>
        <v>480</v>
      </c>
      <c r="J133" s="16">
        <f t="shared" si="5"/>
        <v>5640</v>
      </c>
      <c r="K133" s="16">
        <f t="shared" si="6"/>
        <v>4699.2</v>
      </c>
      <c r="L133" s="16">
        <f t="shared" si="7"/>
        <v>3916.8</v>
      </c>
    </row>
    <row r="134" spans="1:13" x14ac:dyDescent="0.25">
      <c r="A134" s="57" t="s">
        <v>714</v>
      </c>
      <c r="B134" s="12" t="s">
        <v>663</v>
      </c>
      <c r="C134" s="12" t="s">
        <v>664</v>
      </c>
      <c r="D134" s="144"/>
      <c r="E134" s="145"/>
      <c r="F134" s="8" t="s">
        <v>655</v>
      </c>
      <c r="G134" s="46" t="s">
        <v>26</v>
      </c>
      <c r="H134" s="46" t="s">
        <v>26</v>
      </c>
      <c r="I134" s="71">
        <f t="shared" si="4"/>
        <v>0</v>
      </c>
      <c r="J134" s="16">
        <f t="shared" si="5"/>
        <v>0</v>
      </c>
      <c r="K134" s="16">
        <f t="shared" si="6"/>
        <v>0</v>
      </c>
      <c r="L134" s="16">
        <f t="shared" si="7"/>
        <v>0</v>
      </c>
    </row>
    <row r="135" spans="1:13" x14ac:dyDescent="0.25">
      <c r="A135" s="57" t="s">
        <v>715</v>
      </c>
      <c r="B135" s="12" t="s">
        <v>679</v>
      </c>
      <c r="C135" s="12" t="s">
        <v>680</v>
      </c>
      <c r="D135" s="144"/>
      <c r="E135" s="145"/>
      <c r="F135" s="8" t="s">
        <v>681</v>
      </c>
      <c r="G135" s="46" t="s">
        <v>20</v>
      </c>
      <c r="H135" s="46" t="s">
        <v>20</v>
      </c>
      <c r="I135" s="71">
        <f t="shared" si="4"/>
        <v>0</v>
      </c>
      <c r="J135" s="16">
        <f t="shared" si="5"/>
        <v>0</v>
      </c>
      <c r="K135" s="16">
        <f t="shared" si="6"/>
        <v>0</v>
      </c>
      <c r="L135" s="16">
        <f t="shared" si="7"/>
        <v>0</v>
      </c>
    </row>
    <row r="136" spans="1:13" x14ac:dyDescent="0.25">
      <c r="A136" s="57" t="s">
        <v>716</v>
      </c>
      <c r="B136" s="8" t="s">
        <v>414</v>
      </c>
      <c r="C136" s="77" t="s">
        <v>415</v>
      </c>
      <c r="D136" s="23"/>
      <c r="E136" s="12"/>
      <c r="F136" s="143" t="s">
        <v>416</v>
      </c>
      <c r="G136" s="46" t="s">
        <v>1044</v>
      </c>
      <c r="H136" s="46" t="s">
        <v>1089</v>
      </c>
      <c r="I136" s="71">
        <f t="shared" ref="I136:I178" si="8">H136-G136</f>
        <v>454</v>
      </c>
      <c r="J136" s="16">
        <f t="shared" ref="J136:J178" si="9">I136*11.75</f>
        <v>5334.5</v>
      </c>
      <c r="K136" s="16">
        <f t="shared" ref="K136:K178" si="10">I136*9.79</f>
        <v>4444.66</v>
      </c>
      <c r="L136" s="16">
        <f t="shared" ref="L136:L178" si="11">I136*8.16</f>
        <v>3704.64</v>
      </c>
    </row>
    <row r="137" spans="1:13" x14ac:dyDescent="0.25">
      <c r="A137" s="57" t="s">
        <v>717</v>
      </c>
      <c r="B137" s="8" t="s">
        <v>670</v>
      </c>
      <c r="C137" s="8" t="s">
        <v>671</v>
      </c>
      <c r="D137" s="144"/>
      <c r="E137" s="145"/>
      <c r="F137" s="8" t="s">
        <v>672</v>
      </c>
      <c r="G137" s="46" t="s">
        <v>81</v>
      </c>
      <c r="H137" s="46" t="s">
        <v>81</v>
      </c>
      <c r="I137" s="71">
        <f t="shared" si="8"/>
        <v>0</v>
      </c>
      <c r="J137" s="16">
        <f t="shared" si="9"/>
        <v>0</v>
      </c>
      <c r="K137" s="16">
        <f t="shared" si="10"/>
        <v>0</v>
      </c>
      <c r="L137" s="16">
        <f t="shared" si="11"/>
        <v>0</v>
      </c>
      <c r="M137" s="9"/>
    </row>
    <row r="138" spans="1:13" x14ac:dyDescent="0.25">
      <c r="A138" s="57" t="s">
        <v>470</v>
      </c>
      <c r="B138" s="8" t="s">
        <v>86</v>
      </c>
      <c r="C138" s="12" t="s">
        <v>145</v>
      </c>
      <c r="D138" s="23"/>
      <c r="E138" s="12"/>
      <c r="F138" s="8" t="s">
        <v>87</v>
      </c>
      <c r="G138" s="46" t="s">
        <v>1045</v>
      </c>
      <c r="H138" s="46" t="s">
        <v>1090</v>
      </c>
      <c r="I138" s="71">
        <f t="shared" si="8"/>
        <v>34</v>
      </c>
      <c r="J138" s="16">
        <f t="shared" si="9"/>
        <v>399.5</v>
      </c>
      <c r="K138" s="16">
        <f t="shared" si="10"/>
        <v>332.85999999999996</v>
      </c>
      <c r="L138" s="16">
        <f t="shared" si="11"/>
        <v>277.44</v>
      </c>
    </row>
    <row r="139" spans="1:13" x14ac:dyDescent="0.25">
      <c r="A139" s="57" t="s">
        <v>389</v>
      </c>
      <c r="B139" s="8" t="s">
        <v>89</v>
      </c>
      <c r="C139" s="12" t="s">
        <v>147</v>
      </c>
      <c r="D139" s="23"/>
      <c r="E139" s="12"/>
      <c r="F139" s="8" t="s">
        <v>87</v>
      </c>
      <c r="G139" s="46" t="s">
        <v>1046</v>
      </c>
      <c r="H139" s="46" t="s">
        <v>1091</v>
      </c>
      <c r="I139" s="71">
        <f t="shared" si="8"/>
        <v>253</v>
      </c>
      <c r="J139" s="16">
        <f t="shared" si="9"/>
        <v>2972.75</v>
      </c>
      <c r="K139" s="16">
        <f t="shared" si="10"/>
        <v>2476.87</v>
      </c>
      <c r="L139" s="16">
        <f t="shared" si="11"/>
        <v>2064.48</v>
      </c>
    </row>
    <row r="140" spans="1:13" x14ac:dyDescent="0.25">
      <c r="A140" s="57" t="s">
        <v>347</v>
      </c>
      <c r="B140" s="12" t="s">
        <v>665</v>
      </c>
      <c r="C140" s="12" t="s">
        <v>666</v>
      </c>
      <c r="D140" s="8"/>
      <c r="E140" s="10"/>
      <c r="F140" s="8" t="s">
        <v>655</v>
      </c>
      <c r="G140" s="46" t="s">
        <v>31</v>
      </c>
      <c r="H140" s="46" t="s">
        <v>34</v>
      </c>
      <c r="I140" s="71">
        <f t="shared" si="8"/>
        <v>1</v>
      </c>
      <c r="J140" s="16">
        <f t="shared" si="9"/>
        <v>11.75</v>
      </c>
      <c r="K140" s="16">
        <f t="shared" si="10"/>
        <v>9.7899999999999991</v>
      </c>
      <c r="L140" s="16">
        <f t="shared" si="11"/>
        <v>8.16</v>
      </c>
    </row>
    <row r="141" spans="1:13" x14ac:dyDescent="0.25">
      <c r="A141" s="57" t="s">
        <v>299</v>
      </c>
      <c r="B141" s="12" t="s">
        <v>689</v>
      </c>
      <c r="C141" s="12" t="s">
        <v>690</v>
      </c>
      <c r="D141" s="8"/>
      <c r="E141" s="10"/>
      <c r="F141" s="8" t="s">
        <v>691</v>
      </c>
      <c r="G141" s="46" t="s">
        <v>20</v>
      </c>
      <c r="H141" s="46" t="s">
        <v>20</v>
      </c>
      <c r="I141" s="71">
        <f t="shared" si="8"/>
        <v>0</v>
      </c>
      <c r="J141" s="16">
        <f t="shared" si="9"/>
        <v>0</v>
      </c>
      <c r="K141" s="16">
        <f t="shared" si="10"/>
        <v>0</v>
      </c>
      <c r="L141" s="16">
        <f t="shared" si="11"/>
        <v>0</v>
      </c>
    </row>
    <row r="142" spans="1:13" x14ac:dyDescent="0.25">
      <c r="A142" s="57" t="s">
        <v>718</v>
      </c>
      <c r="B142" s="99" t="s">
        <v>557</v>
      </c>
      <c r="C142" s="99" t="s">
        <v>558</v>
      </c>
      <c r="D142" s="8"/>
      <c r="E142" s="10"/>
      <c r="F142" s="99" t="s">
        <v>518</v>
      </c>
      <c r="G142" s="46" t="s">
        <v>995</v>
      </c>
      <c r="H142" s="46" t="s">
        <v>995</v>
      </c>
      <c r="I142" s="71">
        <f t="shared" si="8"/>
        <v>0</v>
      </c>
      <c r="J142" s="16">
        <f t="shared" si="9"/>
        <v>0</v>
      </c>
      <c r="K142" s="16">
        <f t="shared" si="10"/>
        <v>0</v>
      </c>
      <c r="L142" s="16">
        <f t="shared" si="11"/>
        <v>0</v>
      </c>
    </row>
    <row r="143" spans="1:13" x14ac:dyDescent="0.25">
      <c r="A143" s="57" t="s">
        <v>449</v>
      </c>
      <c r="B143" s="99" t="s">
        <v>868</v>
      </c>
      <c r="C143" s="99" t="s">
        <v>869</v>
      </c>
      <c r="D143" s="8"/>
      <c r="E143" s="10"/>
      <c r="F143" s="99" t="s">
        <v>844</v>
      </c>
      <c r="G143" s="46" t="s">
        <v>16</v>
      </c>
      <c r="H143" s="46" t="s">
        <v>16</v>
      </c>
      <c r="I143" s="71">
        <f t="shared" si="8"/>
        <v>0</v>
      </c>
      <c r="J143" s="16">
        <f t="shared" si="9"/>
        <v>0</v>
      </c>
      <c r="K143" s="16">
        <f t="shared" si="10"/>
        <v>0</v>
      </c>
      <c r="L143" s="16">
        <f t="shared" si="11"/>
        <v>0</v>
      </c>
    </row>
    <row r="144" spans="1:13" x14ac:dyDescent="0.25">
      <c r="A144" s="57" t="s">
        <v>719</v>
      </c>
      <c r="B144" s="8" t="s">
        <v>239</v>
      </c>
      <c r="C144" s="12" t="s">
        <v>241</v>
      </c>
      <c r="D144" s="23"/>
      <c r="E144" s="12"/>
      <c r="F144" s="8" t="s">
        <v>210</v>
      </c>
      <c r="G144" s="46" t="s">
        <v>71</v>
      </c>
      <c r="H144" s="46" t="s">
        <v>71</v>
      </c>
      <c r="I144" s="71">
        <f t="shared" si="8"/>
        <v>0</v>
      </c>
      <c r="J144" s="16">
        <f t="shared" si="9"/>
        <v>0</v>
      </c>
      <c r="K144" s="16">
        <f t="shared" si="10"/>
        <v>0</v>
      </c>
      <c r="L144" s="16">
        <f t="shared" si="11"/>
        <v>0</v>
      </c>
    </row>
    <row r="145" spans="1:12" x14ac:dyDescent="0.25">
      <c r="A145" s="57" t="s">
        <v>720</v>
      </c>
      <c r="B145" s="8" t="s">
        <v>240</v>
      </c>
      <c r="C145" s="12" t="s">
        <v>241</v>
      </c>
      <c r="D145" s="23"/>
      <c r="E145" s="12"/>
      <c r="F145" s="8" t="s">
        <v>210</v>
      </c>
      <c r="G145" s="46" t="s">
        <v>58</v>
      </c>
      <c r="H145" s="46" t="s">
        <v>58</v>
      </c>
      <c r="I145" s="71">
        <f t="shared" si="8"/>
        <v>0</v>
      </c>
      <c r="J145" s="16">
        <f t="shared" si="9"/>
        <v>0</v>
      </c>
      <c r="K145" s="16">
        <f t="shared" si="10"/>
        <v>0</v>
      </c>
      <c r="L145" s="16">
        <f t="shared" si="11"/>
        <v>0</v>
      </c>
    </row>
    <row r="146" spans="1:12" x14ac:dyDescent="0.25">
      <c r="A146" s="57" t="s">
        <v>721</v>
      </c>
      <c r="B146" s="12" t="s">
        <v>692</v>
      </c>
      <c r="C146" s="12" t="s">
        <v>693</v>
      </c>
      <c r="D146" s="8"/>
      <c r="E146" s="10"/>
      <c r="F146" s="8" t="s">
        <v>691</v>
      </c>
      <c r="G146" s="46" t="s">
        <v>29</v>
      </c>
      <c r="H146" s="46" t="s">
        <v>29</v>
      </c>
      <c r="I146" s="71">
        <f t="shared" si="8"/>
        <v>0</v>
      </c>
      <c r="J146" s="16">
        <f t="shared" si="9"/>
        <v>0</v>
      </c>
      <c r="K146" s="16">
        <f t="shared" si="10"/>
        <v>0</v>
      </c>
      <c r="L146" s="16">
        <f t="shared" si="11"/>
        <v>0</v>
      </c>
    </row>
    <row r="147" spans="1:12" x14ac:dyDescent="0.25">
      <c r="A147" s="57" t="s">
        <v>724</v>
      </c>
      <c r="B147" s="12" t="s">
        <v>920</v>
      </c>
      <c r="C147" s="12" t="s">
        <v>921</v>
      </c>
      <c r="D147" s="8"/>
      <c r="E147" s="10"/>
      <c r="F147" s="8" t="s">
        <v>907</v>
      </c>
      <c r="G147" s="46" t="s">
        <v>13</v>
      </c>
      <c r="H147" s="46" t="s">
        <v>13</v>
      </c>
      <c r="I147" s="71">
        <f t="shared" si="8"/>
        <v>0</v>
      </c>
      <c r="J147" s="16">
        <f t="shared" si="9"/>
        <v>0</v>
      </c>
      <c r="K147" s="16">
        <f t="shared" si="10"/>
        <v>0</v>
      </c>
      <c r="L147" s="16">
        <f t="shared" si="11"/>
        <v>0</v>
      </c>
    </row>
    <row r="148" spans="1:12" x14ac:dyDescent="0.25">
      <c r="A148" s="57" t="s">
        <v>728</v>
      </c>
      <c r="B148" s="8" t="s">
        <v>365</v>
      </c>
      <c r="C148" s="12" t="s">
        <v>366</v>
      </c>
      <c r="D148" s="8"/>
      <c r="E148" s="10"/>
      <c r="F148" s="8" t="s">
        <v>327</v>
      </c>
      <c r="G148" s="46" t="s">
        <v>195</v>
      </c>
      <c r="H148" s="46" t="s">
        <v>195</v>
      </c>
      <c r="I148" s="71">
        <f t="shared" si="8"/>
        <v>0</v>
      </c>
      <c r="J148" s="16">
        <f t="shared" si="9"/>
        <v>0</v>
      </c>
      <c r="K148" s="16">
        <f t="shared" si="10"/>
        <v>0</v>
      </c>
      <c r="L148" s="16">
        <f t="shared" si="11"/>
        <v>0</v>
      </c>
    </row>
    <row r="149" spans="1:12" x14ac:dyDescent="0.25">
      <c r="A149" s="57" t="s">
        <v>729</v>
      </c>
      <c r="B149" s="8" t="s">
        <v>367</v>
      </c>
      <c r="C149" s="12" t="s">
        <v>368</v>
      </c>
      <c r="D149" s="23"/>
      <c r="E149" s="12"/>
      <c r="F149" s="8" t="s">
        <v>312</v>
      </c>
      <c r="G149" s="46" t="s">
        <v>1047</v>
      </c>
      <c r="H149" s="46" t="s">
        <v>1092</v>
      </c>
      <c r="I149" s="71">
        <f t="shared" si="8"/>
        <v>205</v>
      </c>
      <c r="J149" s="16">
        <f t="shared" si="9"/>
        <v>2408.75</v>
      </c>
      <c r="K149" s="16">
        <f t="shared" si="10"/>
        <v>2006.9499999999998</v>
      </c>
      <c r="L149" s="16">
        <f t="shared" si="11"/>
        <v>1672.8</v>
      </c>
    </row>
    <row r="150" spans="1:12" x14ac:dyDescent="0.25">
      <c r="A150" s="57" t="s">
        <v>730</v>
      </c>
      <c r="B150" s="8" t="s">
        <v>407</v>
      </c>
      <c r="C150" s="12" t="s">
        <v>408</v>
      </c>
      <c r="D150" s="23"/>
      <c r="E150" s="12"/>
      <c r="F150" s="8" t="s">
        <v>410</v>
      </c>
      <c r="G150" s="46" t="s">
        <v>16</v>
      </c>
      <c r="H150" s="46" t="s">
        <v>16</v>
      </c>
      <c r="I150" s="71">
        <f t="shared" si="8"/>
        <v>0</v>
      </c>
      <c r="J150" s="16">
        <f t="shared" si="9"/>
        <v>0</v>
      </c>
      <c r="K150" s="16">
        <f t="shared" si="10"/>
        <v>0</v>
      </c>
      <c r="L150" s="16">
        <f t="shared" si="11"/>
        <v>0</v>
      </c>
    </row>
    <row r="151" spans="1:12" x14ac:dyDescent="0.25">
      <c r="A151" s="57" t="s">
        <v>480</v>
      </c>
      <c r="B151" s="8" t="s">
        <v>411</v>
      </c>
      <c r="C151" s="12" t="s">
        <v>412</v>
      </c>
      <c r="D151" s="8"/>
      <c r="E151" s="10"/>
      <c r="F151" s="8" t="s">
        <v>410</v>
      </c>
      <c r="G151" s="46" t="s">
        <v>997</v>
      </c>
      <c r="H151" s="46" t="s">
        <v>997</v>
      </c>
      <c r="I151" s="71">
        <f t="shared" si="8"/>
        <v>0</v>
      </c>
      <c r="J151" s="16">
        <f t="shared" si="9"/>
        <v>0</v>
      </c>
      <c r="K151" s="16">
        <f t="shared" si="10"/>
        <v>0</v>
      </c>
      <c r="L151" s="16">
        <f t="shared" si="11"/>
        <v>0</v>
      </c>
    </row>
    <row r="152" spans="1:12" x14ac:dyDescent="0.25">
      <c r="A152" s="57" t="s">
        <v>884</v>
      </c>
      <c r="B152" s="8" t="s">
        <v>373</v>
      </c>
      <c r="C152" s="12" t="s">
        <v>376</v>
      </c>
      <c r="D152" s="23"/>
      <c r="E152" s="12"/>
      <c r="F152" s="8" t="s">
        <v>322</v>
      </c>
      <c r="G152" s="46" t="s">
        <v>308</v>
      </c>
      <c r="H152" s="46" t="s">
        <v>1093</v>
      </c>
      <c r="I152" s="71">
        <f t="shared" si="8"/>
        <v>265</v>
      </c>
      <c r="J152" s="16">
        <f t="shared" si="9"/>
        <v>3113.75</v>
      </c>
      <c r="K152" s="16">
        <f t="shared" si="10"/>
        <v>2594.35</v>
      </c>
      <c r="L152" s="16">
        <f t="shared" si="11"/>
        <v>2162.4</v>
      </c>
    </row>
    <row r="153" spans="1:12" x14ac:dyDescent="0.25">
      <c r="A153" s="57" t="s">
        <v>885</v>
      </c>
      <c r="B153" s="8" t="s">
        <v>374</v>
      </c>
      <c r="C153" s="76" t="s">
        <v>377</v>
      </c>
      <c r="D153" s="237"/>
      <c r="E153" s="239"/>
      <c r="F153" s="86" t="s">
        <v>322</v>
      </c>
      <c r="G153" s="46" t="s">
        <v>264</v>
      </c>
      <c r="H153" s="46" t="s">
        <v>264</v>
      </c>
      <c r="I153" s="71">
        <f t="shared" si="8"/>
        <v>0</v>
      </c>
      <c r="J153" s="16">
        <f t="shared" si="9"/>
        <v>0</v>
      </c>
      <c r="K153" s="16">
        <f t="shared" si="10"/>
        <v>0</v>
      </c>
      <c r="L153" s="16">
        <f t="shared" si="11"/>
        <v>0</v>
      </c>
    </row>
    <row r="154" spans="1:12" x14ac:dyDescent="0.25">
      <c r="A154" s="57" t="s">
        <v>886</v>
      </c>
      <c r="B154" s="8" t="s">
        <v>375</v>
      </c>
      <c r="C154" s="77"/>
      <c r="D154" s="238"/>
      <c r="E154" s="240"/>
      <c r="F154" s="88"/>
      <c r="G154" s="46" t="s">
        <v>773</v>
      </c>
      <c r="H154" s="46" t="s">
        <v>773</v>
      </c>
      <c r="I154" s="71">
        <f t="shared" si="8"/>
        <v>0</v>
      </c>
      <c r="J154" s="16">
        <f t="shared" si="9"/>
        <v>0</v>
      </c>
      <c r="K154" s="16">
        <f t="shared" si="10"/>
        <v>0</v>
      </c>
      <c r="L154" s="16">
        <f t="shared" si="11"/>
        <v>0</v>
      </c>
    </row>
    <row r="155" spans="1:12" x14ac:dyDescent="0.25">
      <c r="A155" s="57" t="s">
        <v>887</v>
      </c>
      <c r="B155" s="8" t="s">
        <v>922</v>
      </c>
      <c r="C155" s="77" t="s">
        <v>923</v>
      </c>
      <c r="D155" s="144"/>
      <c r="E155" s="145"/>
      <c r="F155" s="88" t="s">
        <v>924</v>
      </c>
      <c r="G155" s="115"/>
      <c r="H155" s="115"/>
      <c r="I155" s="71">
        <f t="shared" si="8"/>
        <v>0</v>
      </c>
      <c r="J155" s="16">
        <f t="shared" si="9"/>
        <v>0</v>
      </c>
      <c r="K155" s="16">
        <f t="shared" si="10"/>
        <v>0</v>
      </c>
      <c r="L155" s="16">
        <f t="shared" si="11"/>
        <v>0</v>
      </c>
    </row>
    <row r="156" spans="1:12" x14ac:dyDescent="0.25">
      <c r="A156" s="57" t="s">
        <v>888</v>
      </c>
      <c r="B156" s="8" t="s">
        <v>370</v>
      </c>
      <c r="C156" s="12" t="s">
        <v>371</v>
      </c>
      <c r="D156" s="23"/>
      <c r="E156" s="12"/>
      <c r="F156" s="8" t="s">
        <v>372</v>
      </c>
      <c r="G156" s="46" t="s">
        <v>602</v>
      </c>
      <c r="H156" s="46" t="s">
        <v>1094</v>
      </c>
      <c r="I156" s="71">
        <f t="shared" si="8"/>
        <v>66</v>
      </c>
      <c r="J156" s="16">
        <f t="shared" si="9"/>
        <v>775.5</v>
      </c>
      <c r="K156" s="16">
        <f t="shared" si="10"/>
        <v>646.14</v>
      </c>
      <c r="L156" s="16">
        <f t="shared" si="11"/>
        <v>538.56000000000006</v>
      </c>
    </row>
    <row r="157" spans="1:12" x14ac:dyDescent="0.25">
      <c r="A157" s="57" t="s">
        <v>889</v>
      </c>
      <c r="B157" s="12" t="s">
        <v>705</v>
      </c>
      <c r="C157" s="12" t="s">
        <v>706</v>
      </c>
      <c r="D157" s="8"/>
      <c r="E157" s="10"/>
      <c r="F157" s="8" t="s">
        <v>704</v>
      </c>
      <c r="G157" s="48" t="s">
        <v>17</v>
      </c>
      <c r="H157" s="48" t="s">
        <v>17</v>
      </c>
      <c r="I157" s="71">
        <f t="shared" si="8"/>
        <v>0</v>
      </c>
      <c r="J157" s="16">
        <f t="shared" si="9"/>
        <v>0</v>
      </c>
      <c r="K157" s="16">
        <f t="shared" si="10"/>
        <v>0</v>
      </c>
      <c r="L157" s="16">
        <f t="shared" si="11"/>
        <v>0</v>
      </c>
    </row>
    <row r="158" spans="1:12" x14ac:dyDescent="0.25">
      <c r="A158" s="57" t="s">
        <v>890</v>
      </c>
      <c r="B158" s="12" t="s">
        <v>925</v>
      </c>
      <c r="C158" s="12" t="s">
        <v>926</v>
      </c>
      <c r="D158" s="8"/>
      <c r="E158" s="10"/>
      <c r="F158" s="8" t="s">
        <v>907</v>
      </c>
      <c r="G158" s="115"/>
      <c r="H158" s="115"/>
      <c r="I158" s="71">
        <f t="shared" si="8"/>
        <v>0</v>
      </c>
      <c r="J158" s="16">
        <f t="shared" si="9"/>
        <v>0</v>
      </c>
      <c r="K158" s="16">
        <f t="shared" si="10"/>
        <v>0</v>
      </c>
      <c r="L158" s="16">
        <f t="shared" si="11"/>
        <v>0</v>
      </c>
    </row>
    <row r="159" spans="1:12" x14ac:dyDescent="0.25">
      <c r="A159" s="57" t="s">
        <v>781</v>
      </c>
      <c r="B159" s="8" t="s">
        <v>380</v>
      </c>
      <c r="C159" s="12" t="s">
        <v>381</v>
      </c>
      <c r="D159" s="23"/>
      <c r="E159" s="12"/>
      <c r="F159" s="8" t="s">
        <v>322</v>
      </c>
      <c r="G159" s="46" t="s">
        <v>980</v>
      </c>
      <c r="H159" s="46" t="s">
        <v>997</v>
      </c>
      <c r="I159" s="71">
        <f t="shared" si="8"/>
        <v>419</v>
      </c>
      <c r="J159" s="16">
        <f t="shared" si="9"/>
        <v>4923.25</v>
      </c>
      <c r="K159" s="16">
        <f t="shared" si="10"/>
        <v>4102.0099999999993</v>
      </c>
      <c r="L159" s="16">
        <f t="shared" si="11"/>
        <v>3419.04</v>
      </c>
    </row>
    <row r="160" spans="1:12" x14ac:dyDescent="0.25">
      <c r="A160" s="57" t="s">
        <v>891</v>
      </c>
      <c r="B160" s="8" t="s">
        <v>873</v>
      </c>
      <c r="C160" s="12" t="s">
        <v>874</v>
      </c>
      <c r="D160" s="8"/>
      <c r="E160" s="10"/>
      <c r="F160" s="8" t="s">
        <v>875</v>
      </c>
      <c r="G160" s="46" t="s">
        <v>13</v>
      </c>
      <c r="H160" s="46" t="s">
        <v>13</v>
      </c>
      <c r="I160" s="71">
        <f t="shared" si="8"/>
        <v>0</v>
      </c>
      <c r="J160" s="16">
        <f t="shared" si="9"/>
        <v>0</v>
      </c>
      <c r="K160" s="16">
        <f t="shared" si="10"/>
        <v>0</v>
      </c>
      <c r="L160" s="16">
        <f t="shared" si="11"/>
        <v>0</v>
      </c>
    </row>
    <row r="161" spans="1:12" x14ac:dyDescent="0.25">
      <c r="A161" s="57" t="s">
        <v>640</v>
      </c>
      <c r="B161" s="12" t="s">
        <v>734</v>
      </c>
      <c r="C161" s="8" t="s">
        <v>737</v>
      </c>
      <c r="D161" s="8"/>
      <c r="E161" s="10"/>
      <c r="F161" s="8" t="s">
        <v>736</v>
      </c>
      <c r="G161" s="46" t="s">
        <v>26</v>
      </c>
      <c r="H161" s="46" t="s">
        <v>26</v>
      </c>
      <c r="I161" s="71">
        <f t="shared" si="8"/>
        <v>0</v>
      </c>
      <c r="J161" s="16">
        <f t="shared" si="9"/>
        <v>0</v>
      </c>
      <c r="K161" s="16">
        <f t="shared" si="10"/>
        <v>0</v>
      </c>
      <c r="L161" s="16">
        <f t="shared" si="11"/>
        <v>0</v>
      </c>
    </row>
    <row r="162" spans="1:12" x14ac:dyDescent="0.25">
      <c r="A162" s="57" t="s">
        <v>892</v>
      </c>
      <c r="B162" s="99" t="s">
        <v>559</v>
      </c>
      <c r="C162" s="99" t="s">
        <v>560</v>
      </c>
      <c r="D162" s="8"/>
      <c r="E162" s="10"/>
      <c r="F162" s="99" t="s">
        <v>528</v>
      </c>
      <c r="G162" s="46" t="s">
        <v>1000</v>
      </c>
      <c r="H162" s="46" t="s">
        <v>1000</v>
      </c>
      <c r="I162" s="71">
        <f t="shared" si="8"/>
        <v>0</v>
      </c>
      <c r="J162" s="16">
        <f t="shared" si="9"/>
        <v>0</v>
      </c>
      <c r="K162" s="16">
        <f t="shared" si="10"/>
        <v>0</v>
      </c>
      <c r="L162" s="16">
        <f t="shared" si="11"/>
        <v>0</v>
      </c>
    </row>
    <row r="163" spans="1:12" x14ac:dyDescent="0.25">
      <c r="A163" s="57" t="s">
        <v>893</v>
      </c>
      <c r="B163" s="12" t="s">
        <v>699</v>
      </c>
      <c r="C163" s="12" t="s">
        <v>700</v>
      </c>
      <c r="D163" s="23"/>
      <c r="E163" s="12"/>
      <c r="F163" s="8" t="s">
        <v>701</v>
      </c>
      <c r="G163" s="46" t="s">
        <v>396</v>
      </c>
      <c r="H163" s="46" t="s">
        <v>396</v>
      </c>
      <c r="I163" s="71">
        <f t="shared" si="8"/>
        <v>0</v>
      </c>
      <c r="J163" s="16">
        <f t="shared" si="9"/>
        <v>0</v>
      </c>
      <c r="K163" s="16">
        <f t="shared" si="10"/>
        <v>0</v>
      </c>
      <c r="L163" s="16">
        <f t="shared" si="11"/>
        <v>0</v>
      </c>
    </row>
    <row r="164" spans="1:12" x14ac:dyDescent="0.25">
      <c r="A164" s="57" t="s">
        <v>894</v>
      </c>
      <c r="B164" s="99" t="s">
        <v>561</v>
      </c>
      <c r="C164" s="99" t="s">
        <v>562</v>
      </c>
      <c r="D164" s="8"/>
      <c r="E164" s="10"/>
      <c r="F164" s="99" t="s">
        <v>518</v>
      </c>
      <c r="G164" s="46" t="s">
        <v>589</v>
      </c>
      <c r="H164" s="46" t="s">
        <v>589</v>
      </c>
      <c r="I164" s="71">
        <f t="shared" si="8"/>
        <v>0</v>
      </c>
      <c r="J164" s="16">
        <f t="shared" si="9"/>
        <v>0</v>
      </c>
      <c r="K164" s="16">
        <f t="shared" si="10"/>
        <v>0</v>
      </c>
      <c r="L164" s="16">
        <f t="shared" si="11"/>
        <v>0</v>
      </c>
    </row>
    <row r="165" spans="1:12" x14ac:dyDescent="0.25">
      <c r="A165" s="57" t="s">
        <v>930</v>
      </c>
      <c r="B165" s="8" t="s">
        <v>385</v>
      </c>
      <c r="C165" s="12" t="s">
        <v>386</v>
      </c>
      <c r="D165" s="23"/>
      <c r="E165" s="12"/>
      <c r="F165" s="8" t="s">
        <v>383</v>
      </c>
      <c r="G165" s="46" t="s">
        <v>1001</v>
      </c>
      <c r="H165" s="46" t="s">
        <v>1001</v>
      </c>
      <c r="I165" s="71">
        <f t="shared" si="8"/>
        <v>0</v>
      </c>
      <c r="J165" s="16">
        <f t="shared" si="9"/>
        <v>0</v>
      </c>
      <c r="K165" s="16">
        <f t="shared" si="10"/>
        <v>0</v>
      </c>
      <c r="L165" s="16">
        <f t="shared" si="11"/>
        <v>0</v>
      </c>
    </row>
    <row r="166" spans="1:12" x14ac:dyDescent="0.25">
      <c r="A166" s="57" t="s">
        <v>933</v>
      </c>
      <c r="B166" s="36" t="s">
        <v>563</v>
      </c>
      <c r="C166" s="36" t="s">
        <v>564</v>
      </c>
      <c r="D166" s="23"/>
      <c r="E166" s="12"/>
      <c r="F166" s="36" t="s">
        <v>556</v>
      </c>
      <c r="G166" s="46" t="s">
        <v>1048</v>
      </c>
      <c r="H166" s="46" t="s">
        <v>991</v>
      </c>
      <c r="I166" s="71">
        <f t="shared" si="8"/>
        <v>260</v>
      </c>
      <c r="J166" s="16">
        <f t="shared" si="9"/>
        <v>3055</v>
      </c>
      <c r="K166" s="16">
        <f t="shared" si="10"/>
        <v>2545.3999999999996</v>
      </c>
      <c r="L166" s="16">
        <f t="shared" si="11"/>
        <v>2121.6</v>
      </c>
    </row>
    <row r="167" spans="1:12" x14ac:dyDescent="0.25">
      <c r="A167" s="57" t="s">
        <v>934</v>
      </c>
      <c r="B167" s="36" t="s">
        <v>878</v>
      </c>
      <c r="C167" s="128" t="s">
        <v>879</v>
      </c>
      <c r="D167" s="8"/>
      <c r="E167" s="10"/>
      <c r="F167" s="128" t="s">
        <v>875</v>
      </c>
      <c r="G167" s="46" t="s">
        <v>13</v>
      </c>
      <c r="H167" s="46" t="s">
        <v>13</v>
      </c>
      <c r="I167" s="71">
        <f t="shared" si="8"/>
        <v>0</v>
      </c>
      <c r="J167" s="16">
        <f t="shared" si="9"/>
        <v>0</v>
      </c>
      <c r="K167" s="16">
        <f t="shared" si="10"/>
        <v>0</v>
      </c>
      <c r="L167" s="16">
        <f t="shared" si="11"/>
        <v>0</v>
      </c>
    </row>
    <row r="168" spans="1:12" x14ac:dyDescent="0.25">
      <c r="A168" s="57" t="s">
        <v>935</v>
      </c>
      <c r="B168" s="12" t="s">
        <v>678</v>
      </c>
      <c r="C168" s="83" t="s">
        <v>676</v>
      </c>
      <c r="D168" s="8"/>
      <c r="E168" s="10"/>
      <c r="F168" s="91" t="s">
        <v>675</v>
      </c>
      <c r="G168" s="46" t="s">
        <v>71</v>
      </c>
      <c r="H168" s="46" t="s">
        <v>71</v>
      </c>
      <c r="I168" s="71">
        <f t="shared" si="8"/>
        <v>0</v>
      </c>
      <c r="J168" s="16">
        <f t="shared" si="9"/>
        <v>0</v>
      </c>
      <c r="K168" s="16">
        <f t="shared" si="10"/>
        <v>0</v>
      </c>
      <c r="L168" s="16">
        <f t="shared" si="11"/>
        <v>0</v>
      </c>
    </row>
    <row r="169" spans="1:12" x14ac:dyDescent="0.25">
      <c r="A169" s="57" t="s">
        <v>936</v>
      </c>
      <c r="B169" s="36" t="s">
        <v>677</v>
      </c>
      <c r="C169" s="85"/>
      <c r="D169" s="8"/>
      <c r="E169" s="10"/>
      <c r="F169" s="92"/>
      <c r="G169" s="46" t="s">
        <v>34</v>
      </c>
      <c r="H169" s="46" t="s">
        <v>34</v>
      </c>
      <c r="I169" s="71">
        <f t="shared" si="8"/>
        <v>0</v>
      </c>
      <c r="J169" s="16">
        <f t="shared" si="9"/>
        <v>0</v>
      </c>
      <c r="K169" s="16">
        <f t="shared" si="10"/>
        <v>0</v>
      </c>
      <c r="L169" s="16">
        <f t="shared" si="11"/>
        <v>0</v>
      </c>
    </row>
    <row r="170" spans="1:12" x14ac:dyDescent="0.25">
      <c r="A170" s="57" t="s">
        <v>937</v>
      </c>
      <c r="B170" s="36" t="s">
        <v>927</v>
      </c>
      <c r="C170" s="85" t="s">
        <v>928</v>
      </c>
      <c r="D170" s="8"/>
      <c r="E170" s="10"/>
      <c r="F170" s="92" t="s">
        <v>929</v>
      </c>
      <c r="G170" s="46" t="s">
        <v>26</v>
      </c>
      <c r="H170" s="46" t="s">
        <v>26</v>
      </c>
      <c r="I170" s="71">
        <f t="shared" si="8"/>
        <v>0</v>
      </c>
      <c r="J170" s="16">
        <f t="shared" si="9"/>
        <v>0</v>
      </c>
      <c r="K170" s="16">
        <f t="shared" si="10"/>
        <v>0</v>
      </c>
      <c r="L170" s="16">
        <f t="shared" si="11"/>
        <v>0</v>
      </c>
    </row>
    <row r="171" spans="1:12" x14ac:dyDescent="0.25">
      <c r="A171" s="57" t="s">
        <v>938</v>
      </c>
      <c r="B171" s="36" t="s">
        <v>565</v>
      </c>
      <c r="C171" s="36" t="s">
        <v>566</v>
      </c>
      <c r="D171" s="23"/>
      <c r="E171" s="12"/>
      <c r="F171" s="36" t="s">
        <v>567</v>
      </c>
      <c r="G171" s="46" t="s">
        <v>1049</v>
      </c>
      <c r="H171" s="46" t="s">
        <v>1095</v>
      </c>
      <c r="I171" s="71">
        <f t="shared" si="8"/>
        <v>147</v>
      </c>
      <c r="J171" s="16">
        <f t="shared" si="9"/>
        <v>1727.25</v>
      </c>
      <c r="K171" s="16">
        <f t="shared" si="10"/>
        <v>1439.1299999999999</v>
      </c>
      <c r="L171" s="16">
        <f t="shared" si="11"/>
        <v>1199.52</v>
      </c>
    </row>
    <row r="172" spans="1:12" x14ac:dyDescent="0.25">
      <c r="A172" s="57" t="s">
        <v>743</v>
      </c>
      <c r="B172" s="12" t="s">
        <v>659</v>
      </c>
      <c r="C172" s="12" t="s">
        <v>660</v>
      </c>
      <c r="D172" s="8"/>
      <c r="E172" s="10"/>
      <c r="F172" s="8" t="s">
        <v>655</v>
      </c>
      <c r="G172" s="46" t="s">
        <v>722</v>
      </c>
      <c r="H172" s="46" t="s">
        <v>722</v>
      </c>
      <c r="I172" s="71">
        <f t="shared" si="8"/>
        <v>0</v>
      </c>
      <c r="J172" s="16">
        <f t="shared" si="9"/>
        <v>0</v>
      </c>
      <c r="K172" s="16">
        <f t="shared" si="10"/>
        <v>0</v>
      </c>
      <c r="L172" s="16">
        <f t="shared" si="11"/>
        <v>0</v>
      </c>
    </row>
    <row r="173" spans="1:12" x14ac:dyDescent="0.25">
      <c r="A173" s="57" t="s">
        <v>939</v>
      </c>
      <c r="B173" s="12" t="s">
        <v>880</v>
      </c>
      <c r="C173" s="75" t="s">
        <v>881</v>
      </c>
      <c r="D173" s="8"/>
      <c r="E173" s="10"/>
      <c r="F173" s="31" t="s">
        <v>875</v>
      </c>
      <c r="G173" s="46" t="s">
        <v>13</v>
      </c>
      <c r="H173" s="46" t="s">
        <v>13</v>
      </c>
      <c r="I173" s="71">
        <f t="shared" si="8"/>
        <v>0</v>
      </c>
      <c r="J173" s="16">
        <f t="shared" si="9"/>
        <v>0</v>
      </c>
      <c r="K173" s="16">
        <f t="shared" si="10"/>
        <v>0</v>
      </c>
      <c r="L173" s="16">
        <f t="shared" si="11"/>
        <v>0</v>
      </c>
    </row>
    <row r="174" spans="1:12" x14ac:dyDescent="0.25">
      <c r="A174" s="57" t="s">
        <v>634</v>
      </c>
      <c r="B174" s="12" t="s">
        <v>882</v>
      </c>
      <c r="C174" s="75" t="s">
        <v>883</v>
      </c>
      <c r="D174" s="8"/>
      <c r="E174" s="10"/>
      <c r="F174" s="31" t="s">
        <v>875</v>
      </c>
      <c r="G174" s="46" t="s">
        <v>17</v>
      </c>
      <c r="H174" s="46" t="s">
        <v>17</v>
      </c>
      <c r="I174" s="71">
        <f t="shared" si="8"/>
        <v>0</v>
      </c>
      <c r="J174" s="16">
        <f t="shared" si="9"/>
        <v>0</v>
      </c>
      <c r="K174" s="16">
        <f t="shared" si="10"/>
        <v>0</v>
      </c>
      <c r="L174" s="16">
        <f t="shared" si="11"/>
        <v>0</v>
      </c>
    </row>
    <row r="175" spans="1:12" x14ac:dyDescent="0.25">
      <c r="A175" s="57" t="s">
        <v>940</v>
      </c>
      <c r="B175" s="12" t="s">
        <v>731</v>
      </c>
      <c r="C175" s="76" t="s">
        <v>735</v>
      </c>
      <c r="D175" s="8"/>
      <c r="E175" s="10"/>
      <c r="F175" s="91" t="s">
        <v>736</v>
      </c>
      <c r="G175" s="46" t="s">
        <v>17</v>
      </c>
      <c r="H175" s="46" t="s">
        <v>17</v>
      </c>
      <c r="I175" s="71">
        <f t="shared" si="8"/>
        <v>0</v>
      </c>
      <c r="J175" s="16">
        <f t="shared" si="9"/>
        <v>0</v>
      </c>
      <c r="K175" s="16">
        <f t="shared" si="10"/>
        <v>0</v>
      </c>
      <c r="L175" s="16">
        <f t="shared" si="11"/>
        <v>0</v>
      </c>
    </row>
    <row r="176" spans="1:12" x14ac:dyDescent="0.25">
      <c r="A176" s="57" t="s">
        <v>613</v>
      </c>
      <c r="B176" s="12" t="s">
        <v>732</v>
      </c>
      <c r="C176" s="111"/>
      <c r="D176" s="8"/>
      <c r="E176" s="10"/>
      <c r="F176" s="112"/>
      <c r="G176" s="46" t="s">
        <v>13</v>
      </c>
      <c r="H176" s="46" t="s">
        <v>13</v>
      </c>
      <c r="I176" s="71">
        <f t="shared" si="8"/>
        <v>0</v>
      </c>
      <c r="J176" s="16">
        <f t="shared" si="9"/>
        <v>0</v>
      </c>
      <c r="K176" s="16">
        <f t="shared" si="10"/>
        <v>0</v>
      </c>
      <c r="L176" s="16">
        <f t="shared" si="11"/>
        <v>0</v>
      </c>
    </row>
    <row r="177" spans="1:15" x14ac:dyDescent="0.25">
      <c r="A177" s="57" t="s">
        <v>113</v>
      </c>
      <c r="B177" s="12" t="s">
        <v>733</v>
      </c>
      <c r="C177" s="77"/>
      <c r="D177" s="8"/>
      <c r="E177" s="10"/>
      <c r="F177" s="92"/>
      <c r="G177" s="46" t="s">
        <v>13</v>
      </c>
      <c r="H177" s="46" t="s">
        <v>13</v>
      </c>
      <c r="I177" s="71">
        <f t="shared" si="8"/>
        <v>0</v>
      </c>
      <c r="J177" s="16">
        <f t="shared" si="9"/>
        <v>0</v>
      </c>
      <c r="K177" s="16">
        <f t="shared" si="10"/>
        <v>0</v>
      </c>
      <c r="L177" s="16">
        <f t="shared" si="11"/>
        <v>0</v>
      </c>
    </row>
    <row r="178" spans="1:15" x14ac:dyDescent="0.25">
      <c r="A178" s="57" t="s">
        <v>941</v>
      </c>
      <c r="B178" s="12" t="s">
        <v>931</v>
      </c>
      <c r="C178" s="77" t="s">
        <v>932</v>
      </c>
      <c r="D178" s="8"/>
      <c r="E178" s="10"/>
      <c r="F178" s="92" t="s">
        <v>698</v>
      </c>
      <c r="G178" s="46" t="s">
        <v>13</v>
      </c>
      <c r="H178" s="46" t="s">
        <v>13</v>
      </c>
      <c r="I178" s="71">
        <f t="shared" si="8"/>
        <v>0</v>
      </c>
      <c r="J178" s="16">
        <f t="shared" si="9"/>
        <v>0</v>
      </c>
      <c r="K178" s="16">
        <f t="shared" si="10"/>
        <v>0</v>
      </c>
      <c r="L178" s="16">
        <f t="shared" si="11"/>
        <v>0</v>
      </c>
    </row>
    <row r="179" spans="1:15" x14ac:dyDescent="0.25">
      <c r="J179" s="17"/>
      <c r="K179" s="17"/>
    </row>
    <row r="180" spans="1:15" s="19" customFormat="1" ht="15.75" x14ac:dyDescent="0.25">
      <c r="A180" s="236" t="s">
        <v>115</v>
      </c>
      <c r="B180" s="236"/>
      <c r="C180" s="236"/>
      <c r="D180" s="236"/>
      <c r="E180" s="236"/>
      <c r="F180" s="236"/>
      <c r="G180" s="236"/>
      <c r="H180" s="236"/>
      <c r="I180" s="236"/>
      <c r="J180" s="20">
        <f>SUM(J8:J165)</f>
        <v>117946.5</v>
      </c>
      <c r="K180" s="20"/>
      <c r="L180" s="20">
        <f>SUM(L8:L165)</f>
        <v>81910.080000000002</v>
      </c>
      <c r="M180" s="20"/>
      <c r="N180" s="20"/>
      <c r="O180" s="20">
        <f>J180+L180</f>
        <v>199856.58000000002</v>
      </c>
    </row>
    <row r="181" spans="1:15" x14ac:dyDescent="0.25">
      <c r="J181" s="17"/>
      <c r="K181" s="17"/>
    </row>
    <row r="182" spans="1:15" x14ac:dyDescent="0.25">
      <c r="J182" s="17"/>
      <c r="K182" s="17"/>
    </row>
    <row r="183" spans="1:15" x14ac:dyDescent="0.25">
      <c r="J183" s="17"/>
      <c r="K183" s="17"/>
    </row>
    <row r="184" spans="1:15" x14ac:dyDescent="0.25">
      <c r="J184" s="17"/>
      <c r="K184" s="17"/>
    </row>
    <row r="185" spans="1:15" x14ac:dyDescent="0.25">
      <c r="J185" s="17"/>
      <c r="K185" s="17"/>
    </row>
    <row r="186" spans="1:15" x14ac:dyDescent="0.25">
      <c r="J186" s="17"/>
      <c r="K186" s="17"/>
    </row>
    <row r="187" spans="1:15" x14ac:dyDescent="0.25">
      <c r="J187" s="17"/>
      <c r="K187" s="17"/>
    </row>
    <row r="188" spans="1:15" x14ac:dyDescent="0.25">
      <c r="J188" s="17"/>
      <c r="K188" s="17"/>
    </row>
    <row r="189" spans="1:15" x14ac:dyDescent="0.25">
      <c r="J189" s="17"/>
      <c r="K189" s="17"/>
    </row>
    <row r="190" spans="1:15" x14ac:dyDescent="0.25">
      <c r="J190" s="17"/>
      <c r="K190" s="17"/>
    </row>
    <row r="191" spans="1:15" x14ac:dyDescent="0.25">
      <c r="J191" s="17"/>
      <c r="K191" s="17"/>
    </row>
    <row r="192" spans="1:15" x14ac:dyDescent="0.25">
      <c r="J192" s="17"/>
      <c r="K192" s="17"/>
    </row>
    <row r="193" spans="10:11" x14ac:dyDescent="0.25">
      <c r="J193" s="17"/>
      <c r="K193" s="17"/>
    </row>
    <row r="194" spans="10:11" x14ac:dyDescent="0.25">
      <c r="J194" s="17"/>
      <c r="K194" s="17"/>
    </row>
    <row r="195" spans="10:11" x14ac:dyDescent="0.25">
      <c r="J195" s="17"/>
      <c r="K195" s="17"/>
    </row>
    <row r="196" spans="10:11" x14ac:dyDescent="0.25">
      <c r="J196" s="17"/>
      <c r="K196" s="17"/>
    </row>
    <row r="197" spans="10:11" x14ac:dyDescent="0.25">
      <c r="J197" s="17"/>
      <c r="K197" s="17"/>
    </row>
    <row r="198" spans="10:11" x14ac:dyDescent="0.25">
      <c r="J198" s="17"/>
      <c r="K198" s="17"/>
    </row>
    <row r="199" spans="10:11" x14ac:dyDescent="0.25">
      <c r="J199" s="17"/>
      <c r="K199" s="17"/>
    </row>
    <row r="200" spans="10:11" x14ac:dyDescent="0.25">
      <c r="J200" s="17"/>
      <c r="K200" s="17"/>
    </row>
    <row r="201" spans="10:11" x14ac:dyDescent="0.25">
      <c r="J201" s="17"/>
      <c r="K201" s="17"/>
    </row>
    <row r="202" spans="10:11" x14ac:dyDescent="0.25">
      <c r="J202" s="17"/>
      <c r="K202" s="17"/>
    </row>
    <row r="203" spans="10:11" x14ac:dyDescent="0.25">
      <c r="J203" s="17"/>
      <c r="K203" s="17"/>
    </row>
    <row r="204" spans="10:11" x14ac:dyDescent="0.25">
      <c r="J204" s="17"/>
      <c r="K204" s="17"/>
    </row>
    <row r="205" spans="10:11" x14ac:dyDescent="0.25">
      <c r="J205" s="17"/>
      <c r="K205" s="17"/>
    </row>
    <row r="206" spans="10:11" x14ac:dyDescent="0.25">
      <c r="J206" s="17"/>
      <c r="K206" s="17"/>
    </row>
    <row r="207" spans="10:11" x14ac:dyDescent="0.25">
      <c r="J207" s="17"/>
      <c r="K207" s="17"/>
    </row>
    <row r="208" spans="10:11" x14ac:dyDescent="0.25">
      <c r="J208" s="17"/>
      <c r="K208" s="17"/>
    </row>
    <row r="209" spans="10:11" x14ac:dyDescent="0.25">
      <c r="J209" s="17"/>
      <c r="K209" s="17"/>
    </row>
    <row r="210" spans="10:11" x14ac:dyDescent="0.25">
      <c r="J210" s="17"/>
      <c r="K210" s="17"/>
    </row>
    <row r="211" spans="10:11" x14ac:dyDescent="0.25">
      <c r="J211" s="17"/>
      <c r="K211" s="17"/>
    </row>
    <row r="212" spans="10:11" x14ac:dyDescent="0.25">
      <c r="J212" s="17"/>
      <c r="K212" s="17"/>
    </row>
    <row r="213" spans="10:11" x14ac:dyDescent="0.25">
      <c r="J213" s="17"/>
      <c r="K213" s="17"/>
    </row>
    <row r="214" spans="10:11" x14ac:dyDescent="0.25">
      <c r="J214" s="17"/>
      <c r="K214" s="17"/>
    </row>
    <row r="215" spans="10:11" x14ac:dyDescent="0.25">
      <c r="J215" s="17"/>
      <c r="K215" s="17"/>
    </row>
    <row r="216" spans="10:11" x14ac:dyDescent="0.25">
      <c r="J216" s="17"/>
      <c r="K216" s="17"/>
    </row>
    <row r="217" spans="10:11" x14ac:dyDescent="0.25">
      <c r="J217" s="17"/>
      <c r="K217" s="17"/>
    </row>
    <row r="218" spans="10:11" x14ac:dyDescent="0.25">
      <c r="J218" s="17"/>
      <c r="K218" s="17"/>
    </row>
    <row r="219" spans="10:11" x14ac:dyDescent="0.25">
      <c r="J219" s="17"/>
      <c r="K219" s="17"/>
    </row>
    <row r="220" spans="10:11" x14ac:dyDescent="0.25">
      <c r="J220" s="17"/>
      <c r="K220" s="17"/>
    </row>
    <row r="221" spans="10:11" x14ac:dyDescent="0.25">
      <c r="J221" s="17"/>
      <c r="K221" s="17"/>
    </row>
    <row r="222" spans="10:11" x14ac:dyDescent="0.25">
      <c r="J222" s="17"/>
      <c r="K222" s="17"/>
    </row>
    <row r="223" spans="10:11" x14ac:dyDescent="0.25">
      <c r="J223" s="17"/>
      <c r="K223" s="17"/>
    </row>
    <row r="224" spans="10:11" x14ac:dyDescent="0.25">
      <c r="J224" s="17"/>
      <c r="K224" s="17"/>
    </row>
    <row r="225" spans="10:11" x14ac:dyDescent="0.25">
      <c r="J225" s="17"/>
      <c r="K225" s="17"/>
    </row>
    <row r="226" spans="10:11" x14ac:dyDescent="0.25">
      <c r="J226" s="17"/>
      <c r="K226" s="17"/>
    </row>
    <row r="227" spans="10:11" x14ac:dyDescent="0.25">
      <c r="J227" s="17"/>
      <c r="K227" s="17"/>
    </row>
    <row r="228" spans="10:11" x14ac:dyDescent="0.25">
      <c r="J228" s="17"/>
      <c r="K228" s="17"/>
    </row>
    <row r="229" spans="10:11" x14ac:dyDescent="0.25">
      <c r="J229" s="17"/>
      <c r="K229" s="17"/>
    </row>
    <row r="230" spans="10:11" x14ac:dyDescent="0.25">
      <c r="J230" s="17"/>
      <c r="K230" s="17"/>
    </row>
    <row r="231" spans="10:11" x14ac:dyDescent="0.25">
      <c r="J231" s="17"/>
      <c r="K231" s="17"/>
    </row>
    <row r="232" spans="10:11" x14ac:dyDescent="0.25">
      <c r="J232" s="17"/>
      <c r="K232" s="17"/>
    </row>
    <row r="233" spans="10:11" x14ac:dyDescent="0.25">
      <c r="J233" s="17"/>
      <c r="K233" s="17"/>
    </row>
    <row r="234" spans="10:11" x14ac:dyDescent="0.25">
      <c r="J234" s="17"/>
      <c r="K234" s="17"/>
    </row>
    <row r="235" spans="10:11" x14ac:dyDescent="0.25">
      <c r="J235" s="17"/>
      <c r="K235" s="17"/>
    </row>
    <row r="236" spans="10:11" x14ac:dyDescent="0.25">
      <c r="J236" s="17"/>
      <c r="K236" s="17"/>
    </row>
    <row r="237" spans="10:11" x14ac:dyDescent="0.25">
      <c r="J237" s="17"/>
      <c r="K237" s="17"/>
    </row>
    <row r="238" spans="10:11" x14ac:dyDescent="0.25">
      <c r="J238" s="17"/>
      <c r="K238" s="17"/>
    </row>
    <row r="239" spans="10:11" x14ac:dyDescent="0.25">
      <c r="J239" s="17"/>
      <c r="K239" s="17"/>
    </row>
    <row r="240" spans="10:11" x14ac:dyDescent="0.25">
      <c r="J240" s="17"/>
      <c r="K240" s="17"/>
    </row>
    <row r="241" spans="10:11" x14ac:dyDescent="0.25">
      <c r="J241" s="17"/>
      <c r="K241" s="17"/>
    </row>
    <row r="242" spans="10:11" x14ac:dyDescent="0.25">
      <c r="J242" s="17"/>
      <c r="K242" s="17"/>
    </row>
    <row r="243" spans="10:11" x14ac:dyDescent="0.25">
      <c r="J243" s="17"/>
      <c r="K243" s="17"/>
    </row>
    <row r="244" spans="10:11" x14ac:dyDescent="0.25">
      <c r="J244" s="17"/>
      <c r="K244" s="17"/>
    </row>
    <row r="245" spans="10:11" x14ac:dyDescent="0.25">
      <c r="J245" s="17"/>
      <c r="K245" s="17"/>
    </row>
    <row r="246" spans="10:11" x14ac:dyDescent="0.25">
      <c r="J246" s="17"/>
      <c r="K246" s="17"/>
    </row>
    <row r="247" spans="10:11" x14ac:dyDescent="0.25">
      <c r="J247" s="17"/>
      <c r="K247" s="17"/>
    </row>
    <row r="248" spans="10:11" x14ac:dyDescent="0.25">
      <c r="J248" s="17"/>
      <c r="K248" s="17"/>
    </row>
    <row r="249" spans="10:11" x14ac:dyDescent="0.25">
      <c r="J249" s="17"/>
      <c r="K249" s="17"/>
    </row>
    <row r="250" spans="10:11" x14ac:dyDescent="0.25">
      <c r="J250" s="17"/>
      <c r="K250" s="17"/>
    </row>
  </sheetData>
  <mergeCells count="23">
    <mergeCell ref="D153:D154"/>
    <mergeCell ref="E153:E154"/>
    <mergeCell ref="A180:I180"/>
    <mergeCell ref="K5:K6"/>
    <mergeCell ref="E74:E75"/>
    <mergeCell ref="D102:D103"/>
    <mergeCell ref="E102:E103"/>
    <mergeCell ref="D125:D126"/>
    <mergeCell ref="E125:E126"/>
    <mergeCell ref="D127:D129"/>
    <mergeCell ref="E127:E129"/>
    <mergeCell ref="I5:I6"/>
    <mergeCell ref="J5:J6"/>
    <mergeCell ref="L5:L6"/>
    <mergeCell ref="D11:D12"/>
    <mergeCell ref="E11:E12"/>
    <mergeCell ref="E53:E54"/>
    <mergeCell ref="A5:A6"/>
    <mergeCell ref="B5:B6"/>
    <mergeCell ref="C5:C6"/>
    <mergeCell ref="D5:E5"/>
    <mergeCell ref="F5:F6"/>
    <mergeCell ref="G5:H5"/>
  </mergeCells>
  <pageMargins left="0.7" right="0.7" top="0.75" bottom="0.75" header="0.3" footer="0.3"/>
  <pageSetup paperSize="341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K182"/>
  <sheetViews>
    <sheetView topLeftCell="A161" zoomScaleNormal="100" workbookViewId="0">
      <selection activeCell="H170" sqref="H170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1050</v>
      </c>
      <c r="H5" s="227"/>
      <c r="I5" s="228" t="s">
        <v>9</v>
      </c>
      <c r="J5" s="229" t="s">
        <v>897</v>
      </c>
      <c r="K5" s="234" t="s">
        <v>896</v>
      </c>
      <c r="L5" s="101"/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0</v>
      </c>
      <c r="I7" s="71">
        <f>H7-G7</f>
        <v>0</v>
      </c>
      <c r="J7" s="16">
        <f>I7*117.31</f>
        <v>0</v>
      </c>
      <c r="K7" s="16">
        <f>I7*97.76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1</v>
      </c>
      <c r="H8" s="53">
        <v>1</v>
      </c>
      <c r="I8" s="71">
        <f t="shared" ref="I8:I71" si="0">H8-G8</f>
        <v>0</v>
      </c>
      <c r="J8" s="16">
        <f t="shared" ref="J8:J71" si="1">I8*117.31</f>
        <v>0</v>
      </c>
      <c r="K8" s="16">
        <f t="shared" ref="K8:K71" si="2">I8*97.76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8</v>
      </c>
      <c r="H9" s="53">
        <v>8</v>
      </c>
      <c r="I9" s="71">
        <f t="shared" si="0"/>
        <v>0</v>
      </c>
      <c r="J9" s="16">
        <f t="shared" si="1"/>
        <v>0</v>
      </c>
      <c r="K9" s="16">
        <f t="shared" si="2"/>
        <v>0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2</v>
      </c>
      <c r="H10" s="53">
        <v>2</v>
      </c>
      <c r="I10" s="71">
        <f t="shared" si="0"/>
        <v>0</v>
      </c>
      <c r="J10" s="16">
        <f t="shared" si="1"/>
        <v>0</v>
      </c>
      <c r="K10" s="16">
        <f t="shared" si="2"/>
        <v>0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20</v>
      </c>
      <c r="H11" s="53">
        <v>29</v>
      </c>
      <c r="I11" s="71">
        <f t="shared" si="0"/>
        <v>9</v>
      </c>
      <c r="J11" s="16">
        <f t="shared" si="1"/>
        <v>1055.79</v>
      </c>
      <c r="K11" s="16">
        <f t="shared" si="2"/>
        <v>879.84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14</v>
      </c>
      <c r="H12" s="53">
        <v>20</v>
      </c>
      <c r="I12" s="71">
        <f t="shared" si="0"/>
        <v>6</v>
      </c>
      <c r="J12" s="16">
        <f t="shared" si="1"/>
        <v>703.86</v>
      </c>
      <c r="K12" s="16">
        <f t="shared" si="2"/>
        <v>586.56000000000006</v>
      </c>
    </row>
    <row r="13" spans="1:37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1</v>
      </c>
      <c r="H13" s="53">
        <v>1</v>
      </c>
      <c r="I13" s="71">
        <f t="shared" si="0"/>
        <v>0</v>
      </c>
      <c r="J13" s="16">
        <f t="shared" si="1"/>
        <v>0</v>
      </c>
      <c r="K13" s="16">
        <f t="shared" si="2"/>
        <v>0</v>
      </c>
    </row>
    <row r="14" spans="1:37" x14ac:dyDescent="0.25">
      <c r="A14" s="57" t="s">
        <v>34</v>
      </c>
      <c r="B14" s="8" t="s">
        <v>150</v>
      </c>
      <c r="C14" s="8" t="s">
        <v>151</v>
      </c>
      <c r="D14" s="12"/>
      <c r="E14" s="10"/>
      <c r="F14" t="s">
        <v>152</v>
      </c>
      <c r="G14" s="46" t="s">
        <v>146</v>
      </c>
      <c r="H14" s="46" t="s">
        <v>146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212</v>
      </c>
      <c r="C15" s="8" t="s">
        <v>213</v>
      </c>
      <c r="D15" s="12"/>
      <c r="E15" s="10"/>
      <c r="F15" s="8" t="s">
        <v>214</v>
      </c>
      <c r="G15" s="46" t="s">
        <v>20</v>
      </c>
      <c r="H15" s="46" t="s">
        <v>20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120</v>
      </c>
      <c r="C16" s="8" t="s">
        <v>121</v>
      </c>
      <c r="D16" s="12"/>
      <c r="E16" s="10"/>
      <c r="F16" s="8" t="s">
        <v>76</v>
      </c>
      <c r="G16" s="46" t="s">
        <v>20</v>
      </c>
      <c r="H16" s="46" t="s">
        <v>20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296</v>
      </c>
      <c r="C17" s="12" t="s">
        <v>297</v>
      </c>
      <c r="D17" s="12"/>
      <c r="E17" s="10"/>
      <c r="F17" s="8" t="s">
        <v>298</v>
      </c>
      <c r="G17" s="46" t="s">
        <v>23</v>
      </c>
      <c r="H17" s="46" t="s">
        <v>23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488</v>
      </c>
      <c r="C18" s="12" t="s">
        <v>489</v>
      </c>
      <c r="D18" s="12"/>
      <c r="E18" s="10"/>
      <c r="F18" s="8" t="s">
        <v>454</v>
      </c>
      <c r="G18" s="46" t="s">
        <v>20</v>
      </c>
      <c r="H18" s="46" t="s">
        <v>20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14</v>
      </c>
      <c r="C19" s="24" t="s">
        <v>122</v>
      </c>
      <c r="D19" s="23"/>
      <c r="E19" s="12"/>
      <c r="F19" s="8" t="s">
        <v>15</v>
      </c>
      <c r="G19" s="46" t="s">
        <v>13</v>
      </c>
      <c r="H19" s="46" t="s">
        <v>13</v>
      </c>
      <c r="I19" s="71">
        <f t="shared" si="0"/>
        <v>0</v>
      </c>
      <c r="J19" s="16">
        <f t="shared" si="1"/>
        <v>0</v>
      </c>
      <c r="K19" s="16">
        <f t="shared" si="2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99" t="s">
        <v>523</v>
      </c>
      <c r="C20" s="99" t="s">
        <v>524</v>
      </c>
      <c r="D20" s="23"/>
      <c r="E20" s="12"/>
      <c r="F20" s="99" t="s">
        <v>527</v>
      </c>
      <c r="G20" s="46" t="s">
        <v>57</v>
      </c>
      <c r="H20" s="46" t="s">
        <v>206</v>
      </c>
      <c r="I20" s="71">
        <f t="shared" si="0"/>
        <v>10</v>
      </c>
      <c r="J20" s="16">
        <f t="shared" si="1"/>
        <v>1173.0999999999999</v>
      </c>
      <c r="K20" s="16">
        <f t="shared" si="2"/>
        <v>977.6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99" t="s">
        <v>525</v>
      </c>
      <c r="C21" s="99" t="s">
        <v>526</v>
      </c>
      <c r="D21" s="23"/>
      <c r="E21" s="12"/>
      <c r="F21" s="99" t="s">
        <v>528</v>
      </c>
      <c r="G21" s="46" t="s">
        <v>17</v>
      </c>
      <c r="H21" s="46" t="s">
        <v>17</v>
      </c>
      <c r="I21" s="71">
        <f t="shared" si="0"/>
        <v>0</v>
      </c>
      <c r="J21" s="16">
        <f t="shared" si="1"/>
        <v>0</v>
      </c>
      <c r="K21" s="16">
        <f t="shared" si="2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18</v>
      </c>
      <c r="C22" s="12" t="s">
        <v>123</v>
      </c>
      <c r="D22" s="23"/>
      <c r="E22" s="12"/>
      <c r="F22" s="8" t="s">
        <v>19</v>
      </c>
      <c r="G22" s="46" t="s">
        <v>58</v>
      </c>
      <c r="H22" s="46" t="s">
        <v>65</v>
      </c>
      <c r="I22" s="71">
        <f t="shared" si="0"/>
        <v>2</v>
      </c>
      <c r="J22" s="16">
        <f t="shared" si="1"/>
        <v>234.62</v>
      </c>
      <c r="K22" s="16">
        <f t="shared" si="2"/>
        <v>195.52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</v>
      </c>
      <c r="C23" s="12" t="s">
        <v>124</v>
      </c>
      <c r="D23" s="23"/>
      <c r="E23" s="12"/>
      <c r="F23" s="8" t="s">
        <v>22</v>
      </c>
      <c r="G23" s="46" t="s">
        <v>46</v>
      </c>
      <c r="H23" s="46" t="s">
        <v>52</v>
      </c>
      <c r="I23" s="71">
        <f t="shared" si="0"/>
        <v>2</v>
      </c>
      <c r="J23" s="16">
        <f t="shared" si="1"/>
        <v>234.62</v>
      </c>
      <c r="K23" s="16">
        <f t="shared" si="2"/>
        <v>195.52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484</v>
      </c>
      <c r="C24" s="12" t="s">
        <v>485</v>
      </c>
      <c r="D24" s="12"/>
      <c r="E24" s="10"/>
      <c r="F24" s="8" t="s">
        <v>416</v>
      </c>
      <c r="G24" s="46" t="s">
        <v>16</v>
      </c>
      <c r="H24" s="46" t="s">
        <v>16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24</v>
      </c>
      <c r="C25" s="12" t="s">
        <v>125</v>
      </c>
      <c r="D25" s="23"/>
      <c r="E25" s="12"/>
      <c r="F25" s="8" t="s">
        <v>25</v>
      </c>
      <c r="G25" s="46" t="s">
        <v>57</v>
      </c>
      <c r="H25" s="46" t="s">
        <v>193</v>
      </c>
      <c r="I25" s="71">
        <f t="shared" si="0"/>
        <v>4</v>
      </c>
      <c r="J25" s="16">
        <f t="shared" si="1"/>
        <v>469.24</v>
      </c>
      <c r="K25" s="16">
        <f t="shared" si="2"/>
        <v>391.04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27</v>
      </c>
      <c r="C26" s="12" t="s">
        <v>126</v>
      </c>
      <c r="D26" s="23"/>
      <c r="E26" s="12"/>
      <c r="F26" s="8" t="s">
        <v>28</v>
      </c>
      <c r="G26" s="46" t="s">
        <v>23</v>
      </c>
      <c r="H26" s="46" t="s">
        <v>23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30</v>
      </c>
      <c r="C27" s="12" t="s">
        <v>127</v>
      </c>
      <c r="D27" s="8"/>
      <c r="E27" s="10"/>
      <c r="F27" s="8" t="s">
        <v>22</v>
      </c>
      <c r="G27" s="46" t="s">
        <v>20</v>
      </c>
      <c r="H27" s="46" t="s">
        <v>20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32</v>
      </c>
      <c r="C28" s="12" t="s">
        <v>128</v>
      </c>
      <c r="D28" s="23"/>
      <c r="E28" s="12"/>
      <c r="F28" s="8" t="s">
        <v>33</v>
      </c>
      <c r="G28" s="46" t="s">
        <v>68</v>
      </c>
      <c r="H28" s="46" t="s">
        <v>77</v>
      </c>
      <c r="I28" s="71">
        <f t="shared" si="0"/>
        <v>3</v>
      </c>
      <c r="J28" s="16">
        <f t="shared" si="1"/>
        <v>351.93</v>
      </c>
      <c r="K28" s="16">
        <f t="shared" si="2"/>
        <v>293.28000000000003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35</v>
      </c>
      <c r="C29" s="8" t="s">
        <v>129</v>
      </c>
      <c r="D29" s="23"/>
      <c r="E29" s="12"/>
      <c r="F29" s="8" t="s">
        <v>36</v>
      </c>
      <c r="G29" s="46" t="s">
        <v>31</v>
      </c>
      <c r="H29" s="46" t="s">
        <v>31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215</v>
      </c>
      <c r="C30" s="8" t="s">
        <v>213</v>
      </c>
      <c r="D30" s="8"/>
      <c r="E30" s="10"/>
      <c r="F30" s="8" t="s">
        <v>214</v>
      </c>
      <c r="G30" s="46" t="s">
        <v>17</v>
      </c>
      <c r="H30" s="46" t="s">
        <v>17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38</v>
      </c>
      <c r="C31" s="12" t="s">
        <v>130</v>
      </c>
      <c r="D31" s="23"/>
      <c r="E31" s="12"/>
      <c r="F31" s="8" t="s">
        <v>39</v>
      </c>
      <c r="G31" s="46" t="s">
        <v>31</v>
      </c>
      <c r="H31" s="46" t="s">
        <v>31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216</v>
      </c>
      <c r="C32" s="63" t="s">
        <v>217</v>
      </c>
      <c r="D32" s="8"/>
      <c r="E32" s="10"/>
      <c r="F32" s="8" t="s">
        <v>214</v>
      </c>
      <c r="G32" s="46" t="s">
        <v>17</v>
      </c>
      <c r="H32" s="46" t="s">
        <v>17</v>
      </c>
      <c r="I32" s="71">
        <f t="shared" si="0"/>
        <v>0</v>
      </c>
      <c r="J32" s="16">
        <f t="shared" si="1"/>
        <v>0</v>
      </c>
      <c r="K32" s="16">
        <f t="shared" si="2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694</v>
      </c>
      <c r="C33" s="12" t="s">
        <v>695</v>
      </c>
      <c r="D33" s="8"/>
      <c r="E33" s="10"/>
      <c r="F33" s="8" t="s">
        <v>691</v>
      </c>
      <c r="G33" s="48" t="s">
        <v>16</v>
      </c>
      <c r="H33" s="48" t="s">
        <v>16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12" t="s">
        <v>218</v>
      </c>
      <c r="C34" s="64" t="s">
        <v>219</v>
      </c>
      <c r="D34" s="23"/>
      <c r="E34" s="12"/>
      <c r="F34" s="8" t="s">
        <v>210</v>
      </c>
      <c r="G34" s="46" t="s">
        <v>26</v>
      </c>
      <c r="H34" s="46" t="s">
        <v>26</v>
      </c>
      <c r="I34" s="71">
        <f t="shared" si="0"/>
        <v>0</v>
      </c>
      <c r="J34" s="16">
        <f t="shared" si="1"/>
        <v>0</v>
      </c>
      <c r="K34" s="16">
        <f t="shared" si="2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12" t="s">
        <v>472</v>
      </c>
      <c r="C35" s="64" t="s">
        <v>473</v>
      </c>
      <c r="D35" s="8"/>
      <c r="E35" s="10"/>
      <c r="F35" s="8" t="s">
        <v>416</v>
      </c>
      <c r="G35" s="46" t="s">
        <v>16</v>
      </c>
      <c r="H35" s="46" t="s">
        <v>16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12" t="s">
        <v>220</v>
      </c>
      <c r="C36" s="64" t="s">
        <v>221</v>
      </c>
      <c r="D36" s="23"/>
      <c r="E36" s="12"/>
      <c r="F36" s="8" t="s">
        <v>222</v>
      </c>
      <c r="G36" s="48" t="s">
        <v>46</v>
      </c>
      <c r="H36" s="48" t="s">
        <v>58</v>
      </c>
      <c r="I36" s="71">
        <f t="shared" si="0"/>
        <v>4</v>
      </c>
      <c r="J36" s="16">
        <f t="shared" si="1"/>
        <v>469.24</v>
      </c>
      <c r="K36" s="16">
        <f t="shared" si="2"/>
        <v>391.04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12" t="s">
        <v>673</v>
      </c>
      <c r="C37" s="12" t="s">
        <v>674</v>
      </c>
      <c r="D37" s="23"/>
      <c r="E37" s="12"/>
      <c r="F37" s="8" t="s">
        <v>675</v>
      </c>
      <c r="G37" s="48" t="s">
        <v>54</v>
      </c>
      <c r="H37" s="48" t="s">
        <v>74</v>
      </c>
      <c r="I37" s="71">
        <f t="shared" si="0"/>
        <v>6</v>
      </c>
      <c r="J37" s="16">
        <f t="shared" si="1"/>
        <v>703.86</v>
      </c>
      <c r="K37" s="16">
        <f t="shared" si="2"/>
        <v>586.56000000000006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12" t="s">
        <v>475</v>
      </c>
      <c r="C38" s="64" t="s">
        <v>476</v>
      </c>
      <c r="D38" s="8"/>
      <c r="E38" s="10"/>
      <c r="F38" s="8" t="s">
        <v>477</v>
      </c>
      <c r="G38" s="46" t="s">
        <v>17</v>
      </c>
      <c r="H38" s="46" t="s">
        <v>17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99" t="s">
        <v>529</v>
      </c>
      <c r="C39" s="99" t="s">
        <v>530</v>
      </c>
      <c r="D39" s="8"/>
      <c r="E39" s="10"/>
      <c r="F39" s="99" t="s">
        <v>531</v>
      </c>
      <c r="G39" s="46" t="s">
        <v>13</v>
      </c>
      <c r="H39" s="46" t="s">
        <v>13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12" t="s">
        <v>41</v>
      </c>
      <c r="C40" s="12" t="s">
        <v>131</v>
      </c>
      <c r="D40" s="8"/>
      <c r="E40" s="10"/>
      <c r="F40" s="8" t="s">
        <v>42</v>
      </c>
      <c r="G40" s="46" t="s">
        <v>17</v>
      </c>
      <c r="H40" s="46" t="s">
        <v>17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12" t="s">
        <v>44</v>
      </c>
      <c r="C41" s="12" t="s">
        <v>132</v>
      </c>
      <c r="D41" s="23"/>
      <c r="E41" s="8"/>
      <c r="F41" s="8" t="s">
        <v>45</v>
      </c>
      <c r="G41" s="46" t="s">
        <v>37</v>
      </c>
      <c r="H41" s="46" t="s">
        <v>37</v>
      </c>
      <c r="I41" s="71">
        <f t="shared" si="0"/>
        <v>0</v>
      </c>
      <c r="J41" s="16">
        <f t="shared" si="1"/>
        <v>0</v>
      </c>
      <c r="K41" s="16">
        <f t="shared" si="2"/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12" t="s">
        <v>47</v>
      </c>
      <c r="C42" s="12" t="s">
        <v>133</v>
      </c>
      <c r="D42" s="23"/>
      <c r="E42" s="8"/>
      <c r="F42" s="8" t="s">
        <v>48</v>
      </c>
      <c r="G42" s="46" t="s">
        <v>244</v>
      </c>
      <c r="H42" s="46" t="s">
        <v>248</v>
      </c>
      <c r="I42" s="71">
        <f t="shared" si="0"/>
        <v>7</v>
      </c>
      <c r="J42" s="16">
        <f t="shared" si="1"/>
        <v>821.17000000000007</v>
      </c>
      <c r="K42" s="16">
        <f t="shared" si="2"/>
        <v>684.32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12" t="s">
        <v>223</v>
      </c>
      <c r="C43" s="12" t="s">
        <v>224</v>
      </c>
      <c r="D43" s="23"/>
      <c r="E43" s="8"/>
      <c r="F43" s="8" t="s">
        <v>225</v>
      </c>
      <c r="G43" s="46" t="s">
        <v>43</v>
      </c>
      <c r="H43" s="46" t="s">
        <v>43</v>
      </c>
      <c r="I43" s="71">
        <f t="shared" si="0"/>
        <v>0</v>
      </c>
      <c r="J43" s="16">
        <f t="shared" si="1"/>
        <v>0</v>
      </c>
      <c r="K43" s="16">
        <f t="shared" si="2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12" t="s">
        <v>50</v>
      </c>
      <c r="C44" s="12" t="s">
        <v>134</v>
      </c>
      <c r="D44" s="23"/>
      <c r="E44" s="8"/>
      <c r="F44" s="8" t="s">
        <v>51</v>
      </c>
      <c r="G44" s="46" t="s">
        <v>34</v>
      </c>
      <c r="H44" s="46" t="s">
        <v>34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12" t="s">
        <v>812</v>
      </c>
      <c r="C45" s="12" t="s">
        <v>813</v>
      </c>
      <c r="D45" s="8"/>
      <c r="E45" s="10"/>
      <c r="F45" s="8" t="s">
        <v>814</v>
      </c>
      <c r="G45" s="46" t="s">
        <v>13</v>
      </c>
      <c r="H45" s="46" t="s">
        <v>13</v>
      </c>
      <c r="I45" s="71">
        <f t="shared" si="0"/>
        <v>0</v>
      </c>
      <c r="J45" s="16">
        <f t="shared" si="1"/>
        <v>0</v>
      </c>
      <c r="K45" s="16">
        <f t="shared" si="2"/>
        <v>0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12" t="s">
        <v>310</v>
      </c>
      <c r="C46" s="12" t="s">
        <v>311</v>
      </c>
      <c r="D46" s="8"/>
      <c r="E46" s="10"/>
      <c r="F46" s="8" t="s">
        <v>312</v>
      </c>
      <c r="G46" s="46" t="s">
        <v>20</v>
      </c>
      <c r="H46" s="46" t="s">
        <v>20</v>
      </c>
      <c r="I46" s="71">
        <f t="shared" si="0"/>
        <v>0</v>
      </c>
      <c r="J46" s="16">
        <f t="shared" si="1"/>
        <v>0</v>
      </c>
      <c r="K46" s="16">
        <f t="shared" si="2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12" t="s">
        <v>53</v>
      </c>
      <c r="C47" s="12" t="s">
        <v>135</v>
      </c>
      <c r="D47" s="23"/>
      <c r="E47" s="8"/>
      <c r="F47" s="8" t="s">
        <v>39</v>
      </c>
      <c r="G47" s="46" t="s">
        <v>20</v>
      </c>
      <c r="H47" s="46" t="s">
        <v>20</v>
      </c>
      <c r="I47" s="71">
        <f t="shared" si="0"/>
        <v>0</v>
      </c>
      <c r="J47" s="16">
        <f t="shared" si="1"/>
        <v>0</v>
      </c>
      <c r="K47" s="16">
        <f t="shared" si="2"/>
        <v>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12" t="s">
        <v>55</v>
      </c>
      <c r="C48" s="12" t="s">
        <v>136</v>
      </c>
      <c r="D48" s="23"/>
      <c r="E48" s="12"/>
      <c r="F48" s="8" t="s">
        <v>56</v>
      </c>
      <c r="G48" s="46" t="s">
        <v>496</v>
      </c>
      <c r="H48" s="46" t="s">
        <v>502</v>
      </c>
      <c r="I48" s="71">
        <f t="shared" si="0"/>
        <v>6</v>
      </c>
      <c r="J48" s="16">
        <f t="shared" si="1"/>
        <v>703.86</v>
      </c>
      <c r="K48" s="16">
        <f t="shared" si="2"/>
        <v>586.56000000000006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12" t="s">
        <v>59</v>
      </c>
      <c r="C49" s="12" t="s">
        <v>137</v>
      </c>
      <c r="D49" s="25"/>
      <c r="E49" s="8"/>
      <c r="F49" s="8" t="s">
        <v>60</v>
      </c>
      <c r="G49" s="46" t="s">
        <v>29</v>
      </c>
      <c r="H49" s="46" t="s">
        <v>29</v>
      </c>
      <c r="I49" s="71">
        <f t="shared" si="0"/>
        <v>0</v>
      </c>
      <c r="J49" s="16">
        <f t="shared" si="1"/>
        <v>0</v>
      </c>
      <c r="K49" s="16">
        <f t="shared" si="2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99" t="s">
        <v>532</v>
      </c>
      <c r="C50" s="99" t="s">
        <v>533</v>
      </c>
      <c r="D50" s="25"/>
      <c r="E50" s="8"/>
      <c r="F50" s="99" t="s">
        <v>531</v>
      </c>
      <c r="G50" s="48" t="s">
        <v>190</v>
      </c>
      <c r="H50" s="48" t="s">
        <v>92</v>
      </c>
      <c r="I50" s="71">
        <f t="shared" si="0"/>
        <v>7</v>
      </c>
      <c r="J50" s="16">
        <f t="shared" si="1"/>
        <v>821.17000000000007</v>
      </c>
      <c r="K50" s="16">
        <f t="shared" si="2"/>
        <v>684.32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12" t="s">
        <v>653</v>
      </c>
      <c r="C51" s="12" t="s">
        <v>654</v>
      </c>
      <c r="D51" s="31"/>
      <c r="E51" s="106"/>
      <c r="F51" s="8" t="s">
        <v>655</v>
      </c>
      <c r="G51" s="46" t="s">
        <v>57</v>
      </c>
      <c r="H51" s="46" t="s">
        <v>57</v>
      </c>
      <c r="I51" s="71">
        <f t="shared" si="0"/>
        <v>0</v>
      </c>
      <c r="J51" s="16">
        <f t="shared" si="1"/>
        <v>0</v>
      </c>
      <c r="K51" s="16">
        <f t="shared" si="2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12" t="s">
        <v>818</v>
      </c>
      <c r="C52" s="108" t="s">
        <v>819</v>
      </c>
      <c r="D52" s="31"/>
      <c r="E52" s="106"/>
      <c r="F52" s="31" t="s">
        <v>820</v>
      </c>
      <c r="G52" s="46" t="s">
        <v>13</v>
      </c>
      <c r="H52" s="46" t="s">
        <v>13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12" t="s">
        <v>62</v>
      </c>
      <c r="C53" s="108" t="s">
        <v>122</v>
      </c>
      <c r="D53" s="25"/>
      <c r="E53" s="237"/>
      <c r="F53" s="86" t="s">
        <v>63</v>
      </c>
      <c r="G53" s="46" t="s">
        <v>37</v>
      </c>
      <c r="H53" s="46" t="s">
        <v>37</v>
      </c>
      <c r="I53" s="71">
        <f t="shared" si="0"/>
        <v>0</v>
      </c>
      <c r="J53" s="16">
        <f t="shared" si="1"/>
        <v>0</v>
      </c>
      <c r="K53" s="16">
        <f t="shared" si="2"/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12" t="s">
        <v>64</v>
      </c>
      <c r="C54" s="109"/>
      <c r="D54" s="29"/>
      <c r="E54" s="238"/>
      <c r="F54" s="88"/>
      <c r="G54" s="46" t="s">
        <v>197</v>
      </c>
      <c r="H54" s="46" t="s">
        <v>197</v>
      </c>
      <c r="I54" s="71">
        <f t="shared" si="0"/>
        <v>0</v>
      </c>
      <c r="J54" s="16">
        <f t="shared" si="1"/>
        <v>0</v>
      </c>
      <c r="K54" s="16">
        <f t="shared" si="2"/>
        <v>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12" t="s">
        <v>164</v>
      </c>
      <c r="C55" s="109" t="s">
        <v>165</v>
      </c>
      <c r="D55" s="30"/>
      <c r="E55" s="10"/>
      <c r="F55" s="147" t="s">
        <v>166</v>
      </c>
      <c r="G55" s="46" t="s">
        <v>394</v>
      </c>
      <c r="H55" s="46" t="s">
        <v>394</v>
      </c>
      <c r="I55" s="71">
        <f t="shared" si="0"/>
        <v>0</v>
      </c>
      <c r="J55" s="16">
        <f t="shared" si="1"/>
        <v>0</v>
      </c>
      <c r="K55" s="16">
        <f t="shared" si="2"/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12" t="s">
        <v>226</v>
      </c>
      <c r="C56" s="109" t="s">
        <v>213</v>
      </c>
      <c r="D56" s="30"/>
      <c r="E56" s="10"/>
      <c r="F56" s="147" t="s">
        <v>214</v>
      </c>
      <c r="G56" s="115"/>
      <c r="H56" s="115"/>
      <c r="I56" s="71">
        <f t="shared" si="0"/>
        <v>0</v>
      </c>
      <c r="J56" s="16">
        <f t="shared" si="1"/>
        <v>0</v>
      </c>
      <c r="K56" s="16">
        <f t="shared" si="2"/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12" t="s">
        <v>461</v>
      </c>
      <c r="C57" s="109" t="s">
        <v>462</v>
      </c>
      <c r="D57" s="30"/>
      <c r="E57" s="10"/>
      <c r="F57" s="147" t="s">
        <v>463</v>
      </c>
      <c r="G57" s="46" t="s">
        <v>13</v>
      </c>
      <c r="H57" s="46" t="s">
        <v>13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12" t="s">
        <v>824</v>
      </c>
      <c r="C58" s="109" t="s">
        <v>825</v>
      </c>
      <c r="D58" s="30"/>
      <c r="E58" s="10"/>
      <c r="F58" s="147" t="s">
        <v>826</v>
      </c>
      <c r="G58" s="46" t="s">
        <v>13</v>
      </c>
      <c r="H58" s="46" t="s">
        <v>13</v>
      </c>
      <c r="I58" s="71">
        <f t="shared" si="0"/>
        <v>0</v>
      </c>
      <c r="J58" s="16">
        <f t="shared" si="1"/>
        <v>0</v>
      </c>
      <c r="K58" s="16">
        <f t="shared" si="2"/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99" t="s">
        <v>534</v>
      </c>
      <c r="C59" s="99" t="s">
        <v>535</v>
      </c>
      <c r="D59" s="23"/>
      <c r="E59" s="8"/>
      <c r="F59" s="99" t="s">
        <v>536</v>
      </c>
      <c r="G59" s="46" t="s">
        <v>194</v>
      </c>
      <c r="H59" s="46" t="s">
        <v>157</v>
      </c>
      <c r="I59" s="71">
        <f t="shared" si="0"/>
        <v>12</v>
      </c>
      <c r="J59" s="16">
        <f t="shared" si="1"/>
        <v>1407.72</v>
      </c>
      <c r="K59" s="16">
        <f t="shared" si="2"/>
        <v>1173.1200000000001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12" t="s">
        <v>66</v>
      </c>
      <c r="C60" s="12" t="s">
        <v>138</v>
      </c>
      <c r="D60" s="23"/>
      <c r="E60" s="8"/>
      <c r="F60" s="8" t="s">
        <v>67</v>
      </c>
      <c r="G60" s="46" t="s">
        <v>49</v>
      </c>
      <c r="H60" s="46" t="s">
        <v>49</v>
      </c>
      <c r="I60" s="71">
        <f t="shared" si="0"/>
        <v>0</v>
      </c>
      <c r="J60" s="16">
        <f t="shared" si="1"/>
        <v>0</v>
      </c>
      <c r="K60" s="16">
        <f t="shared" si="2"/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12" t="s">
        <v>320</v>
      </c>
      <c r="C61" s="12" t="s">
        <v>321</v>
      </c>
      <c r="D61" s="30"/>
      <c r="E61" s="10"/>
      <c r="F61" s="8" t="s">
        <v>322</v>
      </c>
      <c r="G61" s="46" t="s">
        <v>17</v>
      </c>
      <c r="H61" s="46" t="s">
        <v>17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12" t="s">
        <v>69</v>
      </c>
      <c r="C62" s="12" t="s">
        <v>139</v>
      </c>
      <c r="D62" s="23"/>
      <c r="E62" s="8"/>
      <c r="F62" s="8" t="s">
        <v>70</v>
      </c>
      <c r="G62" s="46" t="s">
        <v>52</v>
      </c>
      <c r="H62" s="46" t="s">
        <v>52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12" t="s">
        <v>169</v>
      </c>
      <c r="C63" s="12" t="s">
        <v>170</v>
      </c>
      <c r="D63" s="8"/>
      <c r="E63" s="10"/>
      <c r="F63" s="8" t="s">
        <v>166</v>
      </c>
      <c r="G63" s="46" t="s">
        <v>198</v>
      </c>
      <c r="H63" s="46" t="s">
        <v>198</v>
      </c>
      <c r="I63" s="71">
        <f t="shared" si="0"/>
        <v>0</v>
      </c>
      <c r="J63" s="16">
        <f t="shared" si="1"/>
        <v>0</v>
      </c>
      <c r="K63" s="16">
        <f t="shared" si="2"/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12" t="s">
        <v>325</v>
      </c>
      <c r="C64" s="12" t="s">
        <v>326</v>
      </c>
      <c r="D64" s="8"/>
      <c r="E64" s="10"/>
      <c r="F64" s="8" t="s">
        <v>327</v>
      </c>
      <c r="G64" s="46" t="s">
        <v>13</v>
      </c>
      <c r="H64" s="46" t="s">
        <v>13</v>
      </c>
      <c r="I64" s="71">
        <f t="shared" si="0"/>
        <v>0</v>
      </c>
      <c r="J64" s="16">
        <f t="shared" si="1"/>
        <v>0</v>
      </c>
      <c r="K64" s="16">
        <f t="shared" si="2"/>
        <v>0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12" t="s">
        <v>329</v>
      </c>
      <c r="C65" s="12" t="s">
        <v>330</v>
      </c>
      <c r="D65" s="23"/>
      <c r="E65" s="8"/>
      <c r="F65" s="8" t="s">
        <v>327</v>
      </c>
      <c r="G65" s="46" t="s">
        <v>192</v>
      </c>
      <c r="H65" s="46" t="s">
        <v>192</v>
      </c>
      <c r="I65" s="71">
        <f t="shared" si="0"/>
        <v>0</v>
      </c>
      <c r="J65" s="16">
        <f t="shared" si="1"/>
        <v>0</v>
      </c>
      <c r="K65" s="16">
        <f t="shared" si="2"/>
        <v>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12" t="s">
        <v>227</v>
      </c>
      <c r="C66" s="12" t="s">
        <v>213</v>
      </c>
      <c r="D66" s="8"/>
      <c r="E66" s="10"/>
      <c r="F66" s="8" t="s">
        <v>214</v>
      </c>
      <c r="G66" s="46" t="s">
        <v>20</v>
      </c>
      <c r="H66" s="46" t="s">
        <v>20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12" t="s">
        <v>172</v>
      </c>
      <c r="C67" s="12" t="s">
        <v>173</v>
      </c>
      <c r="D67" s="23"/>
      <c r="E67" s="12"/>
      <c r="F67" s="8" t="s">
        <v>174</v>
      </c>
      <c r="G67" s="46" t="s">
        <v>54</v>
      </c>
      <c r="H67" s="46" t="s">
        <v>65</v>
      </c>
      <c r="I67" s="71">
        <f t="shared" si="0"/>
        <v>3</v>
      </c>
      <c r="J67" s="16">
        <f t="shared" si="1"/>
        <v>351.93</v>
      </c>
      <c r="K67" s="16">
        <f t="shared" si="2"/>
        <v>293.28000000000003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12" t="s">
        <v>228</v>
      </c>
      <c r="C68" s="12" t="s">
        <v>213</v>
      </c>
      <c r="D68" s="8"/>
      <c r="E68" s="10"/>
      <c r="F68" s="8" t="s">
        <v>214</v>
      </c>
      <c r="G68" s="46" t="s">
        <v>43</v>
      </c>
      <c r="H68" s="46" t="s">
        <v>43</v>
      </c>
      <c r="I68" s="71">
        <f t="shared" si="0"/>
        <v>0</v>
      </c>
      <c r="J68" s="16">
        <f t="shared" si="1"/>
        <v>0</v>
      </c>
      <c r="K68" s="16">
        <f t="shared" si="2"/>
        <v>0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99" t="s">
        <v>537</v>
      </c>
      <c r="C69" s="99" t="s">
        <v>538</v>
      </c>
      <c r="D69" s="23"/>
      <c r="E69" s="12"/>
      <c r="F69" s="99" t="s">
        <v>539</v>
      </c>
      <c r="G69" s="46" t="s">
        <v>244</v>
      </c>
      <c r="H69" s="46" t="s">
        <v>318</v>
      </c>
      <c r="I69" s="71">
        <f t="shared" si="0"/>
        <v>13</v>
      </c>
      <c r="J69" s="16">
        <f t="shared" si="1"/>
        <v>1525.03</v>
      </c>
      <c r="K69" s="16">
        <f t="shared" si="2"/>
        <v>1270.8800000000001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99" t="s">
        <v>540</v>
      </c>
      <c r="C70" s="99" t="s">
        <v>541</v>
      </c>
      <c r="D70" s="23"/>
      <c r="E70" s="12"/>
      <c r="F70" s="99" t="s">
        <v>542</v>
      </c>
      <c r="G70" s="46" t="s">
        <v>49</v>
      </c>
      <c r="H70" s="46" t="s">
        <v>49</v>
      </c>
      <c r="I70" s="71">
        <f t="shared" si="0"/>
        <v>0</v>
      </c>
      <c r="J70" s="16">
        <f t="shared" si="1"/>
        <v>0</v>
      </c>
      <c r="K70" s="16">
        <f t="shared" si="2"/>
        <v>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12" t="s">
        <v>72</v>
      </c>
      <c r="C71" s="12" t="s">
        <v>792</v>
      </c>
      <c r="D71" s="23"/>
      <c r="E71" s="12"/>
      <c r="F71" s="8" t="s">
        <v>73</v>
      </c>
      <c r="G71" s="46" t="s">
        <v>88</v>
      </c>
      <c r="H71" s="46" t="s">
        <v>88</v>
      </c>
      <c r="I71" s="71">
        <f t="shared" si="0"/>
        <v>0</v>
      </c>
      <c r="J71" s="16">
        <f t="shared" si="1"/>
        <v>0</v>
      </c>
      <c r="K71" s="16">
        <f t="shared" si="2"/>
        <v>0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12" t="s">
        <v>452</v>
      </c>
      <c r="C72" s="12" t="s">
        <v>453</v>
      </c>
      <c r="D72" s="23"/>
      <c r="E72" s="12"/>
      <c r="F72" s="8" t="s">
        <v>454</v>
      </c>
      <c r="G72" s="46" t="s">
        <v>193</v>
      </c>
      <c r="H72" s="46" t="s">
        <v>242</v>
      </c>
      <c r="I72" s="71">
        <f t="shared" ref="I72:I135" si="3">H72-G72</f>
        <v>9</v>
      </c>
      <c r="J72" s="16">
        <f t="shared" ref="J72:J135" si="4">I72*117.31</f>
        <v>1055.79</v>
      </c>
      <c r="K72" s="16">
        <f t="shared" ref="K72:K135" si="5">I72*97.76</f>
        <v>879.84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57" t="s">
        <v>394</v>
      </c>
      <c r="B73" s="12" t="s">
        <v>75</v>
      </c>
      <c r="C73" s="12" t="s">
        <v>141</v>
      </c>
      <c r="D73" s="23"/>
      <c r="E73" s="12"/>
      <c r="F73" s="8" t="s">
        <v>76</v>
      </c>
      <c r="G73" s="46" t="s">
        <v>29</v>
      </c>
      <c r="H73" s="46" t="s">
        <v>29</v>
      </c>
      <c r="I73" s="71">
        <f t="shared" si="3"/>
        <v>0</v>
      </c>
      <c r="J73" s="16">
        <f t="shared" si="4"/>
        <v>0</v>
      </c>
      <c r="K73" s="16">
        <f t="shared" si="5"/>
        <v>0</v>
      </c>
    </row>
    <row r="74" spans="1:37" x14ac:dyDescent="0.25">
      <c r="A74" s="57" t="s">
        <v>395</v>
      </c>
      <c r="B74" s="12" t="s">
        <v>78</v>
      </c>
      <c r="C74" s="108" t="s">
        <v>142</v>
      </c>
      <c r="D74" s="25"/>
      <c r="E74" s="237"/>
      <c r="F74" s="86" t="s">
        <v>79</v>
      </c>
      <c r="G74" s="46" t="s">
        <v>16</v>
      </c>
      <c r="H74" s="46" t="s">
        <v>16</v>
      </c>
      <c r="I74" s="71">
        <f t="shared" si="3"/>
        <v>0</v>
      </c>
      <c r="J74" s="16">
        <f t="shared" si="4"/>
        <v>0</v>
      </c>
      <c r="K74" s="16">
        <f t="shared" si="5"/>
        <v>0</v>
      </c>
    </row>
    <row r="75" spans="1:37" x14ac:dyDescent="0.25">
      <c r="A75" s="57" t="s">
        <v>268</v>
      </c>
      <c r="B75" s="12" t="s">
        <v>80</v>
      </c>
      <c r="C75" s="109"/>
      <c r="D75" s="29"/>
      <c r="E75" s="238"/>
      <c r="F75" s="88"/>
      <c r="G75" s="46" t="s">
        <v>713</v>
      </c>
      <c r="H75" s="46" t="s">
        <v>724</v>
      </c>
      <c r="I75" s="71">
        <f t="shared" si="3"/>
        <v>15</v>
      </c>
      <c r="J75" s="16">
        <f t="shared" si="4"/>
        <v>1759.65</v>
      </c>
      <c r="K75" s="16">
        <f t="shared" si="5"/>
        <v>1466.4</v>
      </c>
    </row>
    <row r="76" spans="1:37" x14ac:dyDescent="0.25">
      <c r="A76" s="57" t="s">
        <v>168</v>
      </c>
      <c r="B76" s="12" t="s">
        <v>336</v>
      </c>
      <c r="C76" s="109" t="s">
        <v>337</v>
      </c>
      <c r="D76" s="8"/>
      <c r="E76" s="10"/>
      <c r="F76" s="147" t="s">
        <v>327</v>
      </c>
      <c r="G76" s="46" t="s">
        <v>40</v>
      </c>
      <c r="H76" s="46" t="s">
        <v>40</v>
      </c>
      <c r="I76" s="71">
        <f t="shared" si="3"/>
        <v>0</v>
      </c>
      <c r="J76" s="16">
        <f t="shared" si="4"/>
        <v>0</v>
      </c>
      <c r="K76" s="16">
        <f t="shared" si="5"/>
        <v>0</v>
      </c>
    </row>
    <row r="77" spans="1:37" x14ac:dyDescent="0.25">
      <c r="A77" s="57" t="s">
        <v>396</v>
      </c>
      <c r="B77" s="12" t="s">
        <v>702</v>
      </c>
      <c r="C77" s="12" t="s">
        <v>703</v>
      </c>
      <c r="D77" s="8"/>
      <c r="E77" s="10"/>
      <c r="F77" s="8" t="s">
        <v>704</v>
      </c>
      <c r="G77" s="46" t="s">
        <v>17</v>
      </c>
      <c r="H77" s="46" t="s">
        <v>17</v>
      </c>
      <c r="I77" s="71">
        <f t="shared" si="3"/>
        <v>0</v>
      </c>
      <c r="J77" s="16">
        <f t="shared" si="4"/>
        <v>0</v>
      </c>
      <c r="K77" s="16">
        <f t="shared" si="5"/>
        <v>0</v>
      </c>
    </row>
    <row r="78" spans="1:37" x14ac:dyDescent="0.25">
      <c r="A78" s="57" t="s">
        <v>295</v>
      </c>
      <c r="B78" s="12" t="s">
        <v>902</v>
      </c>
      <c r="C78" s="12" t="s">
        <v>903</v>
      </c>
      <c r="D78" s="8"/>
      <c r="E78" s="10"/>
      <c r="F78" s="8" t="s">
        <v>904</v>
      </c>
      <c r="G78" s="46" t="s">
        <v>13</v>
      </c>
      <c r="H78" s="46" t="s">
        <v>13</v>
      </c>
      <c r="I78" s="71">
        <f t="shared" si="3"/>
        <v>0</v>
      </c>
      <c r="J78" s="16">
        <f t="shared" si="4"/>
        <v>0</v>
      </c>
      <c r="K78" s="16">
        <f t="shared" si="5"/>
        <v>0</v>
      </c>
    </row>
    <row r="79" spans="1:37" x14ac:dyDescent="0.25">
      <c r="A79" s="57" t="s">
        <v>397</v>
      </c>
      <c r="B79" s="12" t="s">
        <v>696</v>
      </c>
      <c r="C79" s="12" t="s">
        <v>697</v>
      </c>
      <c r="D79" s="8"/>
      <c r="E79" s="10"/>
      <c r="F79" s="8" t="s">
        <v>698</v>
      </c>
      <c r="G79" s="46" t="s">
        <v>13</v>
      </c>
      <c r="H79" s="46" t="s">
        <v>13</v>
      </c>
      <c r="I79" s="71">
        <f t="shared" si="3"/>
        <v>0</v>
      </c>
      <c r="J79" s="16">
        <f t="shared" si="4"/>
        <v>0</v>
      </c>
      <c r="K79" s="16">
        <f t="shared" si="5"/>
        <v>0</v>
      </c>
    </row>
    <row r="80" spans="1:37" x14ac:dyDescent="0.25">
      <c r="A80" s="57" t="s">
        <v>398</v>
      </c>
      <c r="B80" s="12" t="s">
        <v>682</v>
      </c>
      <c r="C80" s="12" t="s">
        <v>683</v>
      </c>
      <c r="D80" s="8"/>
      <c r="E80" s="10"/>
      <c r="F80" s="8" t="s">
        <v>681</v>
      </c>
      <c r="G80" s="46" t="s">
        <v>20</v>
      </c>
      <c r="H80" s="46" t="s">
        <v>20</v>
      </c>
      <c r="I80" s="71">
        <f t="shared" si="3"/>
        <v>0</v>
      </c>
      <c r="J80" s="16">
        <f t="shared" si="4"/>
        <v>0</v>
      </c>
      <c r="K80" s="16">
        <f t="shared" si="5"/>
        <v>0</v>
      </c>
    </row>
    <row r="81" spans="1:11" x14ac:dyDescent="0.25">
      <c r="A81" s="57" t="s">
        <v>264</v>
      </c>
      <c r="B81" s="12" t="s">
        <v>339</v>
      </c>
      <c r="C81" s="109" t="s">
        <v>340</v>
      </c>
      <c r="D81" s="23"/>
      <c r="E81" s="12"/>
      <c r="F81" s="147" t="s">
        <v>322</v>
      </c>
      <c r="G81" s="46" t="s">
        <v>31</v>
      </c>
      <c r="H81" s="46" t="s">
        <v>31</v>
      </c>
      <c r="I81" s="71">
        <f t="shared" si="3"/>
        <v>0</v>
      </c>
      <c r="J81" s="16">
        <f t="shared" si="4"/>
        <v>0</v>
      </c>
      <c r="K81" s="16">
        <f t="shared" si="5"/>
        <v>0</v>
      </c>
    </row>
    <row r="82" spans="1:11" x14ac:dyDescent="0.25">
      <c r="A82" s="57" t="s">
        <v>399</v>
      </c>
      <c r="B82" s="12" t="s">
        <v>180</v>
      </c>
      <c r="C82" s="109" t="s">
        <v>181</v>
      </c>
      <c r="D82" s="23"/>
      <c r="E82" s="12"/>
      <c r="F82" s="147" t="s">
        <v>166</v>
      </c>
      <c r="G82" s="46" t="s">
        <v>155</v>
      </c>
      <c r="H82" s="46" t="s">
        <v>155</v>
      </c>
      <c r="I82" s="71">
        <f t="shared" si="3"/>
        <v>0</v>
      </c>
      <c r="J82" s="16">
        <f t="shared" si="4"/>
        <v>0</v>
      </c>
      <c r="K82" s="16">
        <f t="shared" si="5"/>
        <v>0</v>
      </c>
    </row>
    <row r="83" spans="1:11" x14ac:dyDescent="0.25">
      <c r="A83" s="57" t="s">
        <v>409</v>
      </c>
      <c r="B83" s="12" t="s">
        <v>342</v>
      </c>
      <c r="C83" s="109" t="s">
        <v>343</v>
      </c>
      <c r="D83" s="65"/>
      <c r="E83" s="66"/>
      <c r="F83" s="147" t="s">
        <v>312</v>
      </c>
      <c r="G83" s="46" t="s">
        <v>395</v>
      </c>
      <c r="H83" s="46" t="s">
        <v>395</v>
      </c>
      <c r="I83" s="71">
        <f t="shared" si="3"/>
        <v>0</v>
      </c>
      <c r="J83" s="16">
        <f t="shared" si="4"/>
        <v>0</v>
      </c>
      <c r="K83" s="16">
        <f t="shared" si="5"/>
        <v>0</v>
      </c>
    </row>
    <row r="84" spans="1:11" x14ac:dyDescent="0.25">
      <c r="A84" s="57" t="s">
        <v>492</v>
      </c>
      <c r="B84" s="12" t="s">
        <v>345</v>
      </c>
      <c r="C84" s="109" t="s">
        <v>346</v>
      </c>
      <c r="D84" s="23"/>
      <c r="E84" s="12"/>
      <c r="F84" s="147" t="s">
        <v>322</v>
      </c>
      <c r="G84" s="46" t="s">
        <v>43</v>
      </c>
      <c r="H84" s="46" t="s">
        <v>43</v>
      </c>
      <c r="I84" s="71">
        <f t="shared" si="3"/>
        <v>0</v>
      </c>
      <c r="J84" s="16">
        <f t="shared" si="4"/>
        <v>0</v>
      </c>
      <c r="K84" s="16">
        <f t="shared" si="5"/>
        <v>0</v>
      </c>
    </row>
    <row r="85" spans="1:11" x14ac:dyDescent="0.25">
      <c r="A85" s="57" t="s">
        <v>493</v>
      </c>
      <c r="B85" s="12" t="s">
        <v>229</v>
      </c>
      <c r="C85" s="109" t="s">
        <v>231</v>
      </c>
      <c r="D85" s="65"/>
      <c r="E85" s="66"/>
      <c r="F85" s="147" t="s">
        <v>214</v>
      </c>
      <c r="G85" s="46" t="s">
        <v>16</v>
      </c>
      <c r="H85" s="46" t="s">
        <v>16</v>
      </c>
      <c r="I85" s="71">
        <f t="shared" si="3"/>
        <v>0</v>
      </c>
      <c r="J85" s="16">
        <f t="shared" si="4"/>
        <v>0</v>
      </c>
      <c r="K85" s="16">
        <f t="shared" si="5"/>
        <v>0</v>
      </c>
    </row>
    <row r="86" spans="1:11" x14ac:dyDescent="0.25">
      <c r="A86" s="57" t="s">
        <v>494</v>
      </c>
      <c r="B86" s="12" t="s">
        <v>230</v>
      </c>
      <c r="C86" s="109" t="s">
        <v>231</v>
      </c>
      <c r="D86" s="65"/>
      <c r="E86" s="66"/>
      <c r="F86" s="147" t="s">
        <v>214</v>
      </c>
      <c r="G86" s="46" t="s">
        <v>43</v>
      </c>
      <c r="H86" s="46" t="s">
        <v>43</v>
      </c>
      <c r="I86" s="71">
        <f t="shared" si="3"/>
        <v>0</v>
      </c>
      <c r="J86" s="16">
        <f t="shared" si="4"/>
        <v>0</v>
      </c>
      <c r="K86" s="16">
        <f t="shared" si="5"/>
        <v>0</v>
      </c>
    </row>
    <row r="87" spans="1:11" x14ac:dyDescent="0.25">
      <c r="A87" s="57" t="s">
        <v>495</v>
      </c>
      <c r="B87" s="12" t="s">
        <v>905</v>
      </c>
      <c r="C87" s="109" t="s">
        <v>906</v>
      </c>
      <c r="D87" s="65"/>
      <c r="E87" s="66"/>
      <c r="F87" s="147" t="s">
        <v>907</v>
      </c>
      <c r="G87" s="46" t="s">
        <v>16</v>
      </c>
      <c r="H87" s="46" t="s">
        <v>16</v>
      </c>
      <c r="I87" s="71">
        <f t="shared" si="3"/>
        <v>0</v>
      </c>
      <c r="J87" s="16">
        <f t="shared" si="4"/>
        <v>0</v>
      </c>
      <c r="K87" s="16">
        <f t="shared" si="5"/>
        <v>0</v>
      </c>
    </row>
    <row r="88" spans="1:11" x14ac:dyDescent="0.25">
      <c r="A88" s="57" t="s">
        <v>496</v>
      </c>
      <c r="B88" s="12" t="s">
        <v>82</v>
      </c>
      <c r="C88" s="41" t="s">
        <v>143</v>
      </c>
      <c r="D88" s="23"/>
      <c r="E88" s="12"/>
      <c r="F88" s="67" t="s">
        <v>232</v>
      </c>
      <c r="G88" s="48" t="s">
        <v>65</v>
      </c>
      <c r="H88" s="48" t="s">
        <v>65</v>
      </c>
      <c r="I88" s="71">
        <f t="shared" si="3"/>
        <v>0</v>
      </c>
      <c r="J88" s="16">
        <f t="shared" si="4"/>
        <v>0</v>
      </c>
      <c r="K88" s="16">
        <f t="shared" si="5"/>
        <v>0</v>
      </c>
    </row>
    <row r="89" spans="1:11" x14ac:dyDescent="0.25">
      <c r="A89" s="57" t="s">
        <v>497</v>
      </c>
      <c r="B89" s="12" t="s">
        <v>908</v>
      </c>
      <c r="C89" s="41" t="s">
        <v>909</v>
      </c>
      <c r="D89" s="65"/>
      <c r="E89" s="66"/>
      <c r="F89" s="67" t="s">
        <v>907</v>
      </c>
      <c r="G89" s="48" t="s">
        <v>13</v>
      </c>
      <c r="H89" s="48" t="s">
        <v>13</v>
      </c>
      <c r="I89" s="71">
        <f t="shared" si="3"/>
        <v>0</v>
      </c>
      <c r="J89" s="16">
        <f t="shared" si="4"/>
        <v>0</v>
      </c>
      <c r="K89" s="16">
        <f t="shared" si="5"/>
        <v>0</v>
      </c>
    </row>
    <row r="90" spans="1:11" x14ac:dyDescent="0.25">
      <c r="A90" s="57" t="s">
        <v>498</v>
      </c>
      <c r="B90" s="12" t="s">
        <v>842</v>
      </c>
      <c r="C90" s="41" t="s">
        <v>843</v>
      </c>
      <c r="D90" s="65"/>
      <c r="E90" s="66"/>
      <c r="F90" s="67" t="s">
        <v>844</v>
      </c>
      <c r="G90" s="48" t="s">
        <v>13</v>
      </c>
      <c r="H90" s="48" t="s">
        <v>13</v>
      </c>
      <c r="I90" s="71">
        <f t="shared" si="3"/>
        <v>0</v>
      </c>
      <c r="J90" s="16">
        <f t="shared" si="4"/>
        <v>0</v>
      </c>
      <c r="K90" s="16">
        <f t="shared" si="5"/>
        <v>0</v>
      </c>
    </row>
    <row r="91" spans="1:11" x14ac:dyDescent="0.25">
      <c r="A91" s="57" t="s">
        <v>499</v>
      </c>
      <c r="B91" s="12" t="s">
        <v>233</v>
      </c>
      <c r="C91" s="41" t="s">
        <v>234</v>
      </c>
      <c r="D91" s="150"/>
      <c r="E91" s="66"/>
      <c r="F91" s="67" t="s">
        <v>210</v>
      </c>
      <c r="G91" s="48" t="s">
        <v>17</v>
      </c>
      <c r="H91" s="48" t="s">
        <v>17</v>
      </c>
      <c r="I91" s="71">
        <f t="shared" si="3"/>
        <v>0</v>
      </c>
      <c r="J91" s="16">
        <f t="shared" si="4"/>
        <v>0</v>
      </c>
      <c r="K91" s="16">
        <f t="shared" si="5"/>
        <v>0</v>
      </c>
    </row>
    <row r="92" spans="1:11" x14ac:dyDescent="0.25">
      <c r="A92" s="57" t="s">
        <v>500</v>
      </c>
      <c r="B92" s="12" t="s">
        <v>183</v>
      </c>
      <c r="C92" s="41" t="s">
        <v>184</v>
      </c>
      <c r="D92" s="23"/>
      <c r="E92" s="12"/>
      <c r="F92" s="43" t="s">
        <v>166</v>
      </c>
      <c r="G92" s="48" t="s">
        <v>61</v>
      </c>
      <c r="H92" s="48" t="s">
        <v>68</v>
      </c>
      <c r="I92" s="71">
        <f t="shared" si="3"/>
        <v>2</v>
      </c>
      <c r="J92" s="16">
        <f t="shared" si="4"/>
        <v>234.62</v>
      </c>
      <c r="K92" s="16">
        <f t="shared" si="5"/>
        <v>195.52</v>
      </c>
    </row>
    <row r="93" spans="1:11" x14ac:dyDescent="0.25">
      <c r="A93" s="57" t="s">
        <v>501</v>
      </c>
      <c r="B93" s="8" t="s">
        <v>725</v>
      </c>
      <c r="C93" s="8" t="s">
        <v>726</v>
      </c>
      <c r="D93" s="8"/>
      <c r="E93" s="10"/>
      <c r="F93" s="8" t="s">
        <v>727</v>
      </c>
      <c r="G93" s="48" t="s">
        <v>17</v>
      </c>
      <c r="H93" s="48" t="s">
        <v>17</v>
      </c>
      <c r="I93" s="71">
        <f t="shared" si="3"/>
        <v>0</v>
      </c>
      <c r="J93" s="16">
        <f t="shared" si="4"/>
        <v>0</v>
      </c>
      <c r="K93" s="16">
        <f t="shared" si="5"/>
        <v>0</v>
      </c>
    </row>
    <row r="94" spans="1:11" x14ac:dyDescent="0.25">
      <c r="A94" s="57" t="s">
        <v>502</v>
      </c>
      <c r="B94" s="12" t="s">
        <v>443</v>
      </c>
      <c r="C94" s="41" t="s">
        <v>444</v>
      </c>
      <c r="D94" s="8"/>
      <c r="E94" s="10"/>
      <c r="F94" s="43" t="s">
        <v>410</v>
      </c>
      <c r="G94" s="48" t="s">
        <v>251</v>
      </c>
      <c r="H94" s="48" t="s">
        <v>251</v>
      </c>
      <c r="I94" s="71">
        <f t="shared" si="3"/>
        <v>0</v>
      </c>
      <c r="J94" s="16">
        <f t="shared" si="4"/>
        <v>0</v>
      </c>
      <c r="K94" s="16">
        <f t="shared" si="5"/>
        <v>0</v>
      </c>
    </row>
    <row r="95" spans="1:11" x14ac:dyDescent="0.25">
      <c r="A95" s="57" t="s">
        <v>464</v>
      </c>
      <c r="B95" s="12" t="s">
        <v>910</v>
      </c>
      <c r="C95" s="41" t="s">
        <v>912</v>
      </c>
      <c r="D95" s="8"/>
      <c r="E95" s="10"/>
      <c r="F95" s="43" t="s">
        <v>913</v>
      </c>
      <c r="G95" s="48" t="s">
        <v>16</v>
      </c>
      <c r="H95" s="48" t="s">
        <v>16</v>
      </c>
      <c r="I95" s="71">
        <f t="shared" si="3"/>
        <v>0</v>
      </c>
      <c r="J95" s="16">
        <f t="shared" si="4"/>
        <v>0</v>
      </c>
      <c r="K95" s="16">
        <f t="shared" si="5"/>
        <v>0</v>
      </c>
    </row>
    <row r="96" spans="1:11" x14ac:dyDescent="0.25">
      <c r="A96" s="57" t="s">
        <v>100</v>
      </c>
      <c r="B96" s="12" t="s">
        <v>911</v>
      </c>
      <c r="C96" s="41" t="s">
        <v>912</v>
      </c>
      <c r="D96" s="8"/>
      <c r="E96" s="10"/>
      <c r="F96" s="43" t="s">
        <v>913</v>
      </c>
      <c r="G96" s="48" t="s">
        <v>13</v>
      </c>
      <c r="H96" s="48" t="s">
        <v>13</v>
      </c>
      <c r="I96" s="71">
        <f t="shared" si="3"/>
        <v>0</v>
      </c>
      <c r="J96" s="16">
        <f t="shared" si="4"/>
        <v>0</v>
      </c>
      <c r="K96" s="16">
        <f t="shared" si="5"/>
        <v>0</v>
      </c>
    </row>
    <row r="97" spans="1:12" x14ac:dyDescent="0.25">
      <c r="A97" s="57" t="s">
        <v>503</v>
      </c>
      <c r="B97" s="12" t="s">
        <v>235</v>
      </c>
      <c r="C97" s="41" t="s">
        <v>236</v>
      </c>
      <c r="D97" s="23"/>
      <c r="E97" s="12"/>
      <c r="F97" s="43" t="s">
        <v>222</v>
      </c>
      <c r="G97" s="48" t="s">
        <v>392</v>
      </c>
      <c r="H97" s="48" t="s">
        <v>295</v>
      </c>
      <c r="I97" s="71">
        <f t="shared" si="3"/>
        <v>9</v>
      </c>
      <c r="J97" s="16">
        <f t="shared" si="4"/>
        <v>1055.79</v>
      </c>
      <c r="K97" s="16">
        <f t="shared" si="5"/>
        <v>879.84</v>
      </c>
    </row>
    <row r="98" spans="1:12" x14ac:dyDescent="0.25">
      <c r="A98" s="57" t="s">
        <v>112</v>
      </c>
      <c r="B98" s="12" t="s">
        <v>351</v>
      </c>
      <c r="C98" s="41" t="s">
        <v>352</v>
      </c>
      <c r="D98" s="23"/>
      <c r="E98" s="12"/>
      <c r="F98" s="43" t="s">
        <v>327</v>
      </c>
      <c r="G98" s="48" t="s">
        <v>83</v>
      </c>
      <c r="H98" s="48" t="s">
        <v>193</v>
      </c>
      <c r="I98" s="71">
        <f t="shared" si="3"/>
        <v>8</v>
      </c>
      <c r="J98" s="16">
        <f t="shared" si="4"/>
        <v>938.48</v>
      </c>
      <c r="K98" s="16">
        <f t="shared" si="5"/>
        <v>782.08</v>
      </c>
    </row>
    <row r="99" spans="1:12" x14ac:dyDescent="0.25">
      <c r="A99" s="57" t="s">
        <v>504</v>
      </c>
      <c r="B99" s="99" t="s">
        <v>543</v>
      </c>
      <c r="C99" s="99" t="s">
        <v>544</v>
      </c>
      <c r="D99" s="23"/>
      <c r="E99" s="12"/>
      <c r="F99" s="99" t="s">
        <v>545</v>
      </c>
      <c r="G99" s="48" t="s">
        <v>71</v>
      </c>
      <c r="H99" s="48" t="s">
        <v>57</v>
      </c>
      <c r="I99" s="71">
        <f t="shared" si="3"/>
        <v>8</v>
      </c>
      <c r="J99" s="16">
        <f t="shared" si="4"/>
        <v>938.48</v>
      </c>
      <c r="K99" s="16">
        <f t="shared" si="5"/>
        <v>782.08</v>
      </c>
    </row>
    <row r="100" spans="1:12" x14ac:dyDescent="0.25">
      <c r="A100" s="57" t="s">
        <v>505</v>
      </c>
      <c r="B100" s="12" t="s">
        <v>440</v>
      </c>
      <c r="C100" s="41" t="s">
        <v>441</v>
      </c>
      <c r="D100" s="23"/>
      <c r="E100" s="12"/>
      <c r="F100" s="43" t="s">
        <v>442</v>
      </c>
      <c r="G100" s="48" t="s">
        <v>34</v>
      </c>
      <c r="H100" s="48" t="s">
        <v>43</v>
      </c>
      <c r="I100" s="71">
        <f t="shared" si="3"/>
        <v>3</v>
      </c>
      <c r="J100" s="16">
        <f t="shared" si="4"/>
        <v>351.93</v>
      </c>
      <c r="K100" s="16">
        <f t="shared" si="5"/>
        <v>293.28000000000003</v>
      </c>
    </row>
    <row r="101" spans="1:12" x14ac:dyDescent="0.25">
      <c r="A101" s="57" t="s">
        <v>506</v>
      </c>
      <c r="B101" s="12" t="s">
        <v>848</v>
      </c>
      <c r="C101" s="126" t="s">
        <v>849</v>
      </c>
      <c r="D101" s="8"/>
      <c r="E101" s="10"/>
      <c r="F101" s="127" t="s">
        <v>850</v>
      </c>
      <c r="G101" s="48" t="s">
        <v>13</v>
      </c>
      <c r="H101" s="48" t="s">
        <v>13</v>
      </c>
      <c r="I101" s="71">
        <f t="shared" si="3"/>
        <v>0</v>
      </c>
      <c r="J101" s="16">
        <f t="shared" si="4"/>
        <v>0</v>
      </c>
      <c r="K101" s="16">
        <f t="shared" si="5"/>
        <v>0</v>
      </c>
    </row>
    <row r="102" spans="1:12" x14ac:dyDescent="0.25">
      <c r="A102" s="57" t="s">
        <v>507</v>
      </c>
      <c r="B102" s="12" t="s">
        <v>185</v>
      </c>
      <c r="C102" s="89" t="s">
        <v>187</v>
      </c>
      <c r="D102" s="241"/>
      <c r="E102" s="243"/>
      <c r="F102" s="83" t="s">
        <v>188</v>
      </c>
      <c r="G102" s="48" t="s">
        <v>23</v>
      </c>
      <c r="H102" s="48" t="s">
        <v>23</v>
      </c>
      <c r="I102" s="71">
        <f t="shared" si="3"/>
        <v>0</v>
      </c>
      <c r="J102" s="16">
        <f t="shared" si="4"/>
        <v>0</v>
      </c>
      <c r="K102" s="16">
        <f t="shared" si="5"/>
        <v>0</v>
      </c>
    </row>
    <row r="103" spans="1:12" x14ac:dyDescent="0.25">
      <c r="A103" s="57" t="s">
        <v>353</v>
      </c>
      <c r="B103" s="12" t="s">
        <v>186</v>
      </c>
      <c r="C103" s="90"/>
      <c r="D103" s="242"/>
      <c r="E103" s="244"/>
      <c r="F103" s="85"/>
      <c r="G103" s="48" t="s">
        <v>17</v>
      </c>
      <c r="H103" s="48" t="s">
        <v>17</v>
      </c>
      <c r="I103" s="71">
        <f t="shared" si="3"/>
        <v>0</v>
      </c>
      <c r="J103" s="16">
        <f t="shared" si="4"/>
        <v>0</v>
      </c>
      <c r="K103" s="16">
        <f t="shared" si="5"/>
        <v>0</v>
      </c>
      <c r="L103" s="54"/>
    </row>
    <row r="104" spans="1:12" x14ac:dyDescent="0.25">
      <c r="A104" s="57" t="s">
        <v>101</v>
      </c>
      <c r="B104" s="12" t="s">
        <v>354</v>
      </c>
      <c r="C104" s="41" t="s">
        <v>355</v>
      </c>
      <c r="D104" s="8"/>
      <c r="E104" s="10"/>
      <c r="F104" s="43" t="s">
        <v>327</v>
      </c>
      <c r="G104" s="48" t="s">
        <v>52</v>
      </c>
      <c r="H104" s="48" t="s">
        <v>52</v>
      </c>
      <c r="I104" s="71">
        <f t="shared" si="3"/>
        <v>0</v>
      </c>
      <c r="J104" s="16">
        <f t="shared" si="4"/>
        <v>0</v>
      </c>
      <c r="K104" s="16">
        <f t="shared" si="5"/>
        <v>0</v>
      </c>
      <c r="L104" s="54"/>
    </row>
    <row r="105" spans="1:12" x14ac:dyDescent="0.25">
      <c r="A105" s="57" t="s">
        <v>568</v>
      </c>
      <c r="B105" s="12" t="s">
        <v>914</v>
      </c>
      <c r="C105" s="89" t="s">
        <v>916</v>
      </c>
      <c r="D105" s="8"/>
      <c r="E105" s="10"/>
      <c r="F105" s="83" t="s">
        <v>901</v>
      </c>
      <c r="G105" s="48" t="s">
        <v>13</v>
      </c>
      <c r="H105" s="48" t="s">
        <v>13</v>
      </c>
      <c r="I105" s="71">
        <f t="shared" si="3"/>
        <v>0</v>
      </c>
      <c r="J105" s="16">
        <f t="shared" si="4"/>
        <v>0</v>
      </c>
      <c r="K105" s="16">
        <f t="shared" si="5"/>
        <v>0</v>
      </c>
      <c r="L105" s="54"/>
    </row>
    <row r="106" spans="1:12" x14ac:dyDescent="0.25">
      <c r="A106" s="57" t="s">
        <v>300</v>
      </c>
      <c r="B106" s="12" t="s">
        <v>915</v>
      </c>
      <c r="C106" s="90"/>
      <c r="D106" s="8"/>
      <c r="E106" s="10"/>
      <c r="F106" s="85"/>
      <c r="G106" s="48" t="s">
        <v>13</v>
      </c>
      <c r="H106" s="48" t="s">
        <v>13</v>
      </c>
      <c r="I106" s="71">
        <f t="shared" si="3"/>
        <v>0</v>
      </c>
      <c r="J106" s="16">
        <f t="shared" si="4"/>
        <v>0</v>
      </c>
      <c r="K106" s="16">
        <f t="shared" si="5"/>
        <v>0</v>
      </c>
      <c r="L106" s="54"/>
    </row>
    <row r="107" spans="1:12" x14ac:dyDescent="0.25">
      <c r="A107" s="57" t="s">
        <v>569</v>
      </c>
      <c r="B107" s="12" t="s">
        <v>853</v>
      </c>
      <c r="C107" s="41" t="s">
        <v>854</v>
      </c>
      <c r="D107" s="8"/>
      <c r="E107" s="10"/>
      <c r="F107" s="43" t="s">
        <v>855</v>
      </c>
      <c r="G107" s="48" t="s">
        <v>13</v>
      </c>
      <c r="H107" s="48" t="s">
        <v>13</v>
      </c>
      <c r="I107" s="71">
        <f t="shared" si="3"/>
        <v>0</v>
      </c>
      <c r="J107" s="16">
        <f t="shared" si="4"/>
        <v>0</v>
      </c>
      <c r="K107" s="16">
        <f t="shared" si="5"/>
        <v>0</v>
      </c>
      <c r="L107" s="54"/>
    </row>
    <row r="108" spans="1:12" x14ac:dyDescent="0.25">
      <c r="A108" s="57" t="s">
        <v>570</v>
      </c>
      <c r="B108" s="12" t="s">
        <v>357</v>
      </c>
      <c r="C108" s="41" t="s">
        <v>358</v>
      </c>
      <c r="D108" s="8"/>
      <c r="E108" s="10"/>
      <c r="F108" s="43" t="s">
        <v>312</v>
      </c>
      <c r="G108" s="48" t="s">
        <v>17</v>
      </c>
      <c r="H108" s="48" t="s">
        <v>17</v>
      </c>
      <c r="I108" s="71">
        <f t="shared" si="3"/>
        <v>0</v>
      </c>
      <c r="J108" s="16">
        <f t="shared" si="4"/>
        <v>0</v>
      </c>
      <c r="K108" s="16">
        <f t="shared" si="5"/>
        <v>0</v>
      </c>
      <c r="L108" s="54"/>
    </row>
    <row r="109" spans="1:12" x14ac:dyDescent="0.25">
      <c r="A109" s="57" t="s">
        <v>571</v>
      </c>
      <c r="B109" s="12" t="s">
        <v>437</v>
      </c>
      <c r="C109" s="41" t="s">
        <v>438</v>
      </c>
      <c r="D109" s="23"/>
      <c r="E109" s="12"/>
      <c r="F109" s="43" t="s">
        <v>422</v>
      </c>
      <c r="G109" s="48" t="s">
        <v>65</v>
      </c>
      <c r="H109" s="48" t="s">
        <v>71</v>
      </c>
      <c r="I109" s="71">
        <f t="shared" si="3"/>
        <v>2</v>
      </c>
      <c r="J109" s="16">
        <f t="shared" si="4"/>
        <v>234.62</v>
      </c>
      <c r="K109" s="16">
        <f t="shared" si="5"/>
        <v>195.52</v>
      </c>
      <c r="L109" s="54"/>
    </row>
    <row r="110" spans="1:12" x14ac:dyDescent="0.25">
      <c r="A110" s="57" t="s">
        <v>572</v>
      </c>
      <c r="B110" s="99" t="s">
        <v>546</v>
      </c>
      <c r="C110" s="99" t="s">
        <v>547</v>
      </c>
      <c r="D110" s="23"/>
      <c r="E110" s="12"/>
      <c r="F110" s="99" t="s">
        <v>539</v>
      </c>
      <c r="G110" s="48" t="s">
        <v>20</v>
      </c>
      <c r="H110" s="48" t="s">
        <v>20</v>
      </c>
      <c r="I110" s="71">
        <f t="shared" si="3"/>
        <v>0</v>
      </c>
      <c r="J110" s="16">
        <f t="shared" si="4"/>
        <v>0</v>
      </c>
      <c r="K110" s="16">
        <f t="shared" si="5"/>
        <v>0</v>
      </c>
      <c r="L110" s="54"/>
    </row>
    <row r="111" spans="1:12" x14ac:dyDescent="0.25">
      <c r="A111" s="57" t="s">
        <v>158</v>
      </c>
      <c r="B111" s="12" t="s">
        <v>684</v>
      </c>
      <c r="C111" s="12" t="s">
        <v>685</v>
      </c>
      <c r="D111" s="23"/>
      <c r="E111" s="12"/>
      <c r="F111" s="8" t="s">
        <v>681</v>
      </c>
      <c r="G111" s="48" t="s">
        <v>29</v>
      </c>
      <c r="H111" s="48" t="s">
        <v>29</v>
      </c>
      <c r="I111" s="71">
        <f t="shared" si="3"/>
        <v>0</v>
      </c>
      <c r="J111" s="16">
        <f t="shared" si="4"/>
        <v>0</v>
      </c>
      <c r="K111" s="16">
        <f t="shared" si="5"/>
        <v>0</v>
      </c>
      <c r="L111" s="54"/>
    </row>
    <row r="112" spans="1:12" x14ac:dyDescent="0.25">
      <c r="A112" s="57" t="s">
        <v>573</v>
      </c>
      <c r="B112" s="12" t="s">
        <v>430</v>
      </c>
      <c r="C112" s="41" t="s">
        <v>431</v>
      </c>
      <c r="D112" s="23"/>
      <c r="E112" s="12"/>
      <c r="F112" s="43" t="s">
        <v>416</v>
      </c>
      <c r="G112" s="48" t="s">
        <v>193</v>
      </c>
      <c r="H112" s="48" t="s">
        <v>243</v>
      </c>
      <c r="I112" s="71">
        <f t="shared" si="3"/>
        <v>11</v>
      </c>
      <c r="J112" s="16">
        <f t="shared" si="4"/>
        <v>1290.4100000000001</v>
      </c>
      <c r="K112" s="16">
        <f t="shared" si="5"/>
        <v>1075.3600000000001</v>
      </c>
      <c r="L112" s="54"/>
    </row>
    <row r="113" spans="1:12" x14ac:dyDescent="0.25">
      <c r="A113" s="57" t="s">
        <v>574</v>
      </c>
      <c r="B113" s="12" t="s">
        <v>656</v>
      </c>
      <c r="C113" s="12" t="s">
        <v>657</v>
      </c>
      <c r="D113" s="23"/>
      <c r="E113" s="12"/>
      <c r="F113" s="8" t="s">
        <v>655</v>
      </c>
      <c r="G113" s="48" t="s">
        <v>20</v>
      </c>
      <c r="H113" s="48" t="s">
        <v>20</v>
      </c>
      <c r="I113" s="71">
        <f t="shared" si="3"/>
        <v>0</v>
      </c>
      <c r="J113" s="16">
        <f t="shared" si="4"/>
        <v>0</v>
      </c>
      <c r="K113" s="16">
        <f t="shared" si="5"/>
        <v>0</v>
      </c>
      <c r="L113" s="54"/>
    </row>
    <row r="114" spans="1:12" x14ac:dyDescent="0.25">
      <c r="A114" s="57" t="s">
        <v>575</v>
      </c>
      <c r="B114" s="12" t="s">
        <v>661</v>
      </c>
      <c r="C114" s="107" t="s">
        <v>662</v>
      </c>
      <c r="D114" s="8"/>
      <c r="E114" s="10"/>
      <c r="F114" s="8" t="s">
        <v>655</v>
      </c>
      <c r="G114" s="48" t="s">
        <v>26</v>
      </c>
      <c r="H114" s="48" t="s">
        <v>26</v>
      </c>
      <c r="I114" s="71">
        <f t="shared" si="3"/>
        <v>0</v>
      </c>
      <c r="J114" s="16">
        <f t="shared" si="4"/>
        <v>0</v>
      </c>
      <c r="K114" s="16">
        <f t="shared" si="5"/>
        <v>0</v>
      </c>
      <c r="L114" s="54"/>
    </row>
    <row r="115" spans="1:12" x14ac:dyDescent="0.25">
      <c r="A115" s="57" t="s">
        <v>576</v>
      </c>
      <c r="B115" s="12" t="s">
        <v>433</v>
      </c>
      <c r="C115" s="41" t="s">
        <v>434</v>
      </c>
      <c r="D115" s="8"/>
      <c r="E115" s="10"/>
      <c r="F115" s="43" t="s">
        <v>435</v>
      </c>
      <c r="G115" s="48" t="s">
        <v>61</v>
      </c>
      <c r="H115" s="48" t="s">
        <v>61</v>
      </c>
      <c r="I115" s="71">
        <f t="shared" si="3"/>
        <v>0</v>
      </c>
      <c r="J115" s="16">
        <f t="shared" si="4"/>
        <v>0</v>
      </c>
      <c r="K115" s="16">
        <f t="shared" si="5"/>
        <v>0</v>
      </c>
      <c r="L115" s="54"/>
    </row>
    <row r="116" spans="1:12" x14ac:dyDescent="0.25">
      <c r="A116" s="57" t="s">
        <v>577</v>
      </c>
      <c r="B116" s="12" t="s">
        <v>84</v>
      </c>
      <c r="C116" s="12" t="s">
        <v>144</v>
      </c>
      <c r="D116" s="23"/>
      <c r="E116" s="12"/>
      <c r="F116" s="8" t="s">
        <v>73</v>
      </c>
      <c r="G116" s="46" t="s">
        <v>61</v>
      </c>
      <c r="H116" s="46" t="s">
        <v>81</v>
      </c>
      <c r="I116" s="71">
        <f t="shared" si="3"/>
        <v>6</v>
      </c>
      <c r="J116" s="16">
        <f t="shared" si="4"/>
        <v>703.86</v>
      </c>
      <c r="K116" s="16">
        <f t="shared" si="5"/>
        <v>586.56000000000006</v>
      </c>
    </row>
    <row r="117" spans="1:12" x14ac:dyDescent="0.25">
      <c r="A117" s="57" t="s">
        <v>578</v>
      </c>
      <c r="B117" s="12" t="s">
        <v>237</v>
      </c>
      <c r="C117" s="75" t="s">
        <v>238</v>
      </c>
      <c r="D117" s="8"/>
      <c r="E117" s="10"/>
      <c r="F117" s="8" t="s">
        <v>214</v>
      </c>
      <c r="G117" s="46" t="s">
        <v>29</v>
      </c>
      <c r="H117" s="46" t="s">
        <v>29</v>
      </c>
      <c r="I117" s="71">
        <f t="shared" si="3"/>
        <v>0</v>
      </c>
      <c r="J117" s="16">
        <f t="shared" si="4"/>
        <v>0</v>
      </c>
      <c r="K117" s="16">
        <f t="shared" si="5"/>
        <v>0</v>
      </c>
    </row>
    <row r="118" spans="1:12" x14ac:dyDescent="0.25">
      <c r="A118" s="57" t="s">
        <v>579</v>
      </c>
      <c r="B118" s="99" t="s">
        <v>548</v>
      </c>
      <c r="C118" s="99" t="s">
        <v>549</v>
      </c>
      <c r="D118" s="23"/>
      <c r="E118" s="12"/>
      <c r="F118" s="99" t="s">
        <v>531</v>
      </c>
      <c r="G118" s="46" t="s">
        <v>91</v>
      </c>
      <c r="H118" s="46" t="s">
        <v>91</v>
      </c>
      <c r="I118" s="71">
        <f t="shared" si="3"/>
        <v>0</v>
      </c>
      <c r="J118" s="16">
        <f t="shared" si="4"/>
        <v>0</v>
      </c>
      <c r="K118" s="16">
        <f t="shared" si="5"/>
        <v>0</v>
      </c>
    </row>
    <row r="119" spans="1:12" x14ac:dyDescent="0.25">
      <c r="A119" s="57" t="s">
        <v>580</v>
      </c>
      <c r="B119" s="99" t="s">
        <v>550</v>
      </c>
      <c r="C119" s="99" t="s">
        <v>551</v>
      </c>
      <c r="D119" s="31"/>
      <c r="E119" s="82"/>
      <c r="F119" s="99" t="s">
        <v>531</v>
      </c>
      <c r="G119" s="115"/>
      <c r="H119" s="115"/>
      <c r="I119" s="71">
        <f t="shared" si="3"/>
        <v>0</v>
      </c>
      <c r="J119" s="16">
        <f t="shared" si="4"/>
        <v>0</v>
      </c>
      <c r="K119" s="16">
        <f t="shared" si="5"/>
        <v>0</v>
      </c>
      <c r="L119" s="9"/>
    </row>
    <row r="120" spans="1:12" x14ac:dyDescent="0.25">
      <c r="A120" s="57" t="s">
        <v>581</v>
      </c>
      <c r="B120" s="99" t="s">
        <v>860</v>
      </c>
      <c r="C120" s="99" t="s">
        <v>861</v>
      </c>
      <c r="D120" s="31"/>
      <c r="E120" s="82"/>
      <c r="F120" s="99" t="s">
        <v>844</v>
      </c>
      <c r="G120" s="48" t="s">
        <v>13</v>
      </c>
      <c r="H120" s="48" t="s">
        <v>13</v>
      </c>
      <c r="I120" s="71">
        <f t="shared" si="3"/>
        <v>0</v>
      </c>
      <c r="J120" s="16">
        <f t="shared" si="4"/>
        <v>0</v>
      </c>
      <c r="K120" s="16">
        <f t="shared" si="5"/>
        <v>0</v>
      </c>
    </row>
    <row r="121" spans="1:12" x14ac:dyDescent="0.25">
      <c r="A121" s="57" t="s">
        <v>582</v>
      </c>
      <c r="B121" s="99" t="s">
        <v>552</v>
      </c>
      <c r="C121" s="99" t="s">
        <v>553</v>
      </c>
      <c r="D121" s="31"/>
      <c r="E121" s="82"/>
      <c r="F121" s="99" t="s">
        <v>518</v>
      </c>
      <c r="G121" s="46" t="s">
        <v>16</v>
      </c>
      <c r="H121" s="46" t="s">
        <v>16</v>
      </c>
      <c r="I121" s="71">
        <f t="shared" si="3"/>
        <v>0</v>
      </c>
      <c r="J121" s="16">
        <f t="shared" si="4"/>
        <v>0</v>
      </c>
      <c r="K121" s="16">
        <f t="shared" si="5"/>
        <v>0</v>
      </c>
    </row>
    <row r="122" spans="1:12" x14ac:dyDescent="0.25">
      <c r="A122" s="57" t="s">
        <v>583</v>
      </c>
      <c r="B122" s="110" t="s">
        <v>417</v>
      </c>
      <c r="C122" s="75" t="s">
        <v>418</v>
      </c>
      <c r="D122" s="31"/>
      <c r="E122" s="82"/>
      <c r="F122" s="31" t="s">
        <v>419</v>
      </c>
      <c r="G122" s="46" t="s">
        <v>13</v>
      </c>
      <c r="H122" s="46" t="s">
        <v>13</v>
      </c>
      <c r="I122" s="71">
        <f t="shared" si="3"/>
        <v>0</v>
      </c>
      <c r="J122" s="16">
        <f t="shared" si="4"/>
        <v>0</v>
      </c>
      <c r="K122" s="16">
        <f t="shared" si="5"/>
        <v>0</v>
      </c>
    </row>
    <row r="123" spans="1:12" x14ac:dyDescent="0.25">
      <c r="A123" s="57" t="s">
        <v>584</v>
      </c>
      <c r="B123" s="110" t="s">
        <v>917</v>
      </c>
      <c r="C123" s="75" t="s">
        <v>918</v>
      </c>
      <c r="D123" s="31"/>
      <c r="E123" s="82"/>
      <c r="F123" s="31" t="s">
        <v>919</v>
      </c>
      <c r="G123" s="46" t="s">
        <v>16</v>
      </c>
      <c r="H123" s="46" t="s">
        <v>16</v>
      </c>
      <c r="I123" s="71">
        <f t="shared" si="3"/>
        <v>0</v>
      </c>
      <c r="J123" s="16">
        <f t="shared" si="4"/>
        <v>0</v>
      </c>
      <c r="K123" s="16">
        <f t="shared" si="5"/>
        <v>0</v>
      </c>
    </row>
    <row r="124" spans="1:12" x14ac:dyDescent="0.25">
      <c r="A124" s="57" t="s">
        <v>658</v>
      </c>
      <c r="B124" s="110" t="s">
        <v>420</v>
      </c>
      <c r="C124" s="75" t="s">
        <v>421</v>
      </c>
      <c r="D124" s="23"/>
      <c r="E124" s="12"/>
      <c r="F124" s="31" t="s">
        <v>422</v>
      </c>
      <c r="G124" s="48" t="s">
        <v>74</v>
      </c>
      <c r="H124" s="48" t="s">
        <v>85</v>
      </c>
      <c r="I124" s="71">
        <f t="shared" si="3"/>
        <v>4</v>
      </c>
      <c r="J124" s="16">
        <f t="shared" si="4"/>
        <v>469.24</v>
      </c>
      <c r="K124" s="16">
        <f t="shared" si="5"/>
        <v>391.04</v>
      </c>
    </row>
    <row r="125" spans="1:12" x14ac:dyDescent="0.25">
      <c r="A125" s="57" t="s">
        <v>707</v>
      </c>
      <c r="B125" s="110" t="s">
        <v>361</v>
      </c>
      <c r="C125" s="76" t="s">
        <v>362</v>
      </c>
      <c r="D125" s="241"/>
      <c r="E125" s="243"/>
      <c r="F125" s="86" t="s">
        <v>363</v>
      </c>
      <c r="G125" s="46" t="s">
        <v>584</v>
      </c>
      <c r="H125" s="46" t="s">
        <v>720</v>
      </c>
      <c r="I125" s="71">
        <f t="shared" si="3"/>
        <v>22</v>
      </c>
      <c r="J125" s="16">
        <f t="shared" si="4"/>
        <v>2580.8200000000002</v>
      </c>
      <c r="K125" s="16">
        <f t="shared" si="5"/>
        <v>2150.7200000000003</v>
      </c>
    </row>
    <row r="126" spans="1:12" x14ac:dyDescent="0.25">
      <c r="A126" s="57" t="s">
        <v>708</v>
      </c>
      <c r="B126" s="12" t="s">
        <v>387</v>
      </c>
      <c r="C126" s="77"/>
      <c r="D126" s="242"/>
      <c r="E126" s="244"/>
      <c r="F126" s="88"/>
      <c r="G126" s="46" t="s">
        <v>13</v>
      </c>
      <c r="H126" s="46" t="s">
        <v>13</v>
      </c>
      <c r="I126" s="71">
        <f t="shared" si="3"/>
        <v>0</v>
      </c>
      <c r="J126" s="16">
        <f t="shared" si="4"/>
        <v>0</v>
      </c>
      <c r="K126" s="16">
        <f t="shared" si="5"/>
        <v>0</v>
      </c>
    </row>
    <row r="127" spans="1:12" x14ac:dyDescent="0.25">
      <c r="A127" s="57" t="s">
        <v>709</v>
      </c>
      <c r="B127" s="12" t="s">
        <v>424</v>
      </c>
      <c r="C127" s="83" t="s">
        <v>427</v>
      </c>
      <c r="D127" s="241"/>
      <c r="E127" s="243"/>
      <c r="F127" s="86" t="s">
        <v>428</v>
      </c>
      <c r="G127" s="115"/>
      <c r="H127" s="115"/>
      <c r="I127" s="71">
        <f t="shared" si="3"/>
        <v>0</v>
      </c>
      <c r="J127" s="16">
        <f t="shared" si="4"/>
        <v>0</v>
      </c>
      <c r="K127" s="16">
        <f t="shared" si="5"/>
        <v>0</v>
      </c>
    </row>
    <row r="128" spans="1:12" x14ac:dyDescent="0.25">
      <c r="A128" s="57" t="s">
        <v>710</v>
      </c>
      <c r="B128" s="12" t="s">
        <v>425</v>
      </c>
      <c r="C128" s="84"/>
      <c r="D128" s="245"/>
      <c r="E128" s="246"/>
      <c r="F128" s="87"/>
      <c r="G128" s="46" t="s">
        <v>46</v>
      </c>
      <c r="H128" s="46" t="s">
        <v>46</v>
      </c>
      <c r="I128" s="71">
        <f t="shared" si="3"/>
        <v>0</v>
      </c>
      <c r="J128" s="16">
        <f t="shared" si="4"/>
        <v>0</v>
      </c>
      <c r="K128" s="16">
        <f t="shared" si="5"/>
        <v>0</v>
      </c>
    </row>
    <row r="129" spans="1:11" x14ac:dyDescent="0.25">
      <c r="A129" s="57" t="s">
        <v>711</v>
      </c>
      <c r="B129" s="12" t="s">
        <v>426</v>
      </c>
      <c r="C129" s="85"/>
      <c r="D129" s="242"/>
      <c r="E129" s="244"/>
      <c r="F129" s="88"/>
      <c r="G129" s="46" t="s">
        <v>16</v>
      </c>
      <c r="H129" s="46" t="s">
        <v>16</v>
      </c>
      <c r="I129" s="71">
        <f t="shared" si="3"/>
        <v>0</v>
      </c>
      <c r="J129" s="16">
        <f t="shared" si="4"/>
        <v>0</v>
      </c>
      <c r="K129" s="16">
        <f t="shared" si="5"/>
        <v>0</v>
      </c>
    </row>
    <row r="130" spans="1:11" x14ac:dyDescent="0.25">
      <c r="A130" s="57" t="s">
        <v>608</v>
      </c>
      <c r="B130" s="99" t="s">
        <v>554</v>
      </c>
      <c r="C130" s="99" t="s">
        <v>555</v>
      </c>
      <c r="D130" s="23"/>
      <c r="E130" s="12"/>
      <c r="F130" s="99" t="s">
        <v>556</v>
      </c>
      <c r="G130" s="46" t="s">
        <v>54</v>
      </c>
      <c r="H130" s="46" t="s">
        <v>71</v>
      </c>
      <c r="I130" s="71">
        <f t="shared" si="3"/>
        <v>5</v>
      </c>
      <c r="J130" s="16">
        <f t="shared" si="4"/>
        <v>586.54999999999995</v>
      </c>
      <c r="K130" s="16">
        <f t="shared" si="5"/>
        <v>488.8</v>
      </c>
    </row>
    <row r="131" spans="1:11" x14ac:dyDescent="0.25">
      <c r="A131" s="57" t="s">
        <v>712</v>
      </c>
      <c r="B131" s="12" t="s">
        <v>687</v>
      </c>
      <c r="C131" s="76" t="s">
        <v>688</v>
      </c>
      <c r="D131" s="148"/>
      <c r="E131" s="149"/>
      <c r="F131" s="91" t="s">
        <v>681</v>
      </c>
      <c r="G131" s="46" t="s">
        <v>13</v>
      </c>
      <c r="H131" s="46" t="s">
        <v>13</v>
      </c>
      <c r="I131" s="71">
        <f t="shared" si="3"/>
        <v>0</v>
      </c>
      <c r="J131" s="16">
        <f t="shared" si="4"/>
        <v>0</v>
      </c>
      <c r="K131" s="16">
        <f t="shared" si="5"/>
        <v>0</v>
      </c>
    </row>
    <row r="132" spans="1:11" x14ac:dyDescent="0.25">
      <c r="A132" s="57" t="s">
        <v>713</v>
      </c>
      <c r="B132" s="99" t="s">
        <v>686</v>
      </c>
      <c r="C132" s="77"/>
      <c r="D132" s="148"/>
      <c r="E132" s="149"/>
      <c r="F132" s="92"/>
      <c r="G132" s="46" t="s">
        <v>17</v>
      </c>
      <c r="H132" s="46" t="s">
        <v>17</v>
      </c>
      <c r="I132" s="71">
        <f t="shared" si="3"/>
        <v>0</v>
      </c>
      <c r="J132" s="16">
        <f t="shared" si="4"/>
        <v>0</v>
      </c>
      <c r="K132" s="16">
        <f t="shared" si="5"/>
        <v>0</v>
      </c>
    </row>
    <row r="133" spans="1:11" x14ac:dyDescent="0.25">
      <c r="A133" s="57" t="s">
        <v>307</v>
      </c>
      <c r="B133" s="12" t="s">
        <v>667</v>
      </c>
      <c r="C133" s="12" t="s">
        <v>668</v>
      </c>
      <c r="D133" s="23"/>
      <c r="E133" s="12"/>
      <c r="F133" s="8" t="s">
        <v>669</v>
      </c>
      <c r="G133" s="46" t="s">
        <v>91</v>
      </c>
      <c r="H133" s="46" t="s">
        <v>309</v>
      </c>
      <c r="I133" s="71">
        <f t="shared" si="3"/>
        <v>21</v>
      </c>
      <c r="J133" s="16">
        <f t="shared" si="4"/>
        <v>2463.5100000000002</v>
      </c>
      <c r="K133" s="16">
        <f t="shared" si="5"/>
        <v>2052.96</v>
      </c>
    </row>
    <row r="134" spans="1:11" x14ac:dyDescent="0.25">
      <c r="A134" s="57" t="s">
        <v>714</v>
      </c>
      <c r="B134" s="12" t="s">
        <v>663</v>
      </c>
      <c r="C134" s="12" t="s">
        <v>664</v>
      </c>
      <c r="D134" s="148"/>
      <c r="E134" s="149"/>
      <c r="F134" s="8" t="s">
        <v>655</v>
      </c>
      <c r="G134" s="46" t="s">
        <v>16</v>
      </c>
      <c r="H134" s="46" t="s">
        <v>16</v>
      </c>
      <c r="I134" s="71">
        <f t="shared" si="3"/>
        <v>0</v>
      </c>
      <c r="J134" s="16">
        <f t="shared" si="4"/>
        <v>0</v>
      </c>
      <c r="K134" s="16">
        <f t="shared" si="5"/>
        <v>0</v>
      </c>
    </row>
    <row r="135" spans="1:11" x14ac:dyDescent="0.25">
      <c r="A135" s="57" t="s">
        <v>715</v>
      </c>
      <c r="B135" s="12" t="s">
        <v>679</v>
      </c>
      <c r="C135" s="12" t="s">
        <v>680</v>
      </c>
      <c r="D135" s="148"/>
      <c r="E135" s="149"/>
      <c r="F135" s="8" t="s">
        <v>681</v>
      </c>
      <c r="G135" s="46" t="s">
        <v>16</v>
      </c>
      <c r="H135" s="46" t="s">
        <v>16</v>
      </c>
      <c r="I135" s="71">
        <f t="shared" si="3"/>
        <v>0</v>
      </c>
      <c r="J135" s="16">
        <f t="shared" si="4"/>
        <v>0</v>
      </c>
      <c r="K135" s="16">
        <f t="shared" si="5"/>
        <v>0</v>
      </c>
    </row>
    <row r="136" spans="1:11" x14ac:dyDescent="0.25">
      <c r="A136" s="57" t="s">
        <v>716</v>
      </c>
      <c r="B136" s="12" t="s">
        <v>414</v>
      </c>
      <c r="C136" s="77" t="s">
        <v>415</v>
      </c>
      <c r="D136" s="23"/>
      <c r="E136" s="12"/>
      <c r="F136" s="147" t="s">
        <v>416</v>
      </c>
      <c r="G136" s="46" t="s">
        <v>167</v>
      </c>
      <c r="H136" s="46" t="s">
        <v>396</v>
      </c>
      <c r="I136" s="71">
        <f t="shared" ref="I136:I178" si="6">H136-G136</f>
        <v>15</v>
      </c>
      <c r="J136" s="16">
        <f t="shared" ref="J136:J178" si="7">I136*117.31</f>
        <v>1759.65</v>
      </c>
      <c r="K136" s="16">
        <f t="shared" ref="K136:K178" si="8">I136*97.76</f>
        <v>1466.4</v>
      </c>
    </row>
    <row r="137" spans="1:11" x14ac:dyDescent="0.25">
      <c r="A137" s="57" t="s">
        <v>717</v>
      </c>
      <c r="B137" s="12" t="s">
        <v>670</v>
      </c>
      <c r="C137" s="12" t="s">
        <v>671</v>
      </c>
      <c r="D137" s="148"/>
      <c r="E137" s="149"/>
      <c r="F137" s="8" t="s">
        <v>672</v>
      </c>
      <c r="G137" s="46" t="s">
        <v>23</v>
      </c>
      <c r="H137" s="46" t="s">
        <v>23</v>
      </c>
      <c r="I137" s="71">
        <f t="shared" si="6"/>
        <v>0</v>
      </c>
      <c r="J137" s="16">
        <f t="shared" si="7"/>
        <v>0</v>
      </c>
      <c r="K137" s="16">
        <f t="shared" si="8"/>
        <v>0</v>
      </c>
    </row>
    <row r="138" spans="1:11" x14ac:dyDescent="0.25">
      <c r="A138" s="57" t="s">
        <v>470</v>
      </c>
      <c r="B138" s="12" t="s">
        <v>86</v>
      </c>
      <c r="C138" s="12" t="s">
        <v>145</v>
      </c>
      <c r="D138" s="23"/>
      <c r="E138" s="12"/>
      <c r="F138" s="8" t="s">
        <v>87</v>
      </c>
      <c r="G138" s="46" t="s">
        <v>37</v>
      </c>
      <c r="H138" s="46" t="s">
        <v>37</v>
      </c>
      <c r="I138" s="71">
        <f t="shared" si="6"/>
        <v>0</v>
      </c>
      <c r="J138" s="16">
        <f t="shared" si="7"/>
        <v>0</v>
      </c>
      <c r="K138" s="16">
        <f t="shared" si="8"/>
        <v>0</v>
      </c>
    </row>
    <row r="139" spans="1:11" x14ac:dyDescent="0.25">
      <c r="A139" s="57" t="s">
        <v>389</v>
      </c>
      <c r="B139" s="12" t="s">
        <v>89</v>
      </c>
      <c r="C139" s="12" t="s">
        <v>147</v>
      </c>
      <c r="D139" s="23"/>
      <c r="E139" s="12"/>
      <c r="F139" s="8" t="s">
        <v>87</v>
      </c>
      <c r="G139" s="48" t="s">
        <v>58</v>
      </c>
      <c r="H139" s="48" t="s">
        <v>146</v>
      </c>
      <c r="I139" s="71">
        <f t="shared" si="6"/>
        <v>13</v>
      </c>
      <c r="J139" s="16">
        <f t="shared" si="7"/>
        <v>1525.03</v>
      </c>
      <c r="K139" s="16">
        <f t="shared" si="8"/>
        <v>1270.8800000000001</v>
      </c>
    </row>
    <row r="140" spans="1:11" x14ac:dyDescent="0.25">
      <c r="A140" s="57" t="s">
        <v>347</v>
      </c>
      <c r="B140" s="12" t="s">
        <v>665</v>
      </c>
      <c r="C140" s="12" t="s">
        <v>666</v>
      </c>
      <c r="D140" s="8"/>
      <c r="E140" s="10"/>
      <c r="F140" s="8" t="s">
        <v>655</v>
      </c>
      <c r="G140" s="48" t="s">
        <v>573</v>
      </c>
      <c r="H140" s="48" t="s">
        <v>573</v>
      </c>
      <c r="I140" s="71">
        <f t="shared" si="6"/>
        <v>0</v>
      </c>
      <c r="J140" s="16">
        <f t="shared" si="7"/>
        <v>0</v>
      </c>
      <c r="K140" s="16">
        <f t="shared" si="8"/>
        <v>0</v>
      </c>
    </row>
    <row r="141" spans="1:11" x14ac:dyDescent="0.25">
      <c r="A141" s="57" t="s">
        <v>299</v>
      </c>
      <c r="B141" s="12" t="s">
        <v>689</v>
      </c>
      <c r="C141" s="12" t="s">
        <v>690</v>
      </c>
      <c r="D141" s="8"/>
      <c r="E141" s="10"/>
      <c r="F141" s="8" t="s">
        <v>691</v>
      </c>
      <c r="G141" s="46" t="s">
        <v>16</v>
      </c>
      <c r="H141" s="46" t="s">
        <v>16</v>
      </c>
      <c r="I141" s="71">
        <f t="shared" si="6"/>
        <v>0</v>
      </c>
      <c r="J141" s="16">
        <f t="shared" si="7"/>
        <v>0</v>
      </c>
      <c r="K141" s="16">
        <f t="shared" si="8"/>
        <v>0</v>
      </c>
    </row>
    <row r="142" spans="1:11" x14ac:dyDescent="0.25">
      <c r="A142" s="57" t="s">
        <v>718</v>
      </c>
      <c r="B142" s="99" t="s">
        <v>557</v>
      </c>
      <c r="C142" s="99" t="s">
        <v>558</v>
      </c>
      <c r="D142" s="8"/>
      <c r="E142" s="10"/>
      <c r="F142" s="99" t="s">
        <v>518</v>
      </c>
      <c r="G142" s="46" t="s">
        <v>13</v>
      </c>
      <c r="H142" s="46" t="s">
        <v>13</v>
      </c>
      <c r="I142" s="71">
        <f t="shared" si="6"/>
        <v>0</v>
      </c>
      <c r="J142" s="16">
        <f t="shared" si="7"/>
        <v>0</v>
      </c>
      <c r="K142" s="16">
        <f t="shared" si="8"/>
        <v>0</v>
      </c>
    </row>
    <row r="143" spans="1:11" x14ac:dyDescent="0.25">
      <c r="A143" s="57" t="s">
        <v>449</v>
      </c>
      <c r="B143" s="99" t="s">
        <v>868</v>
      </c>
      <c r="C143" s="99" t="s">
        <v>869</v>
      </c>
      <c r="D143" s="8"/>
      <c r="E143" s="10"/>
      <c r="F143" s="99" t="s">
        <v>844</v>
      </c>
      <c r="G143" s="46" t="s">
        <v>13</v>
      </c>
      <c r="H143" s="46" t="s">
        <v>13</v>
      </c>
      <c r="I143" s="71">
        <f t="shared" si="6"/>
        <v>0</v>
      </c>
      <c r="J143" s="16">
        <f t="shared" si="7"/>
        <v>0</v>
      </c>
      <c r="K143" s="16">
        <f t="shared" si="8"/>
        <v>0</v>
      </c>
    </row>
    <row r="144" spans="1:11" x14ac:dyDescent="0.25">
      <c r="A144" s="57" t="s">
        <v>719</v>
      </c>
      <c r="B144" s="12" t="s">
        <v>239</v>
      </c>
      <c r="C144" s="12" t="s">
        <v>241</v>
      </c>
      <c r="D144" s="23"/>
      <c r="E144" s="12"/>
      <c r="F144" s="8" t="s">
        <v>210</v>
      </c>
      <c r="G144" s="46" t="s">
        <v>295</v>
      </c>
      <c r="H144" s="46" t="s">
        <v>295</v>
      </c>
      <c r="I144" s="71">
        <f t="shared" si="6"/>
        <v>0</v>
      </c>
      <c r="J144" s="16">
        <f t="shared" si="7"/>
        <v>0</v>
      </c>
      <c r="K144" s="16">
        <f t="shared" si="8"/>
        <v>0</v>
      </c>
    </row>
    <row r="145" spans="1:11" x14ac:dyDescent="0.25">
      <c r="A145" s="57" t="s">
        <v>720</v>
      </c>
      <c r="B145" s="12" t="s">
        <v>240</v>
      </c>
      <c r="C145" s="12" t="s">
        <v>241</v>
      </c>
      <c r="D145" s="23"/>
      <c r="E145" s="12"/>
      <c r="F145" s="8" t="s">
        <v>210</v>
      </c>
      <c r="G145" s="46" t="s">
        <v>13</v>
      </c>
      <c r="H145" s="46" t="s">
        <v>13</v>
      </c>
      <c r="I145" s="71">
        <f t="shared" si="6"/>
        <v>0</v>
      </c>
      <c r="J145" s="16">
        <f t="shared" si="7"/>
        <v>0</v>
      </c>
      <c r="K145" s="16">
        <f t="shared" si="8"/>
        <v>0</v>
      </c>
    </row>
    <row r="146" spans="1:11" x14ac:dyDescent="0.25">
      <c r="A146" s="57" t="s">
        <v>721</v>
      </c>
      <c r="B146" s="12" t="s">
        <v>692</v>
      </c>
      <c r="C146" s="12" t="s">
        <v>693</v>
      </c>
      <c r="D146" s="8"/>
      <c r="E146" s="10"/>
      <c r="F146" s="8" t="s">
        <v>691</v>
      </c>
      <c r="G146" s="46" t="s">
        <v>16</v>
      </c>
      <c r="H146" s="46" t="s">
        <v>16</v>
      </c>
      <c r="I146" s="71">
        <f t="shared" si="6"/>
        <v>0</v>
      </c>
      <c r="J146" s="16">
        <f t="shared" si="7"/>
        <v>0</v>
      </c>
      <c r="K146" s="16">
        <f t="shared" si="8"/>
        <v>0</v>
      </c>
    </row>
    <row r="147" spans="1:11" x14ac:dyDescent="0.25">
      <c r="A147" s="57" t="s">
        <v>724</v>
      </c>
      <c r="B147" s="12" t="s">
        <v>920</v>
      </c>
      <c r="C147" s="12" t="s">
        <v>921</v>
      </c>
      <c r="D147" s="8"/>
      <c r="E147" s="10"/>
      <c r="F147" s="8" t="s">
        <v>907</v>
      </c>
      <c r="G147" s="46" t="s">
        <v>16</v>
      </c>
      <c r="H147" s="46" t="s">
        <v>16</v>
      </c>
      <c r="I147" s="71">
        <f t="shared" si="6"/>
        <v>0</v>
      </c>
      <c r="J147" s="16">
        <f t="shared" si="7"/>
        <v>0</v>
      </c>
      <c r="K147" s="16">
        <f t="shared" si="8"/>
        <v>0</v>
      </c>
    </row>
    <row r="148" spans="1:11" x14ac:dyDescent="0.25">
      <c r="A148" s="57" t="s">
        <v>728</v>
      </c>
      <c r="B148" s="12" t="s">
        <v>365</v>
      </c>
      <c r="C148" s="12" t="s">
        <v>366</v>
      </c>
      <c r="D148" s="8"/>
      <c r="E148" s="10"/>
      <c r="F148" s="8" t="s">
        <v>327</v>
      </c>
      <c r="G148" s="46" t="s">
        <v>13</v>
      </c>
      <c r="H148" s="46" t="s">
        <v>13</v>
      </c>
      <c r="I148" s="71">
        <f t="shared" si="6"/>
        <v>0</v>
      </c>
      <c r="J148" s="16">
        <f t="shared" si="7"/>
        <v>0</v>
      </c>
      <c r="K148" s="16">
        <f t="shared" si="8"/>
        <v>0</v>
      </c>
    </row>
    <row r="149" spans="1:11" x14ac:dyDescent="0.25">
      <c r="A149" s="57" t="s">
        <v>729</v>
      </c>
      <c r="B149" s="12" t="s">
        <v>367</v>
      </c>
      <c r="C149" s="12" t="s">
        <v>368</v>
      </c>
      <c r="D149" s="23"/>
      <c r="E149" s="12"/>
      <c r="F149" s="8" t="s">
        <v>312</v>
      </c>
      <c r="G149" s="46" t="s">
        <v>46</v>
      </c>
      <c r="H149" s="46" t="s">
        <v>52</v>
      </c>
      <c r="I149" s="71">
        <f t="shared" si="6"/>
        <v>2</v>
      </c>
      <c r="J149" s="16">
        <f t="shared" si="7"/>
        <v>234.62</v>
      </c>
      <c r="K149" s="16">
        <f t="shared" si="8"/>
        <v>195.52</v>
      </c>
    </row>
    <row r="150" spans="1:11" x14ac:dyDescent="0.25">
      <c r="A150" s="57" t="s">
        <v>730</v>
      </c>
      <c r="B150" s="12" t="s">
        <v>407</v>
      </c>
      <c r="C150" s="12" t="s">
        <v>408</v>
      </c>
      <c r="D150" s="23"/>
      <c r="E150" s="12"/>
      <c r="F150" s="8" t="s">
        <v>410</v>
      </c>
      <c r="G150" s="46" t="s">
        <v>29</v>
      </c>
      <c r="H150" s="46" t="s">
        <v>31</v>
      </c>
      <c r="I150" s="71">
        <f t="shared" si="6"/>
        <v>1</v>
      </c>
      <c r="J150" s="16">
        <f t="shared" si="7"/>
        <v>117.31</v>
      </c>
      <c r="K150" s="16">
        <f t="shared" si="8"/>
        <v>97.76</v>
      </c>
    </row>
    <row r="151" spans="1:11" x14ac:dyDescent="0.25">
      <c r="A151" s="57" t="s">
        <v>480</v>
      </c>
      <c r="B151" s="12" t="s">
        <v>411</v>
      </c>
      <c r="C151" s="12" t="s">
        <v>412</v>
      </c>
      <c r="D151" s="8"/>
      <c r="E151" s="10"/>
      <c r="F151" s="8" t="s">
        <v>410</v>
      </c>
      <c r="G151" s="46" t="s">
        <v>23</v>
      </c>
      <c r="H151" s="46" t="s">
        <v>23</v>
      </c>
      <c r="I151" s="71">
        <f t="shared" si="6"/>
        <v>0</v>
      </c>
      <c r="J151" s="16">
        <f t="shared" si="7"/>
        <v>0</v>
      </c>
      <c r="K151" s="16">
        <f t="shared" si="8"/>
        <v>0</v>
      </c>
    </row>
    <row r="152" spans="1:11" x14ac:dyDescent="0.25">
      <c r="A152" s="57" t="s">
        <v>884</v>
      </c>
      <c r="B152" s="12" t="s">
        <v>373</v>
      </c>
      <c r="C152" s="12" t="s">
        <v>376</v>
      </c>
      <c r="D152" s="23"/>
      <c r="E152" s="12"/>
      <c r="F152" s="8" t="s">
        <v>322</v>
      </c>
      <c r="G152" s="46" t="s">
        <v>54</v>
      </c>
      <c r="H152" s="46" t="s">
        <v>68</v>
      </c>
      <c r="I152" s="71">
        <f t="shared" si="6"/>
        <v>4</v>
      </c>
      <c r="J152" s="16">
        <f t="shared" si="7"/>
        <v>469.24</v>
      </c>
      <c r="K152" s="16">
        <f t="shared" si="8"/>
        <v>391.04</v>
      </c>
    </row>
    <row r="153" spans="1:11" x14ac:dyDescent="0.25">
      <c r="A153" s="57" t="s">
        <v>885</v>
      </c>
      <c r="B153" s="12" t="s">
        <v>374</v>
      </c>
      <c r="C153" s="76" t="s">
        <v>377</v>
      </c>
      <c r="D153" s="237"/>
      <c r="E153" s="239"/>
      <c r="F153" s="86" t="s">
        <v>322</v>
      </c>
      <c r="G153" s="46" t="s">
        <v>43</v>
      </c>
      <c r="H153" s="46" t="s">
        <v>43</v>
      </c>
      <c r="I153" s="71">
        <f t="shared" si="6"/>
        <v>0</v>
      </c>
      <c r="J153" s="16">
        <f t="shared" si="7"/>
        <v>0</v>
      </c>
      <c r="K153" s="16">
        <f t="shared" si="8"/>
        <v>0</v>
      </c>
    </row>
    <row r="154" spans="1:11" x14ac:dyDescent="0.25">
      <c r="A154" s="57" t="s">
        <v>886</v>
      </c>
      <c r="B154" s="12" t="s">
        <v>375</v>
      </c>
      <c r="C154" s="77"/>
      <c r="D154" s="238"/>
      <c r="E154" s="240"/>
      <c r="F154" s="88"/>
      <c r="G154" s="46" t="s">
        <v>13</v>
      </c>
      <c r="H154" s="46" t="s">
        <v>13</v>
      </c>
      <c r="I154" s="71">
        <f t="shared" si="6"/>
        <v>0</v>
      </c>
      <c r="J154" s="16">
        <f t="shared" si="7"/>
        <v>0</v>
      </c>
      <c r="K154" s="16">
        <f t="shared" si="8"/>
        <v>0</v>
      </c>
    </row>
    <row r="155" spans="1:11" x14ac:dyDescent="0.25">
      <c r="A155" s="57" t="s">
        <v>887</v>
      </c>
      <c r="B155" s="12" t="s">
        <v>922</v>
      </c>
      <c r="C155" s="77" t="s">
        <v>923</v>
      </c>
      <c r="D155" s="148"/>
      <c r="E155" s="149"/>
      <c r="F155" s="88" t="s">
        <v>924</v>
      </c>
      <c r="G155" s="46" t="s">
        <v>16</v>
      </c>
      <c r="H155" s="46" t="s">
        <v>16</v>
      </c>
      <c r="I155" s="71">
        <f t="shared" si="6"/>
        <v>0</v>
      </c>
      <c r="J155" s="16">
        <f t="shared" si="7"/>
        <v>0</v>
      </c>
      <c r="K155" s="16">
        <f t="shared" si="8"/>
        <v>0</v>
      </c>
    </row>
    <row r="156" spans="1:11" x14ac:dyDescent="0.25">
      <c r="A156" s="57" t="s">
        <v>888</v>
      </c>
      <c r="B156" s="12" t="s">
        <v>370</v>
      </c>
      <c r="C156" s="12" t="s">
        <v>371</v>
      </c>
      <c r="D156" s="23"/>
      <c r="E156" s="12"/>
      <c r="F156" s="8" t="s">
        <v>372</v>
      </c>
      <c r="G156" s="46" t="s">
        <v>46</v>
      </c>
      <c r="H156" s="46" t="s">
        <v>49</v>
      </c>
      <c r="I156" s="71">
        <f t="shared" si="6"/>
        <v>1</v>
      </c>
      <c r="J156" s="16">
        <f t="shared" si="7"/>
        <v>117.31</v>
      </c>
      <c r="K156" s="16">
        <f t="shared" si="8"/>
        <v>97.76</v>
      </c>
    </row>
    <row r="157" spans="1:11" x14ac:dyDescent="0.25">
      <c r="A157" s="57" t="s">
        <v>889</v>
      </c>
      <c r="B157" s="12" t="s">
        <v>705</v>
      </c>
      <c r="C157" s="12" t="s">
        <v>706</v>
      </c>
      <c r="D157" s="8"/>
      <c r="E157" s="10"/>
      <c r="F157" s="8" t="s">
        <v>704</v>
      </c>
      <c r="G157" s="46" t="s">
        <v>13</v>
      </c>
      <c r="H157" s="46" t="s">
        <v>13</v>
      </c>
      <c r="I157" s="71">
        <f t="shared" si="6"/>
        <v>0</v>
      </c>
      <c r="J157" s="16">
        <f t="shared" si="7"/>
        <v>0</v>
      </c>
      <c r="K157" s="16">
        <f t="shared" si="8"/>
        <v>0</v>
      </c>
    </row>
    <row r="158" spans="1:11" x14ac:dyDescent="0.25">
      <c r="A158" s="57" t="s">
        <v>890</v>
      </c>
      <c r="B158" s="12" t="s">
        <v>925</v>
      </c>
      <c r="C158" s="12" t="s">
        <v>926</v>
      </c>
      <c r="D158" s="8"/>
      <c r="E158" s="10"/>
      <c r="F158" s="8" t="s">
        <v>907</v>
      </c>
      <c r="G158" s="46" t="s">
        <v>16</v>
      </c>
      <c r="H158" s="46" t="s">
        <v>16</v>
      </c>
      <c r="I158" s="71">
        <f t="shared" si="6"/>
        <v>0</v>
      </c>
      <c r="J158" s="16">
        <f t="shared" si="7"/>
        <v>0</v>
      </c>
      <c r="K158" s="16">
        <f t="shared" si="8"/>
        <v>0</v>
      </c>
    </row>
    <row r="159" spans="1:11" x14ac:dyDescent="0.25">
      <c r="A159" s="57" t="s">
        <v>781</v>
      </c>
      <c r="B159" s="12" t="s">
        <v>380</v>
      </c>
      <c r="C159" s="12" t="s">
        <v>381</v>
      </c>
      <c r="D159" s="23"/>
      <c r="E159" s="12"/>
      <c r="F159" s="8" t="s">
        <v>322</v>
      </c>
      <c r="G159" s="46" t="s">
        <v>196</v>
      </c>
      <c r="H159" s="46" t="s">
        <v>159</v>
      </c>
      <c r="I159" s="71">
        <f t="shared" si="6"/>
        <v>5</v>
      </c>
      <c r="J159" s="16">
        <f t="shared" si="7"/>
        <v>586.54999999999995</v>
      </c>
      <c r="K159" s="16">
        <f t="shared" si="8"/>
        <v>488.8</v>
      </c>
    </row>
    <row r="160" spans="1:11" x14ac:dyDescent="0.25">
      <c r="A160" s="57" t="s">
        <v>891</v>
      </c>
      <c r="B160" s="12" t="s">
        <v>873</v>
      </c>
      <c r="C160" s="12" t="s">
        <v>874</v>
      </c>
      <c r="D160" s="8"/>
      <c r="E160" s="10"/>
      <c r="F160" s="8" t="s">
        <v>875</v>
      </c>
      <c r="G160" s="46" t="s">
        <v>13</v>
      </c>
      <c r="H160" s="46" t="s">
        <v>13</v>
      </c>
      <c r="I160" s="71">
        <f t="shared" si="6"/>
        <v>0</v>
      </c>
      <c r="J160" s="16">
        <f t="shared" si="7"/>
        <v>0</v>
      </c>
      <c r="K160" s="16">
        <f t="shared" si="8"/>
        <v>0</v>
      </c>
    </row>
    <row r="161" spans="1:13" x14ac:dyDescent="0.25">
      <c r="A161" s="57" t="s">
        <v>640</v>
      </c>
      <c r="B161" s="12" t="s">
        <v>734</v>
      </c>
      <c r="C161" s="8" t="s">
        <v>737</v>
      </c>
      <c r="D161" s="8"/>
      <c r="E161" s="10"/>
      <c r="F161" s="8" t="s">
        <v>736</v>
      </c>
      <c r="G161" s="46" t="s">
        <v>13</v>
      </c>
      <c r="H161" s="46" t="s">
        <v>13</v>
      </c>
      <c r="I161" s="71">
        <f t="shared" si="6"/>
        <v>0</v>
      </c>
      <c r="J161" s="16">
        <f t="shared" si="7"/>
        <v>0</v>
      </c>
      <c r="K161" s="16">
        <f t="shared" si="8"/>
        <v>0</v>
      </c>
    </row>
    <row r="162" spans="1:13" x14ac:dyDescent="0.25">
      <c r="A162" s="57" t="s">
        <v>892</v>
      </c>
      <c r="B162" s="99" t="s">
        <v>559</v>
      </c>
      <c r="C162" s="99" t="s">
        <v>560</v>
      </c>
      <c r="D162" s="8"/>
      <c r="E162" s="10"/>
      <c r="F162" s="99" t="s">
        <v>528</v>
      </c>
      <c r="G162" s="46" t="s">
        <v>13</v>
      </c>
      <c r="H162" s="46" t="s">
        <v>13</v>
      </c>
      <c r="I162" s="71">
        <f t="shared" si="6"/>
        <v>0</v>
      </c>
      <c r="J162" s="16">
        <f t="shared" si="7"/>
        <v>0</v>
      </c>
      <c r="K162" s="16">
        <f t="shared" si="8"/>
        <v>0</v>
      </c>
    </row>
    <row r="163" spans="1:13" x14ac:dyDescent="0.25">
      <c r="A163" s="57" t="s">
        <v>893</v>
      </c>
      <c r="B163" s="12" t="s">
        <v>699</v>
      </c>
      <c r="C163" s="12" t="s">
        <v>700</v>
      </c>
      <c r="D163" s="23"/>
      <c r="E163" s="12"/>
      <c r="F163" s="8" t="s">
        <v>701</v>
      </c>
      <c r="G163" s="48" t="s">
        <v>17</v>
      </c>
      <c r="H163" s="48" t="s">
        <v>17</v>
      </c>
      <c r="I163" s="71">
        <f t="shared" si="6"/>
        <v>0</v>
      </c>
      <c r="J163" s="16">
        <f t="shared" si="7"/>
        <v>0</v>
      </c>
      <c r="K163" s="16">
        <f t="shared" si="8"/>
        <v>0</v>
      </c>
    </row>
    <row r="164" spans="1:13" x14ac:dyDescent="0.25">
      <c r="A164" s="57" t="s">
        <v>894</v>
      </c>
      <c r="B164" s="99" t="s">
        <v>561</v>
      </c>
      <c r="C164" s="99" t="s">
        <v>562</v>
      </c>
      <c r="D164" s="8"/>
      <c r="E164" s="10"/>
      <c r="F164" s="99" t="s">
        <v>518</v>
      </c>
      <c r="G164" s="48" t="s">
        <v>13</v>
      </c>
      <c r="H164" s="48" t="s">
        <v>13</v>
      </c>
      <c r="I164" s="71">
        <f t="shared" si="6"/>
        <v>0</v>
      </c>
      <c r="J164" s="16">
        <f t="shared" si="7"/>
        <v>0</v>
      </c>
      <c r="K164" s="16">
        <f t="shared" si="8"/>
        <v>0</v>
      </c>
    </row>
    <row r="165" spans="1:13" x14ac:dyDescent="0.25">
      <c r="A165" s="57" t="s">
        <v>930</v>
      </c>
      <c r="B165" s="12" t="s">
        <v>385</v>
      </c>
      <c r="C165" s="12" t="s">
        <v>386</v>
      </c>
      <c r="D165" s="23"/>
      <c r="E165" s="12"/>
      <c r="F165" s="8" t="s">
        <v>383</v>
      </c>
      <c r="G165" s="46" t="s">
        <v>31</v>
      </c>
      <c r="H165" s="46" t="s">
        <v>31</v>
      </c>
      <c r="I165" s="71">
        <f t="shared" si="6"/>
        <v>0</v>
      </c>
      <c r="J165" s="16">
        <f t="shared" si="7"/>
        <v>0</v>
      </c>
      <c r="K165" s="16">
        <f t="shared" si="8"/>
        <v>0</v>
      </c>
    </row>
    <row r="166" spans="1:13" x14ac:dyDescent="0.25">
      <c r="A166" s="57" t="s">
        <v>933</v>
      </c>
      <c r="B166" s="36" t="s">
        <v>563</v>
      </c>
      <c r="C166" s="36" t="s">
        <v>564</v>
      </c>
      <c r="D166" s="23"/>
      <c r="E166" s="12"/>
      <c r="F166" s="36" t="s">
        <v>556</v>
      </c>
      <c r="G166" s="46" t="s">
        <v>52</v>
      </c>
      <c r="H166" s="46" t="s">
        <v>68</v>
      </c>
      <c r="I166" s="71">
        <f t="shared" si="6"/>
        <v>5</v>
      </c>
      <c r="J166" s="16">
        <f t="shared" si="7"/>
        <v>586.54999999999995</v>
      </c>
      <c r="K166" s="16">
        <f t="shared" si="8"/>
        <v>488.8</v>
      </c>
    </row>
    <row r="167" spans="1:13" x14ac:dyDescent="0.25">
      <c r="A167" s="57" t="s">
        <v>934</v>
      </c>
      <c r="B167" s="36" t="s">
        <v>878</v>
      </c>
      <c r="C167" s="128" t="s">
        <v>879</v>
      </c>
      <c r="D167" s="8"/>
      <c r="E167" s="10"/>
      <c r="F167" s="128" t="s">
        <v>875</v>
      </c>
      <c r="G167" s="46" t="s">
        <v>13</v>
      </c>
      <c r="H167" s="46" t="s">
        <v>13</v>
      </c>
      <c r="I167" s="71">
        <f t="shared" si="6"/>
        <v>0</v>
      </c>
      <c r="J167" s="16">
        <f t="shared" si="7"/>
        <v>0</v>
      </c>
      <c r="K167" s="16">
        <f t="shared" si="8"/>
        <v>0</v>
      </c>
    </row>
    <row r="168" spans="1:13" x14ac:dyDescent="0.25">
      <c r="A168" s="57" t="s">
        <v>935</v>
      </c>
      <c r="B168" s="12" t="s">
        <v>678</v>
      </c>
      <c r="C168" s="76" t="s">
        <v>676</v>
      </c>
      <c r="D168" s="8"/>
      <c r="E168" s="10"/>
      <c r="F168" s="91" t="s">
        <v>675</v>
      </c>
      <c r="G168" s="46" t="s">
        <v>88</v>
      </c>
      <c r="H168" s="46" t="s">
        <v>88</v>
      </c>
      <c r="I168" s="71">
        <f t="shared" si="6"/>
        <v>0</v>
      </c>
      <c r="J168" s="16">
        <f t="shared" si="7"/>
        <v>0</v>
      </c>
      <c r="K168" s="16">
        <f t="shared" si="8"/>
        <v>0</v>
      </c>
    </row>
    <row r="169" spans="1:13" x14ac:dyDescent="0.25">
      <c r="A169" s="57" t="s">
        <v>936</v>
      </c>
      <c r="B169" s="36" t="s">
        <v>677</v>
      </c>
      <c r="C169" s="77"/>
      <c r="D169" s="8"/>
      <c r="E169" s="10"/>
      <c r="F169" s="92"/>
      <c r="G169" s="46" t="s">
        <v>20</v>
      </c>
      <c r="H169" s="46" t="s">
        <v>20</v>
      </c>
      <c r="I169" s="71">
        <f t="shared" si="6"/>
        <v>0</v>
      </c>
      <c r="J169" s="16">
        <f t="shared" si="7"/>
        <v>0</v>
      </c>
      <c r="K169" s="16">
        <f t="shared" si="8"/>
        <v>0</v>
      </c>
    </row>
    <row r="170" spans="1:13" x14ac:dyDescent="0.25">
      <c r="A170" s="57" t="s">
        <v>937</v>
      </c>
      <c r="B170" s="36" t="s">
        <v>927</v>
      </c>
      <c r="C170" s="77" t="s">
        <v>928</v>
      </c>
      <c r="D170" s="8"/>
      <c r="E170" s="10"/>
      <c r="F170" s="92" t="s">
        <v>929</v>
      </c>
      <c r="G170" s="46" t="s">
        <v>17</v>
      </c>
      <c r="H170" s="46" t="s">
        <v>17</v>
      </c>
      <c r="I170" s="71">
        <f t="shared" si="6"/>
        <v>0</v>
      </c>
      <c r="J170" s="16">
        <f t="shared" si="7"/>
        <v>0</v>
      </c>
      <c r="K170" s="16">
        <f t="shared" si="8"/>
        <v>0</v>
      </c>
    </row>
    <row r="171" spans="1:13" x14ac:dyDescent="0.25">
      <c r="A171" s="57" t="s">
        <v>938</v>
      </c>
      <c r="B171" s="36" t="s">
        <v>565</v>
      </c>
      <c r="C171" s="36" t="s">
        <v>566</v>
      </c>
      <c r="D171" s="23"/>
      <c r="E171" s="12"/>
      <c r="F171" s="36" t="s">
        <v>567</v>
      </c>
      <c r="G171" s="46" t="s">
        <v>43</v>
      </c>
      <c r="H171" s="46" t="s">
        <v>68</v>
      </c>
      <c r="I171" s="71">
        <f t="shared" si="6"/>
        <v>8</v>
      </c>
      <c r="J171" s="16">
        <f t="shared" si="7"/>
        <v>938.48</v>
      </c>
      <c r="K171" s="16">
        <f t="shared" si="8"/>
        <v>782.08</v>
      </c>
    </row>
    <row r="172" spans="1:13" x14ac:dyDescent="0.25">
      <c r="A172" s="57" t="s">
        <v>743</v>
      </c>
      <c r="B172" s="12" t="s">
        <v>659</v>
      </c>
      <c r="C172" s="12" t="s">
        <v>660</v>
      </c>
      <c r="D172" s="8"/>
      <c r="E172" s="10"/>
      <c r="F172" s="8" t="s">
        <v>655</v>
      </c>
      <c r="G172" s="48" t="s">
        <v>13</v>
      </c>
      <c r="H172" s="48" t="s">
        <v>13</v>
      </c>
      <c r="I172" s="71">
        <f t="shared" si="6"/>
        <v>0</v>
      </c>
      <c r="J172" s="16">
        <f t="shared" si="7"/>
        <v>0</v>
      </c>
      <c r="K172" s="16">
        <f t="shared" si="8"/>
        <v>0</v>
      </c>
    </row>
    <row r="173" spans="1:13" x14ac:dyDescent="0.25">
      <c r="A173" s="57" t="s">
        <v>939</v>
      </c>
      <c r="B173" s="12" t="s">
        <v>880</v>
      </c>
      <c r="C173" s="75" t="s">
        <v>881</v>
      </c>
      <c r="D173" s="8"/>
      <c r="E173" s="10"/>
      <c r="F173" s="31" t="s">
        <v>875</v>
      </c>
      <c r="G173" s="48" t="s">
        <v>16</v>
      </c>
      <c r="H173" s="48" t="s">
        <v>16</v>
      </c>
      <c r="I173" s="71">
        <f t="shared" si="6"/>
        <v>0</v>
      </c>
      <c r="J173" s="16">
        <f t="shared" si="7"/>
        <v>0</v>
      </c>
      <c r="K173" s="16">
        <f t="shared" si="8"/>
        <v>0</v>
      </c>
    </row>
    <row r="174" spans="1:13" x14ac:dyDescent="0.25">
      <c r="A174" s="57" t="s">
        <v>634</v>
      </c>
      <c r="B174" s="12" t="s">
        <v>882</v>
      </c>
      <c r="C174" s="75" t="s">
        <v>883</v>
      </c>
      <c r="D174" s="8"/>
      <c r="E174" s="10"/>
      <c r="F174" s="31" t="s">
        <v>875</v>
      </c>
      <c r="G174" s="48" t="s">
        <v>13</v>
      </c>
      <c r="H174" s="48" t="s">
        <v>13</v>
      </c>
      <c r="I174" s="71">
        <f t="shared" si="6"/>
        <v>0</v>
      </c>
      <c r="J174" s="16">
        <f t="shared" si="7"/>
        <v>0</v>
      </c>
      <c r="K174" s="16">
        <f t="shared" si="8"/>
        <v>0</v>
      </c>
    </row>
    <row r="175" spans="1:13" x14ac:dyDescent="0.25">
      <c r="A175" s="57" t="s">
        <v>940</v>
      </c>
      <c r="B175" s="12" t="s">
        <v>731</v>
      </c>
      <c r="C175" s="76" t="s">
        <v>735</v>
      </c>
      <c r="D175" s="8"/>
      <c r="E175" s="10"/>
      <c r="F175" s="91" t="s">
        <v>736</v>
      </c>
      <c r="G175" s="48" t="s">
        <v>17</v>
      </c>
      <c r="H175" s="48" t="s">
        <v>17</v>
      </c>
      <c r="I175" s="71">
        <f t="shared" si="6"/>
        <v>0</v>
      </c>
      <c r="J175" s="16">
        <f t="shared" si="7"/>
        <v>0</v>
      </c>
      <c r="K175" s="16">
        <f t="shared" si="8"/>
        <v>0</v>
      </c>
    </row>
    <row r="176" spans="1:13" s="19" customFormat="1" ht="15" customHeight="1" x14ac:dyDescent="0.25">
      <c r="A176" s="57" t="s">
        <v>613</v>
      </c>
      <c r="B176" s="12" t="s">
        <v>732</v>
      </c>
      <c r="C176" s="111"/>
      <c r="D176" s="8"/>
      <c r="E176" s="10"/>
      <c r="F176" s="112"/>
      <c r="G176" s="46" t="s">
        <v>16</v>
      </c>
      <c r="H176" s="46" t="s">
        <v>16</v>
      </c>
      <c r="I176" s="71">
        <f t="shared" si="6"/>
        <v>0</v>
      </c>
      <c r="J176" s="16">
        <f t="shared" si="7"/>
        <v>0</v>
      </c>
      <c r="K176" s="16">
        <f t="shared" si="8"/>
        <v>0</v>
      </c>
      <c r="L176" s="20"/>
      <c r="M176" s="20"/>
    </row>
    <row r="177" spans="1:14" x14ac:dyDescent="0.25">
      <c r="A177" s="57" t="s">
        <v>113</v>
      </c>
      <c r="B177" s="12" t="s">
        <v>733</v>
      </c>
      <c r="C177" s="77"/>
      <c r="D177" s="8"/>
      <c r="E177" s="10"/>
      <c r="F177" s="92"/>
      <c r="G177" s="46" t="s">
        <v>16</v>
      </c>
      <c r="H177" s="46" t="s">
        <v>16</v>
      </c>
      <c r="I177" s="71">
        <f t="shared" si="6"/>
        <v>0</v>
      </c>
      <c r="J177" s="16">
        <f t="shared" si="7"/>
        <v>0</v>
      </c>
      <c r="K177" s="16">
        <f t="shared" si="8"/>
        <v>0</v>
      </c>
    </row>
    <row r="178" spans="1:14" x14ac:dyDescent="0.25">
      <c r="A178" s="57" t="s">
        <v>941</v>
      </c>
      <c r="B178" s="12" t="s">
        <v>931</v>
      </c>
      <c r="C178" s="77" t="s">
        <v>932</v>
      </c>
      <c r="D178" s="8"/>
      <c r="E178" s="10"/>
      <c r="F178" s="92" t="s">
        <v>698</v>
      </c>
      <c r="G178" s="46" t="s">
        <v>13</v>
      </c>
      <c r="H178" s="46" t="s">
        <v>13</v>
      </c>
      <c r="I178" s="71">
        <f t="shared" si="6"/>
        <v>0</v>
      </c>
      <c r="J178" s="16">
        <f t="shared" si="7"/>
        <v>0</v>
      </c>
      <c r="K178" s="16">
        <f t="shared" si="8"/>
        <v>0</v>
      </c>
    </row>
    <row r="179" spans="1:14" x14ac:dyDescent="0.25">
      <c r="J179" s="17"/>
    </row>
    <row r="180" spans="1:14" ht="15.75" x14ac:dyDescent="0.25">
      <c r="A180" s="236" t="s">
        <v>115</v>
      </c>
      <c r="B180" s="236"/>
      <c r="C180" s="236"/>
      <c r="D180" s="236"/>
      <c r="E180" s="236"/>
      <c r="F180" s="236"/>
      <c r="G180" s="236"/>
      <c r="H180" s="236"/>
      <c r="I180" s="236"/>
      <c r="J180" s="20">
        <f>SUM(J8:J165)</f>
        <v>30500.600000000002</v>
      </c>
      <c r="K180" s="20">
        <f>SUM(K8:K165)</f>
        <v>25417.599999999999</v>
      </c>
      <c r="N180" s="20">
        <f>J180+K180</f>
        <v>55918.2</v>
      </c>
    </row>
    <row r="181" spans="1:14" x14ac:dyDescent="0.25">
      <c r="J181" s="17"/>
    </row>
    <row r="182" spans="1:14" x14ac:dyDescent="0.25">
      <c r="J182" s="17"/>
    </row>
  </sheetData>
  <mergeCells count="22">
    <mergeCell ref="E53:E54"/>
    <mergeCell ref="A5:A6"/>
    <mergeCell ref="B5:B6"/>
    <mergeCell ref="C5:C6"/>
    <mergeCell ref="D5:E5"/>
    <mergeCell ref="I5:I6"/>
    <mergeCell ref="J5:J6"/>
    <mergeCell ref="K5:K6"/>
    <mergeCell ref="D11:D12"/>
    <mergeCell ref="E11:E12"/>
    <mergeCell ref="F5:F6"/>
    <mergeCell ref="G5:H5"/>
    <mergeCell ref="D153:D154"/>
    <mergeCell ref="E153:E154"/>
    <mergeCell ref="A180:I180"/>
    <mergeCell ref="E74:E75"/>
    <mergeCell ref="D102:D103"/>
    <mergeCell ref="E102:E103"/>
    <mergeCell ref="D125:D126"/>
    <mergeCell ref="E125:E126"/>
    <mergeCell ref="D127:D129"/>
    <mergeCell ref="E127:E129"/>
  </mergeCells>
  <pageMargins left="0.7" right="0.7" top="0.75" bottom="0.75" header="0.3" footer="0.3"/>
  <pageSetup paperSize="14" scale="11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L255"/>
  <sheetViews>
    <sheetView topLeftCell="A132" zoomScaleNormal="100" workbookViewId="0">
      <selection activeCell="A150" sqref="A150:XFD150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1" width="16.5703125" customWidth="1"/>
    <col min="12" max="12" width="19" customWidth="1"/>
    <col min="13" max="13" width="9.140625" customWidth="1"/>
    <col min="14" max="14" width="10.42578125" customWidth="1"/>
    <col min="15" max="15" width="14.7109375" customWidth="1"/>
    <col min="16" max="16" width="9.140625" customWidth="1"/>
  </cols>
  <sheetData>
    <row r="1" spans="1:38" ht="23.25" x14ac:dyDescent="0.35">
      <c r="A1" s="1" t="s">
        <v>93</v>
      </c>
    </row>
    <row r="2" spans="1:38" x14ac:dyDescent="0.25">
      <c r="A2" t="s">
        <v>1</v>
      </c>
      <c r="E2" s="23"/>
      <c r="F2" t="s">
        <v>2</v>
      </c>
      <c r="H2" s="113"/>
      <c r="I2" t="s">
        <v>200</v>
      </c>
    </row>
    <row r="3" spans="1:38" x14ac:dyDescent="0.25">
      <c r="A3" t="s">
        <v>3</v>
      </c>
      <c r="E3" s="10"/>
      <c r="F3" t="s">
        <v>4</v>
      </c>
    </row>
    <row r="5" spans="1:38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1096</v>
      </c>
      <c r="H5" s="227"/>
      <c r="I5" s="228" t="s">
        <v>9</v>
      </c>
      <c r="J5" s="229" t="s">
        <v>1051</v>
      </c>
      <c r="K5" s="229" t="s">
        <v>1164</v>
      </c>
      <c r="L5" s="234" t="s">
        <v>1163</v>
      </c>
    </row>
    <row r="6" spans="1:38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0"/>
      <c r="L6" s="235"/>
    </row>
    <row r="7" spans="1:38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3</v>
      </c>
      <c r="H7" s="100">
        <v>3</v>
      </c>
      <c r="I7" s="71">
        <f>H7-G7</f>
        <v>0</v>
      </c>
      <c r="J7" s="16">
        <f>I7*11.75</f>
        <v>0</v>
      </c>
      <c r="K7" s="16">
        <f>I7*9.62</f>
        <v>0</v>
      </c>
      <c r="L7" s="16">
        <f>I7*8.02</f>
        <v>0</v>
      </c>
    </row>
    <row r="8" spans="1:38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2175</v>
      </c>
      <c r="H8" s="53">
        <v>2175</v>
      </c>
      <c r="I8" s="71">
        <f t="shared" ref="I8:I71" si="0">H8-G8</f>
        <v>0</v>
      </c>
      <c r="J8" s="16">
        <f t="shared" ref="J8:J71" si="1">I8*11.75</f>
        <v>0</v>
      </c>
      <c r="K8" s="16">
        <f t="shared" ref="K8:K71" si="2">I8*9.62</f>
        <v>0</v>
      </c>
      <c r="L8" s="16">
        <f t="shared" ref="L8:L71" si="3">I8*8.02</f>
        <v>0</v>
      </c>
    </row>
    <row r="9" spans="1:38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47</v>
      </c>
      <c r="H9" s="53">
        <v>47</v>
      </c>
      <c r="I9" s="71">
        <f t="shared" si="0"/>
        <v>0</v>
      </c>
      <c r="J9" s="16">
        <f t="shared" si="1"/>
        <v>0</v>
      </c>
      <c r="K9" s="16">
        <f t="shared" si="2"/>
        <v>0</v>
      </c>
      <c r="L9" s="16">
        <f t="shared" si="3"/>
        <v>0</v>
      </c>
    </row>
    <row r="10" spans="1:38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147</v>
      </c>
      <c r="H10" s="53">
        <v>312</v>
      </c>
      <c r="I10" s="71">
        <f t="shared" si="0"/>
        <v>165</v>
      </c>
      <c r="J10" s="16">
        <f t="shared" si="1"/>
        <v>1938.75</v>
      </c>
      <c r="K10" s="16">
        <f t="shared" si="2"/>
        <v>1587.3</v>
      </c>
      <c r="L10" s="16">
        <f t="shared" si="3"/>
        <v>1323.3</v>
      </c>
    </row>
    <row r="11" spans="1:38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241</v>
      </c>
      <c r="H11" s="53">
        <v>327</v>
      </c>
      <c r="I11" s="71">
        <f t="shared" si="0"/>
        <v>86</v>
      </c>
      <c r="J11" s="16">
        <f t="shared" si="1"/>
        <v>1010.5</v>
      </c>
      <c r="K11" s="16">
        <f t="shared" si="2"/>
        <v>827.31999999999994</v>
      </c>
      <c r="L11" s="16">
        <f t="shared" si="3"/>
        <v>689.71999999999991</v>
      </c>
    </row>
    <row r="12" spans="1:38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164</v>
      </c>
      <c r="H12" s="53">
        <v>216</v>
      </c>
      <c r="I12" s="71">
        <f t="shared" si="0"/>
        <v>52</v>
      </c>
      <c r="J12" s="16">
        <f t="shared" si="1"/>
        <v>611</v>
      </c>
      <c r="K12" s="16">
        <f t="shared" si="2"/>
        <v>500.23999999999995</v>
      </c>
      <c r="L12" s="16">
        <f t="shared" si="3"/>
        <v>417.03999999999996</v>
      </c>
    </row>
    <row r="13" spans="1:38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1</v>
      </c>
      <c r="H13" s="53">
        <v>4</v>
      </c>
      <c r="I13" s="71">
        <f t="shared" si="0"/>
        <v>3</v>
      </c>
      <c r="J13" s="16">
        <f t="shared" si="1"/>
        <v>35.25</v>
      </c>
      <c r="K13" s="16">
        <f t="shared" si="2"/>
        <v>28.86</v>
      </c>
      <c r="L13" s="16">
        <f t="shared" si="3"/>
        <v>24.06</v>
      </c>
    </row>
    <row r="14" spans="1:38" x14ac:dyDescent="0.25">
      <c r="A14" s="57" t="s">
        <v>34</v>
      </c>
      <c r="B14" s="8" t="s">
        <v>150</v>
      </c>
      <c r="C14" s="8" t="s">
        <v>151</v>
      </c>
      <c r="D14" s="12"/>
      <c r="E14" s="10"/>
      <c r="F14" t="s">
        <v>152</v>
      </c>
      <c r="G14" s="46" t="s">
        <v>942</v>
      </c>
      <c r="H14" s="46" t="s">
        <v>942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6">
        <f t="shared" si="3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x14ac:dyDescent="0.25">
      <c r="A15" s="57" t="s">
        <v>37</v>
      </c>
      <c r="B15" s="8" t="s">
        <v>212</v>
      </c>
      <c r="C15" s="8" t="s">
        <v>213</v>
      </c>
      <c r="D15" s="12"/>
      <c r="E15" s="10"/>
      <c r="F15" s="8" t="s">
        <v>214</v>
      </c>
      <c r="G15" s="46" t="s">
        <v>943</v>
      </c>
      <c r="H15" s="46" t="s">
        <v>943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6">
        <f t="shared" si="3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25">
      <c r="A16" s="57" t="s">
        <v>40</v>
      </c>
      <c r="B16" s="8" t="s">
        <v>120</v>
      </c>
      <c r="C16" s="8" t="s">
        <v>121</v>
      </c>
      <c r="D16" s="12"/>
      <c r="E16" s="10"/>
      <c r="F16" s="8" t="s">
        <v>76</v>
      </c>
      <c r="G16" s="46" t="s">
        <v>192</v>
      </c>
      <c r="H16" s="46" t="s">
        <v>192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6">
        <f t="shared" si="3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 x14ac:dyDescent="0.25">
      <c r="A17" s="57" t="s">
        <v>43</v>
      </c>
      <c r="B17" s="8" t="s">
        <v>296</v>
      </c>
      <c r="C17" s="12" t="s">
        <v>297</v>
      </c>
      <c r="D17" s="12"/>
      <c r="E17" s="10"/>
      <c r="F17" s="8" t="s">
        <v>298</v>
      </c>
      <c r="G17" s="46" t="s">
        <v>397</v>
      </c>
      <c r="H17" s="46" t="s">
        <v>397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6">
        <f t="shared" si="3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 x14ac:dyDescent="0.25">
      <c r="A18" s="57" t="s">
        <v>46</v>
      </c>
      <c r="B18" s="8" t="s">
        <v>488</v>
      </c>
      <c r="C18" s="12" t="s">
        <v>489</v>
      </c>
      <c r="D18" s="12"/>
      <c r="E18" s="10"/>
      <c r="F18" s="8" t="s">
        <v>454</v>
      </c>
      <c r="G18" s="46" t="s">
        <v>16</v>
      </c>
      <c r="H18" s="46" t="s">
        <v>16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6">
        <f t="shared" si="3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 x14ac:dyDescent="0.25">
      <c r="A19" s="57" t="s">
        <v>49</v>
      </c>
      <c r="B19" s="8" t="s">
        <v>14</v>
      </c>
      <c r="C19" s="24" t="s">
        <v>122</v>
      </c>
      <c r="D19" s="23"/>
      <c r="E19" s="12"/>
      <c r="F19" s="8" t="s">
        <v>15</v>
      </c>
      <c r="G19" s="46" t="s">
        <v>395</v>
      </c>
      <c r="H19" s="46" t="s">
        <v>397</v>
      </c>
      <c r="I19" s="71">
        <f t="shared" si="0"/>
        <v>5</v>
      </c>
      <c r="J19" s="16">
        <f t="shared" si="1"/>
        <v>58.75</v>
      </c>
      <c r="K19" s="16">
        <f t="shared" si="2"/>
        <v>48.099999999999994</v>
      </c>
      <c r="L19" s="16">
        <f t="shared" si="3"/>
        <v>40.099999999999994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 x14ac:dyDescent="0.25">
      <c r="A20" s="57" t="s">
        <v>52</v>
      </c>
      <c r="B20" s="99" t="s">
        <v>523</v>
      </c>
      <c r="C20" s="99" t="s">
        <v>524</v>
      </c>
      <c r="D20" s="23"/>
      <c r="E20" s="12"/>
      <c r="F20" s="99" t="s">
        <v>527</v>
      </c>
      <c r="G20" s="46" t="s">
        <v>1053</v>
      </c>
      <c r="H20" s="46" t="s">
        <v>1114</v>
      </c>
      <c r="I20" s="71">
        <f t="shared" si="0"/>
        <v>243</v>
      </c>
      <c r="J20" s="16">
        <f t="shared" si="1"/>
        <v>2855.25</v>
      </c>
      <c r="K20" s="16">
        <f t="shared" si="2"/>
        <v>2337.66</v>
      </c>
      <c r="L20" s="16">
        <f t="shared" si="3"/>
        <v>1948.86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 x14ac:dyDescent="0.25">
      <c r="A21" s="57" t="s">
        <v>54</v>
      </c>
      <c r="B21" s="99" t="s">
        <v>525</v>
      </c>
      <c r="C21" s="99" t="s">
        <v>526</v>
      </c>
      <c r="D21" s="23"/>
      <c r="E21" s="12"/>
      <c r="F21" s="99" t="s">
        <v>528</v>
      </c>
      <c r="G21" s="46" t="s">
        <v>49</v>
      </c>
      <c r="H21" s="46" t="s">
        <v>90</v>
      </c>
      <c r="I21" s="71">
        <f t="shared" si="0"/>
        <v>14</v>
      </c>
      <c r="J21" s="16">
        <f t="shared" si="1"/>
        <v>164.5</v>
      </c>
      <c r="K21" s="16">
        <f t="shared" si="2"/>
        <v>134.67999999999998</v>
      </c>
      <c r="L21" s="16">
        <f t="shared" si="3"/>
        <v>112.28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 x14ac:dyDescent="0.25">
      <c r="A22" s="57" t="s">
        <v>58</v>
      </c>
      <c r="B22" s="8" t="s">
        <v>18</v>
      </c>
      <c r="C22" s="12" t="s">
        <v>123</v>
      </c>
      <c r="D22" s="23"/>
      <c r="E22" s="12"/>
      <c r="F22" s="8" t="s">
        <v>19</v>
      </c>
      <c r="G22" s="46" t="s">
        <v>1054</v>
      </c>
      <c r="H22" s="46" t="s">
        <v>1115</v>
      </c>
      <c r="I22" s="71">
        <f t="shared" si="0"/>
        <v>251</v>
      </c>
      <c r="J22" s="16">
        <f t="shared" si="1"/>
        <v>2949.25</v>
      </c>
      <c r="K22" s="16">
        <f t="shared" si="2"/>
        <v>2414.62</v>
      </c>
      <c r="L22" s="16">
        <f t="shared" si="3"/>
        <v>2013.02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 x14ac:dyDescent="0.25">
      <c r="A23" s="57" t="s">
        <v>61</v>
      </c>
      <c r="B23" s="8" t="s">
        <v>21</v>
      </c>
      <c r="C23" s="12" t="s">
        <v>124</v>
      </c>
      <c r="D23" s="23"/>
      <c r="E23" s="12"/>
      <c r="F23" s="8" t="s">
        <v>22</v>
      </c>
      <c r="G23" s="46" t="s">
        <v>1055</v>
      </c>
      <c r="H23" s="46" t="s">
        <v>1116</v>
      </c>
      <c r="I23" s="71">
        <f t="shared" si="0"/>
        <v>26</v>
      </c>
      <c r="J23" s="16">
        <f t="shared" si="1"/>
        <v>305.5</v>
      </c>
      <c r="K23" s="16">
        <f t="shared" si="2"/>
        <v>250.11999999999998</v>
      </c>
      <c r="L23" s="16">
        <f t="shared" si="3"/>
        <v>208.51999999999998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x14ac:dyDescent="0.25">
      <c r="A24" s="57" t="s">
        <v>65</v>
      </c>
      <c r="B24" s="8" t="s">
        <v>484</v>
      </c>
      <c r="C24" s="12" t="s">
        <v>485</v>
      </c>
      <c r="D24" s="12"/>
      <c r="E24" s="10"/>
      <c r="F24" s="8" t="s">
        <v>416</v>
      </c>
      <c r="G24" s="46" t="s">
        <v>34</v>
      </c>
      <c r="H24" s="46" t="s">
        <v>34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6">
        <f t="shared" si="3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x14ac:dyDescent="0.25">
      <c r="A25" s="57" t="s">
        <v>68</v>
      </c>
      <c r="B25" s="8" t="s">
        <v>24</v>
      </c>
      <c r="C25" s="12" t="s">
        <v>125</v>
      </c>
      <c r="D25" s="23"/>
      <c r="E25" s="12"/>
      <c r="F25" s="8" t="s">
        <v>25</v>
      </c>
      <c r="G25" s="46" t="s">
        <v>1056</v>
      </c>
      <c r="H25" s="46" t="s">
        <v>1117</v>
      </c>
      <c r="I25" s="71">
        <f t="shared" si="0"/>
        <v>429</v>
      </c>
      <c r="J25" s="16">
        <f t="shared" si="1"/>
        <v>5040.75</v>
      </c>
      <c r="K25" s="16">
        <f t="shared" si="2"/>
        <v>4126.9799999999996</v>
      </c>
      <c r="L25" s="16">
        <f t="shared" si="3"/>
        <v>3440.58</v>
      </c>
      <c r="M25" s="22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x14ac:dyDescent="0.25">
      <c r="A26" s="57" t="s">
        <v>71</v>
      </c>
      <c r="B26" s="8" t="s">
        <v>27</v>
      </c>
      <c r="C26" s="12" t="s">
        <v>126</v>
      </c>
      <c r="D26" s="23"/>
      <c r="E26" s="12"/>
      <c r="F26" s="8" t="s">
        <v>28</v>
      </c>
      <c r="G26" s="46" t="s">
        <v>496</v>
      </c>
      <c r="H26" s="46" t="s">
        <v>496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6">
        <f t="shared" si="3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x14ac:dyDescent="0.25">
      <c r="A27" s="57" t="s">
        <v>74</v>
      </c>
      <c r="B27" s="8" t="s">
        <v>30</v>
      </c>
      <c r="C27" s="12" t="s">
        <v>127</v>
      </c>
      <c r="D27" s="8"/>
      <c r="E27" s="10"/>
      <c r="F27" s="8" t="s">
        <v>22</v>
      </c>
      <c r="G27" s="46" t="s">
        <v>49</v>
      </c>
      <c r="H27" s="46" t="s">
        <v>49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6">
        <f t="shared" si="3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x14ac:dyDescent="0.25">
      <c r="A28" s="57" t="s">
        <v>77</v>
      </c>
      <c r="B28" s="8" t="s">
        <v>32</v>
      </c>
      <c r="C28" s="12" t="s">
        <v>128</v>
      </c>
      <c r="D28" s="23"/>
      <c r="E28" s="12"/>
      <c r="F28" s="8" t="s">
        <v>33</v>
      </c>
      <c r="G28" s="46" t="s">
        <v>34</v>
      </c>
      <c r="H28" s="46" t="s">
        <v>34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6">
        <f t="shared" si="3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x14ac:dyDescent="0.25">
      <c r="A29" s="57" t="s">
        <v>81</v>
      </c>
      <c r="B29" s="8" t="s">
        <v>35</v>
      </c>
      <c r="C29" s="8" t="s">
        <v>129</v>
      </c>
      <c r="D29" s="23"/>
      <c r="E29" s="12"/>
      <c r="F29" s="8" t="s">
        <v>36</v>
      </c>
      <c r="G29" s="46" t="s">
        <v>742</v>
      </c>
      <c r="H29" s="46" t="s">
        <v>742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6">
        <f t="shared" si="3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x14ac:dyDescent="0.25">
      <c r="A30" s="57" t="s">
        <v>83</v>
      </c>
      <c r="B30" s="8" t="s">
        <v>215</v>
      </c>
      <c r="C30" s="8" t="s">
        <v>213</v>
      </c>
      <c r="D30" s="8"/>
      <c r="E30" s="10"/>
      <c r="F30" s="8" t="s">
        <v>214</v>
      </c>
      <c r="G30" s="46" t="s">
        <v>948</v>
      </c>
      <c r="H30" s="46" t="s">
        <v>948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6">
        <f t="shared" si="3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x14ac:dyDescent="0.25">
      <c r="A31" s="57" t="s">
        <v>85</v>
      </c>
      <c r="B31" s="8" t="s">
        <v>38</v>
      </c>
      <c r="C31" s="12" t="s">
        <v>130</v>
      </c>
      <c r="D31" s="23"/>
      <c r="E31" s="12"/>
      <c r="F31" s="8" t="s">
        <v>39</v>
      </c>
      <c r="G31" s="46" t="s">
        <v>595</v>
      </c>
      <c r="H31" s="46" t="s">
        <v>595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6">
        <f t="shared" si="3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x14ac:dyDescent="0.25">
      <c r="A32" s="57" t="s">
        <v>88</v>
      </c>
      <c r="B32" s="8" t="s">
        <v>216</v>
      </c>
      <c r="C32" s="63" t="s">
        <v>217</v>
      </c>
      <c r="D32" s="8"/>
      <c r="E32" s="10"/>
      <c r="F32" s="8" t="s">
        <v>214</v>
      </c>
      <c r="G32" s="46" t="s">
        <v>949</v>
      </c>
      <c r="H32" s="46" t="s">
        <v>1118</v>
      </c>
      <c r="I32" s="71">
        <f t="shared" si="0"/>
        <v>1</v>
      </c>
      <c r="J32" s="16">
        <f t="shared" si="1"/>
        <v>11.75</v>
      </c>
      <c r="K32" s="16">
        <f t="shared" si="2"/>
        <v>9.6199999999999992</v>
      </c>
      <c r="L32" s="16">
        <f t="shared" si="3"/>
        <v>8.02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x14ac:dyDescent="0.25">
      <c r="A33" s="57" t="s">
        <v>90</v>
      </c>
      <c r="B33" s="12" t="s">
        <v>694</v>
      </c>
      <c r="C33" s="12" t="s">
        <v>695</v>
      </c>
      <c r="D33" s="8"/>
      <c r="E33" s="10"/>
      <c r="F33" s="8" t="s">
        <v>691</v>
      </c>
      <c r="G33" s="46" t="s">
        <v>43</v>
      </c>
      <c r="H33" s="46" t="s">
        <v>43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6">
        <f t="shared" si="3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x14ac:dyDescent="0.25">
      <c r="A34" s="57" t="s">
        <v>57</v>
      </c>
      <c r="B34" s="8" t="s">
        <v>218</v>
      </c>
      <c r="C34" s="64" t="s">
        <v>219</v>
      </c>
      <c r="D34" s="23"/>
      <c r="E34" s="12"/>
      <c r="F34" s="8" t="s">
        <v>210</v>
      </c>
      <c r="G34" s="46" t="s">
        <v>1057</v>
      </c>
      <c r="H34" s="46" t="s">
        <v>102</v>
      </c>
      <c r="I34" s="71">
        <f t="shared" si="0"/>
        <v>3</v>
      </c>
      <c r="J34" s="16">
        <f t="shared" si="1"/>
        <v>35.25</v>
      </c>
      <c r="K34" s="16">
        <f t="shared" si="2"/>
        <v>28.86</v>
      </c>
      <c r="L34" s="16">
        <f t="shared" si="3"/>
        <v>24.06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x14ac:dyDescent="0.25">
      <c r="A35" s="57" t="s">
        <v>146</v>
      </c>
      <c r="B35" s="8" t="s">
        <v>472</v>
      </c>
      <c r="C35" s="64" t="s">
        <v>473</v>
      </c>
      <c r="D35" s="8"/>
      <c r="E35" s="10"/>
      <c r="F35" s="8" t="s">
        <v>416</v>
      </c>
      <c r="G35" s="46" t="s">
        <v>37</v>
      </c>
      <c r="H35" s="46" t="s">
        <v>37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6">
        <f t="shared" si="3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x14ac:dyDescent="0.25">
      <c r="A36" s="57" t="s">
        <v>191</v>
      </c>
      <c r="B36" s="8" t="s">
        <v>220</v>
      </c>
      <c r="C36" s="64" t="s">
        <v>221</v>
      </c>
      <c r="D36" s="23"/>
      <c r="E36" s="12"/>
      <c r="F36" s="8" t="s">
        <v>222</v>
      </c>
      <c r="G36" s="46" t="s">
        <v>1058</v>
      </c>
      <c r="H36" s="46" t="s">
        <v>1119</v>
      </c>
      <c r="I36" s="71">
        <f t="shared" si="0"/>
        <v>198</v>
      </c>
      <c r="J36" s="16">
        <f t="shared" si="1"/>
        <v>2326.5</v>
      </c>
      <c r="K36" s="16">
        <f t="shared" si="2"/>
        <v>1904.7599999999998</v>
      </c>
      <c r="L36" s="16">
        <f t="shared" si="3"/>
        <v>1587.9599999999998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x14ac:dyDescent="0.25">
      <c r="A37" s="57" t="s">
        <v>192</v>
      </c>
      <c r="B37" s="8" t="s">
        <v>673</v>
      </c>
      <c r="C37" s="8" t="s">
        <v>674</v>
      </c>
      <c r="D37" s="23"/>
      <c r="E37" s="12"/>
      <c r="F37" s="8" t="s">
        <v>675</v>
      </c>
      <c r="G37" s="46" t="s">
        <v>1059</v>
      </c>
      <c r="H37" s="46" t="s">
        <v>1120</v>
      </c>
      <c r="I37" s="71">
        <f t="shared" si="0"/>
        <v>173</v>
      </c>
      <c r="J37" s="16">
        <f t="shared" si="1"/>
        <v>2032.75</v>
      </c>
      <c r="K37" s="16">
        <f t="shared" si="2"/>
        <v>1664.2599999999998</v>
      </c>
      <c r="L37" s="16">
        <f t="shared" si="3"/>
        <v>1387.46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x14ac:dyDescent="0.25">
      <c r="A38" s="57" t="s">
        <v>193</v>
      </c>
      <c r="B38" s="8" t="s">
        <v>475</v>
      </c>
      <c r="C38" s="64" t="s">
        <v>476</v>
      </c>
      <c r="D38" s="8"/>
      <c r="E38" s="10"/>
      <c r="F38" s="8" t="s">
        <v>477</v>
      </c>
      <c r="G38" s="46" t="s">
        <v>952</v>
      </c>
      <c r="H38" s="46" t="s">
        <v>952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6">
        <f t="shared" si="3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x14ac:dyDescent="0.25">
      <c r="A39" s="57" t="s">
        <v>194</v>
      </c>
      <c r="B39" s="99" t="s">
        <v>529</v>
      </c>
      <c r="C39" s="99" t="s">
        <v>530</v>
      </c>
      <c r="D39" s="8"/>
      <c r="E39" s="10"/>
      <c r="F39" s="99" t="s">
        <v>531</v>
      </c>
      <c r="G39" s="46" t="s">
        <v>205</v>
      </c>
      <c r="H39" s="46" t="s">
        <v>205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6">
        <f t="shared" si="3"/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x14ac:dyDescent="0.25">
      <c r="A40" s="57" t="s">
        <v>195</v>
      </c>
      <c r="B40" s="8" t="s">
        <v>41</v>
      </c>
      <c r="C40" s="8" t="s">
        <v>131</v>
      </c>
      <c r="D40" s="8"/>
      <c r="E40" s="10"/>
      <c r="F40" s="8" t="s">
        <v>42</v>
      </c>
      <c r="G40" s="46" t="s">
        <v>635</v>
      </c>
      <c r="H40" s="46" t="s">
        <v>635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6">
        <f t="shared" si="3"/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x14ac:dyDescent="0.25">
      <c r="A41" s="57" t="s">
        <v>196</v>
      </c>
      <c r="B41" s="8" t="s">
        <v>44</v>
      </c>
      <c r="C41" s="8" t="s">
        <v>132</v>
      </c>
      <c r="D41" s="23"/>
      <c r="E41" s="8"/>
      <c r="F41" s="8" t="s">
        <v>45</v>
      </c>
      <c r="G41" s="46" t="s">
        <v>955</v>
      </c>
      <c r="H41" s="46" t="s">
        <v>1121</v>
      </c>
      <c r="I41" s="71">
        <f t="shared" si="0"/>
        <v>95</v>
      </c>
      <c r="J41" s="16">
        <f t="shared" si="1"/>
        <v>1116.25</v>
      </c>
      <c r="K41" s="16">
        <f t="shared" si="2"/>
        <v>913.9</v>
      </c>
      <c r="L41" s="16">
        <f t="shared" si="3"/>
        <v>761.9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x14ac:dyDescent="0.25">
      <c r="A42" s="57" t="s">
        <v>197</v>
      </c>
      <c r="B42" s="8" t="s">
        <v>47</v>
      </c>
      <c r="C42" s="8" t="s">
        <v>133</v>
      </c>
      <c r="D42" s="23"/>
      <c r="E42" s="8"/>
      <c r="F42" s="8" t="s">
        <v>48</v>
      </c>
      <c r="G42" s="46" t="s">
        <v>1060</v>
      </c>
      <c r="H42" s="46" t="s">
        <v>1122</v>
      </c>
      <c r="I42" s="71">
        <f t="shared" si="0"/>
        <v>342</v>
      </c>
      <c r="J42" s="16">
        <f t="shared" si="1"/>
        <v>4018.5</v>
      </c>
      <c r="K42" s="16">
        <f t="shared" si="2"/>
        <v>3290.0399999999995</v>
      </c>
      <c r="L42" s="16">
        <f t="shared" si="3"/>
        <v>2742.8399999999997</v>
      </c>
      <c r="M42" s="22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x14ac:dyDescent="0.25">
      <c r="A43" s="57" t="s">
        <v>198</v>
      </c>
      <c r="B43" s="8" t="s">
        <v>223</v>
      </c>
      <c r="C43" s="8" t="s">
        <v>224</v>
      </c>
      <c r="D43" s="23"/>
      <c r="E43" s="8"/>
      <c r="F43" s="8" t="s">
        <v>225</v>
      </c>
      <c r="G43" s="46" t="s">
        <v>304</v>
      </c>
      <c r="H43" s="46" t="s">
        <v>846</v>
      </c>
      <c r="I43" s="71">
        <f t="shared" si="0"/>
        <v>25</v>
      </c>
      <c r="J43" s="16">
        <f t="shared" si="1"/>
        <v>293.75</v>
      </c>
      <c r="K43" s="16">
        <f t="shared" si="2"/>
        <v>240.49999999999997</v>
      </c>
      <c r="L43" s="16">
        <f t="shared" si="3"/>
        <v>200.5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 x14ac:dyDescent="0.25">
      <c r="A44" s="57" t="s">
        <v>206</v>
      </c>
      <c r="B44" s="8" t="s">
        <v>50</v>
      </c>
      <c r="C44" s="8" t="s">
        <v>134</v>
      </c>
      <c r="D44" s="23"/>
      <c r="E44" s="8"/>
      <c r="F44" s="8" t="s">
        <v>51</v>
      </c>
      <c r="G44" s="46" t="s">
        <v>495</v>
      </c>
      <c r="H44" s="46" t="s">
        <v>495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6">
        <f t="shared" si="3"/>
        <v>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 x14ac:dyDescent="0.25">
      <c r="A45" s="57" t="s">
        <v>91</v>
      </c>
      <c r="B45" s="8" t="s">
        <v>812</v>
      </c>
      <c r="C45" s="8" t="s">
        <v>813</v>
      </c>
      <c r="D45" s="8"/>
      <c r="E45" s="10"/>
      <c r="F45" s="8" t="s">
        <v>814</v>
      </c>
      <c r="G45" s="46" t="s">
        <v>54</v>
      </c>
      <c r="H45" s="46" t="s">
        <v>54</v>
      </c>
      <c r="I45" s="71">
        <f t="shared" si="0"/>
        <v>0</v>
      </c>
      <c r="J45" s="16">
        <f t="shared" si="1"/>
        <v>0</v>
      </c>
      <c r="K45" s="16">
        <f t="shared" si="2"/>
        <v>0</v>
      </c>
      <c r="L45" s="16">
        <f t="shared" si="3"/>
        <v>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 x14ac:dyDescent="0.25">
      <c r="A46" s="57" t="s">
        <v>159</v>
      </c>
      <c r="B46" s="8" t="s">
        <v>310</v>
      </c>
      <c r="C46" s="8" t="s">
        <v>311</v>
      </c>
      <c r="D46" s="8"/>
      <c r="E46" s="10"/>
      <c r="F46" s="8" t="s">
        <v>312</v>
      </c>
      <c r="G46" s="46" t="s">
        <v>1061</v>
      </c>
      <c r="H46" s="46" t="s">
        <v>1123</v>
      </c>
      <c r="I46" s="71">
        <f t="shared" si="0"/>
        <v>3</v>
      </c>
      <c r="J46" s="16">
        <f t="shared" si="1"/>
        <v>35.25</v>
      </c>
      <c r="K46" s="16">
        <f t="shared" si="2"/>
        <v>28.86</v>
      </c>
      <c r="L46" s="16">
        <f t="shared" si="3"/>
        <v>24.06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 x14ac:dyDescent="0.25">
      <c r="A47" s="57" t="s">
        <v>242</v>
      </c>
      <c r="B47" s="8" t="s">
        <v>53</v>
      </c>
      <c r="C47" s="12" t="s">
        <v>135</v>
      </c>
      <c r="D47" s="23"/>
      <c r="E47" s="8"/>
      <c r="F47" s="8" t="s">
        <v>39</v>
      </c>
      <c r="G47" s="115" t="s">
        <v>1062</v>
      </c>
      <c r="H47" s="115" t="s">
        <v>1216</v>
      </c>
      <c r="I47" s="71">
        <f t="shared" si="0"/>
        <v>549</v>
      </c>
      <c r="J47" s="16">
        <f t="shared" si="1"/>
        <v>6450.75</v>
      </c>
      <c r="K47" s="16">
        <f t="shared" si="2"/>
        <v>5281.3799999999992</v>
      </c>
      <c r="L47" s="16">
        <f t="shared" si="3"/>
        <v>4402.9799999999996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 x14ac:dyDescent="0.25">
      <c r="A48" s="57" t="s">
        <v>190</v>
      </c>
      <c r="B48" s="8" t="s">
        <v>55</v>
      </c>
      <c r="C48" s="8" t="s">
        <v>136</v>
      </c>
      <c r="D48" s="23"/>
      <c r="E48" s="12"/>
      <c r="F48" s="8" t="s">
        <v>56</v>
      </c>
      <c r="G48" s="46" t="s">
        <v>1063</v>
      </c>
      <c r="H48" s="46" t="s">
        <v>1124</v>
      </c>
      <c r="I48" s="71">
        <f t="shared" si="0"/>
        <v>245</v>
      </c>
      <c r="J48" s="16">
        <f t="shared" si="1"/>
        <v>2878.75</v>
      </c>
      <c r="K48" s="16">
        <f t="shared" si="2"/>
        <v>2356.8999999999996</v>
      </c>
      <c r="L48" s="16">
        <f t="shared" si="3"/>
        <v>1964.8999999999999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 x14ac:dyDescent="0.25">
      <c r="A49" s="57" t="s">
        <v>243</v>
      </c>
      <c r="B49" s="8" t="s">
        <v>59</v>
      </c>
      <c r="C49" s="12" t="s">
        <v>137</v>
      </c>
      <c r="D49" s="25"/>
      <c r="E49" s="8"/>
      <c r="F49" s="8" t="s">
        <v>60</v>
      </c>
      <c r="G49" s="46" t="s">
        <v>1064</v>
      </c>
      <c r="H49" s="46" t="s">
        <v>1125</v>
      </c>
      <c r="I49" s="71">
        <f t="shared" si="0"/>
        <v>24</v>
      </c>
      <c r="J49" s="16">
        <f t="shared" si="1"/>
        <v>282</v>
      </c>
      <c r="K49" s="16">
        <f t="shared" si="2"/>
        <v>230.88</v>
      </c>
      <c r="L49" s="16">
        <f t="shared" si="3"/>
        <v>192.48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x14ac:dyDescent="0.25">
      <c r="A50" s="57" t="s">
        <v>244</v>
      </c>
      <c r="B50" s="99" t="s">
        <v>532</v>
      </c>
      <c r="C50" s="99" t="s">
        <v>533</v>
      </c>
      <c r="D50" s="25"/>
      <c r="E50" s="8"/>
      <c r="F50" s="99" t="s">
        <v>531</v>
      </c>
      <c r="G50" s="46" t="s">
        <v>629</v>
      </c>
      <c r="H50" s="46" t="s">
        <v>629</v>
      </c>
      <c r="I50" s="71">
        <f t="shared" si="0"/>
        <v>0</v>
      </c>
      <c r="J50" s="16">
        <f t="shared" si="1"/>
        <v>0</v>
      </c>
      <c r="K50" s="16">
        <f t="shared" si="2"/>
        <v>0</v>
      </c>
      <c r="L50" s="16">
        <f t="shared" si="3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x14ac:dyDescent="0.25">
      <c r="A51" s="57" t="s">
        <v>157</v>
      </c>
      <c r="B51" s="99" t="s">
        <v>653</v>
      </c>
      <c r="C51" s="8" t="s">
        <v>654</v>
      </c>
      <c r="D51" s="31"/>
      <c r="E51" s="106"/>
      <c r="F51" s="8" t="s">
        <v>655</v>
      </c>
      <c r="G51" s="46" t="s">
        <v>52</v>
      </c>
      <c r="H51" s="46" t="s">
        <v>54</v>
      </c>
      <c r="I51" s="71">
        <f t="shared" si="0"/>
        <v>1</v>
      </c>
      <c r="J51" s="16">
        <f t="shared" si="1"/>
        <v>11.75</v>
      </c>
      <c r="K51" s="16">
        <f t="shared" si="2"/>
        <v>9.6199999999999992</v>
      </c>
      <c r="L51" s="16">
        <f t="shared" si="3"/>
        <v>8.02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x14ac:dyDescent="0.25">
      <c r="A52" s="57" t="s">
        <v>245</v>
      </c>
      <c r="B52" s="99" t="s">
        <v>818</v>
      </c>
      <c r="C52" s="27" t="s">
        <v>819</v>
      </c>
      <c r="D52" s="31"/>
      <c r="E52" s="106"/>
      <c r="F52" s="31" t="s">
        <v>820</v>
      </c>
      <c r="G52" s="46" t="s">
        <v>23</v>
      </c>
      <c r="H52" s="46" t="s">
        <v>23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6">
        <f t="shared" si="3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x14ac:dyDescent="0.25">
      <c r="A53" s="57" t="s">
        <v>246</v>
      </c>
      <c r="B53" s="8" t="s">
        <v>62</v>
      </c>
      <c r="C53" s="27" t="s">
        <v>122</v>
      </c>
      <c r="D53" s="25"/>
      <c r="E53" s="237"/>
      <c r="F53" s="86" t="s">
        <v>63</v>
      </c>
      <c r="G53" s="46" t="s">
        <v>1017</v>
      </c>
      <c r="H53" s="46" t="s">
        <v>1126</v>
      </c>
      <c r="I53" s="71">
        <f t="shared" si="0"/>
        <v>4</v>
      </c>
      <c r="J53" s="16">
        <f t="shared" si="1"/>
        <v>47</v>
      </c>
      <c r="K53" s="16">
        <f t="shared" si="2"/>
        <v>38.479999999999997</v>
      </c>
      <c r="L53" s="16">
        <f t="shared" si="3"/>
        <v>32.08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x14ac:dyDescent="0.25">
      <c r="A54" s="57" t="s">
        <v>247</v>
      </c>
      <c r="B54" s="8" t="s">
        <v>64</v>
      </c>
      <c r="C54" s="28"/>
      <c r="D54" s="29"/>
      <c r="E54" s="238"/>
      <c r="F54" s="88"/>
      <c r="G54" s="46" t="s">
        <v>1065</v>
      </c>
      <c r="H54" s="46" t="s">
        <v>1127</v>
      </c>
      <c r="I54" s="71">
        <f t="shared" si="0"/>
        <v>5</v>
      </c>
      <c r="J54" s="16">
        <f t="shared" si="1"/>
        <v>58.75</v>
      </c>
      <c r="K54" s="16">
        <f t="shared" si="2"/>
        <v>48.099999999999994</v>
      </c>
      <c r="L54" s="16">
        <f t="shared" si="3"/>
        <v>40.099999999999994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x14ac:dyDescent="0.25">
      <c r="A55" s="57" t="s">
        <v>92</v>
      </c>
      <c r="B55" s="8" t="s">
        <v>164</v>
      </c>
      <c r="C55" s="28" t="s">
        <v>165</v>
      </c>
      <c r="D55" s="30"/>
      <c r="E55" s="10"/>
      <c r="F55" s="151" t="s">
        <v>166</v>
      </c>
      <c r="G55" s="46" t="s">
        <v>496</v>
      </c>
      <c r="H55" s="46" t="s">
        <v>502</v>
      </c>
      <c r="I55" s="71">
        <f t="shared" si="0"/>
        <v>6</v>
      </c>
      <c r="J55" s="16">
        <f t="shared" si="1"/>
        <v>70.5</v>
      </c>
      <c r="K55" s="16">
        <f t="shared" si="2"/>
        <v>57.72</v>
      </c>
      <c r="L55" s="16">
        <f t="shared" si="3"/>
        <v>48.12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x14ac:dyDescent="0.25">
      <c r="A56" s="57" t="s">
        <v>153</v>
      </c>
      <c r="B56" s="8" t="s">
        <v>226</v>
      </c>
      <c r="C56" s="28" t="s">
        <v>213</v>
      </c>
      <c r="D56" s="30"/>
      <c r="E56" s="10"/>
      <c r="F56" s="151" t="s">
        <v>214</v>
      </c>
      <c r="G56" s="115" t="s">
        <v>962</v>
      </c>
      <c r="H56" s="115" t="s">
        <v>962</v>
      </c>
      <c r="I56" s="71">
        <f t="shared" si="0"/>
        <v>0</v>
      </c>
      <c r="J56" s="16">
        <f t="shared" si="1"/>
        <v>0</v>
      </c>
      <c r="K56" s="16">
        <f t="shared" si="2"/>
        <v>0</v>
      </c>
      <c r="L56" s="16">
        <f t="shared" si="3"/>
        <v>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 x14ac:dyDescent="0.25">
      <c r="A57" s="57" t="s">
        <v>248</v>
      </c>
      <c r="B57" s="8" t="s">
        <v>461</v>
      </c>
      <c r="C57" s="28" t="s">
        <v>462</v>
      </c>
      <c r="D57" s="30"/>
      <c r="E57" s="10"/>
      <c r="F57" s="151" t="s">
        <v>463</v>
      </c>
      <c r="G57" s="46" t="s">
        <v>515</v>
      </c>
      <c r="H57" s="46" t="s">
        <v>515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6">
        <f t="shared" si="3"/>
        <v>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 x14ac:dyDescent="0.25">
      <c r="A58" s="57" t="s">
        <v>249</v>
      </c>
      <c r="B58" s="8" t="s">
        <v>824</v>
      </c>
      <c r="C58" s="28" t="s">
        <v>825</v>
      </c>
      <c r="D58" s="30"/>
      <c r="E58" s="10"/>
      <c r="F58" s="151" t="s">
        <v>826</v>
      </c>
      <c r="G58" s="46" t="s">
        <v>26</v>
      </c>
      <c r="H58" s="46" t="s">
        <v>26</v>
      </c>
      <c r="I58" s="71">
        <f t="shared" si="0"/>
        <v>0</v>
      </c>
      <c r="J58" s="16">
        <f t="shared" si="1"/>
        <v>0</v>
      </c>
      <c r="K58" s="16">
        <f t="shared" si="2"/>
        <v>0</v>
      </c>
      <c r="L58" s="16">
        <f t="shared" si="3"/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 x14ac:dyDescent="0.25">
      <c r="A59" s="57" t="s">
        <v>250</v>
      </c>
      <c r="B59" s="99" t="s">
        <v>534</v>
      </c>
      <c r="C59" s="99" t="s">
        <v>535</v>
      </c>
      <c r="D59" s="23"/>
      <c r="E59" s="8"/>
      <c r="F59" s="99" t="s">
        <v>536</v>
      </c>
      <c r="G59" s="46" t="s">
        <v>1066</v>
      </c>
      <c r="H59" s="46" t="s">
        <v>1128</v>
      </c>
      <c r="I59" s="71">
        <f t="shared" si="0"/>
        <v>205</v>
      </c>
      <c r="J59" s="16">
        <f t="shared" si="1"/>
        <v>2408.75</v>
      </c>
      <c r="K59" s="16">
        <f t="shared" si="2"/>
        <v>1972.1</v>
      </c>
      <c r="L59" s="16">
        <f t="shared" si="3"/>
        <v>1644.1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 x14ac:dyDescent="0.25">
      <c r="A60" s="57" t="s">
        <v>251</v>
      </c>
      <c r="B60" s="8" t="s">
        <v>66</v>
      </c>
      <c r="C60" s="8" t="s">
        <v>138</v>
      </c>
      <c r="D60" s="23"/>
      <c r="E60" s="8"/>
      <c r="F60" s="8" t="s">
        <v>67</v>
      </c>
      <c r="G60" s="46" t="s">
        <v>1067</v>
      </c>
      <c r="H60" s="46" t="s">
        <v>1129</v>
      </c>
      <c r="I60" s="71">
        <f t="shared" si="0"/>
        <v>22</v>
      </c>
      <c r="J60" s="16">
        <f t="shared" si="1"/>
        <v>258.5</v>
      </c>
      <c r="K60" s="16">
        <f t="shared" si="2"/>
        <v>211.64</v>
      </c>
      <c r="L60" s="16">
        <f t="shared" si="3"/>
        <v>176.44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x14ac:dyDescent="0.25">
      <c r="A61" s="57" t="s">
        <v>390</v>
      </c>
      <c r="B61" s="8" t="s">
        <v>320</v>
      </c>
      <c r="C61" s="8" t="s">
        <v>321</v>
      </c>
      <c r="D61" s="30"/>
      <c r="E61" s="10"/>
      <c r="F61" s="8" t="s">
        <v>322</v>
      </c>
      <c r="G61" s="46" t="s">
        <v>965</v>
      </c>
      <c r="H61" s="46" t="s">
        <v>965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6">
        <f t="shared" si="3"/>
        <v>0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x14ac:dyDescent="0.25">
      <c r="A62" s="57" t="s">
        <v>167</v>
      </c>
      <c r="B62" s="8" t="s">
        <v>69</v>
      </c>
      <c r="C62" s="8" t="s">
        <v>139</v>
      </c>
      <c r="D62" s="23"/>
      <c r="E62" s="8"/>
      <c r="F62" s="8" t="s">
        <v>70</v>
      </c>
      <c r="G62" s="46" t="s">
        <v>168</v>
      </c>
      <c r="H62" s="46" t="s">
        <v>168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6">
        <f t="shared" si="3"/>
        <v>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x14ac:dyDescent="0.25">
      <c r="A63" s="57" t="s">
        <v>318</v>
      </c>
      <c r="B63" s="8" t="s">
        <v>169</v>
      </c>
      <c r="C63" s="8" t="s">
        <v>170</v>
      </c>
      <c r="D63" s="8"/>
      <c r="E63" s="10"/>
      <c r="F63" s="8" t="s">
        <v>166</v>
      </c>
      <c r="G63" s="46" t="s">
        <v>1068</v>
      </c>
      <c r="H63" s="46" t="s">
        <v>1130</v>
      </c>
      <c r="I63" s="71">
        <f t="shared" si="0"/>
        <v>3</v>
      </c>
      <c r="J63" s="16">
        <f t="shared" si="1"/>
        <v>35.25</v>
      </c>
      <c r="K63" s="16">
        <f t="shared" si="2"/>
        <v>28.86</v>
      </c>
      <c r="L63" s="16">
        <f t="shared" si="3"/>
        <v>24.06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x14ac:dyDescent="0.25">
      <c r="A64" s="57" t="s">
        <v>364</v>
      </c>
      <c r="B64" s="8" t="s">
        <v>325</v>
      </c>
      <c r="C64" s="8" t="s">
        <v>326</v>
      </c>
      <c r="D64" s="8"/>
      <c r="E64" s="10"/>
      <c r="F64" s="8" t="s">
        <v>327</v>
      </c>
      <c r="G64" s="46" t="s">
        <v>967</v>
      </c>
      <c r="H64" s="46" t="s">
        <v>967</v>
      </c>
      <c r="I64" s="71">
        <f t="shared" si="0"/>
        <v>0</v>
      </c>
      <c r="J64" s="16">
        <f t="shared" si="1"/>
        <v>0</v>
      </c>
      <c r="K64" s="16">
        <f t="shared" si="2"/>
        <v>0</v>
      </c>
      <c r="L64" s="16">
        <f t="shared" si="3"/>
        <v>0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x14ac:dyDescent="0.25">
      <c r="A65" s="57" t="s">
        <v>378</v>
      </c>
      <c r="B65" s="8" t="s">
        <v>329</v>
      </c>
      <c r="C65" s="8" t="s">
        <v>330</v>
      </c>
      <c r="D65" s="23"/>
      <c r="E65" s="8"/>
      <c r="F65" s="8" t="s">
        <v>327</v>
      </c>
      <c r="G65" s="46" t="s">
        <v>318</v>
      </c>
      <c r="H65" s="46" t="s">
        <v>318</v>
      </c>
      <c r="I65" s="71">
        <f t="shared" si="0"/>
        <v>0</v>
      </c>
      <c r="J65" s="16">
        <f t="shared" si="1"/>
        <v>0</v>
      </c>
      <c r="K65" s="16">
        <f t="shared" si="2"/>
        <v>0</v>
      </c>
      <c r="L65" s="16">
        <f t="shared" si="3"/>
        <v>0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x14ac:dyDescent="0.25">
      <c r="A66" s="57" t="s">
        <v>309</v>
      </c>
      <c r="B66" s="8" t="s">
        <v>227</v>
      </c>
      <c r="C66" s="8" t="s">
        <v>213</v>
      </c>
      <c r="D66" s="8"/>
      <c r="E66" s="10"/>
      <c r="F66" s="8" t="s">
        <v>214</v>
      </c>
      <c r="G66" s="46" t="s">
        <v>830</v>
      </c>
      <c r="H66" s="46" t="s">
        <v>830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6">
        <f t="shared" si="3"/>
        <v>0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x14ac:dyDescent="0.25">
      <c r="A67" s="57" t="s">
        <v>391</v>
      </c>
      <c r="B67" s="8" t="s">
        <v>172</v>
      </c>
      <c r="C67" s="8" t="s">
        <v>173</v>
      </c>
      <c r="D67" s="23"/>
      <c r="E67" s="12"/>
      <c r="F67" s="8" t="s">
        <v>174</v>
      </c>
      <c r="G67" s="46" t="s">
        <v>1069</v>
      </c>
      <c r="H67" s="46" t="s">
        <v>1131</v>
      </c>
      <c r="I67" s="71">
        <f t="shared" si="0"/>
        <v>112</v>
      </c>
      <c r="J67" s="16">
        <f t="shared" si="1"/>
        <v>1316</v>
      </c>
      <c r="K67" s="16">
        <f t="shared" si="2"/>
        <v>1077.4399999999998</v>
      </c>
      <c r="L67" s="16">
        <f t="shared" si="3"/>
        <v>898.24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 x14ac:dyDescent="0.25">
      <c r="A68" s="57" t="s">
        <v>155</v>
      </c>
      <c r="B68" s="8" t="s">
        <v>228</v>
      </c>
      <c r="C68" s="8" t="s">
        <v>213</v>
      </c>
      <c r="D68" s="8"/>
      <c r="E68" s="10"/>
      <c r="F68" s="8" t="s">
        <v>214</v>
      </c>
      <c r="G68" s="46" t="s">
        <v>146</v>
      </c>
      <c r="H68" s="46" t="s">
        <v>146</v>
      </c>
      <c r="I68" s="71">
        <f t="shared" si="0"/>
        <v>0</v>
      </c>
      <c r="J68" s="16">
        <f t="shared" si="1"/>
        <v>0</v>
      </c>
      <c r="K68" s="16">
        <f t="shared" si="2"/>
        <v>0</v>
      </c>
      <c r="L68" s="16">
        <f t="shared" si="3"/>
        <v>0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 x14ac:dyDescent="0.25">
      <c r="A69" s="57" t="s">
        <v>392</v>
      </c>
      <c r="B69" s="99" t="s">
        <v>537</v>
      </c>
      <c r="C69" s="99" t="s">
        <v>538</v>
      </c>
      <c r="D69" s="23"/>
      <c r="E69" s="12"/>
      <c r="F69" s="99" t="s">
        <v>539</v>
      </c>
      <c r="G69" s="46" t="s">
        <v>1070</v>
      </c>
      <c r="H69" s="46" t="s">
        <v>1132</v>
      </c>
      <c r="I69" s="71">
        <f t="shared" si="0"/>
        <v>293</v>
      </c>
      <c r="J69" s="16">
        <f t="shared" si="1"/>
        <v>3442.75</v>
      </c>
      <c r="K69" s="16">
        <f t="shared" si="2"/>
        <v>2818.66</v>
      </c>
      <c r="L69" s="16">
        <f t="shared" si="3"/>
        <v>2349.8599999999997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 x14ac:dyDescent="0.25">
      <c r="A70" s="57" t="s">
        <v>256</v>
      </c>
      <c r="B70" s="99" t="s">
        <v>540</v>
      </c>
      <c r="C70" s="99" t="s">
        <v>541</v>
      </c>
      <c r="D70" s="23"/>
      <c r="E70" s="12"/>
      <c r="F70" s="99" t="s">
        <v>542</v>
      </c>
      <c r="G70" s="46" t="s">
        <v>946</v>
      </c>
      <c r="H70" s="46" t="s">
        <v>1133</v>
      </c>
      <c r="I70" s="71">
        <f t="shared" si="0"/>
        <v>6</v>
      </c>
      <c r="J70" s="16">
        <f t="shared" si="1"/>
        <v>70.5</v>
      </c>
      <c r="K70" s="16">
        <f t="shared" si="2"/>
        <v>57.72</v>
      </c>
      <c r="L70" s="16">
        <f t="shared" si="3"/>
        <v>48.12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 x14ac:dyDescent="0.25">
      <c r="A71" s="57" t="s">
        <v>109</v>
      </c>
      <c r="B71" s="8" t="s">
        <v>72</v>
      </c>
      <c r="C71" s="12" t="s">
        <v>792</v>
      </c>
      <c r="D71" s="23"/>
      <c r="E71" s="12"/>
      <c r="F71" s="8" t="s">
        <v>73</v>
      </c>
      <c r="G71" s="46" t="s">
        <v>1071</v>
      </c>
      <c r="H71" s="46" t="s">
        <v>1134</v>
      </c>
      <c r="I71" s="71">
        <f t="shared" si="0"/>
        <v>3</v>
      </c>
      <c r="J71" s="16">
        <f t="shared" si="1"/>
        <v>35.25</v>
      </c>
      <c r="K71" s="16">
        <f t="shared" si="2"/>
        <v>28.86</v>
      </c>
      <c r="L71" s="16">
        <f t="shared" si="3"/>
        <v>24.06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 x14ac:dyDescent="0.25">
      <c r="A72" s="57" t="s">
        <v>393</v>
      </c>
      <c r="B72" s="8" t="s">
        <v>452</v>
      </c>
      <c r="C72" s="12" t="s">
        <v>453</v>
      </c>
      <c r="D72" s="23"/>
      <c r="E72" s="12"/>
      <c r="F72" s="8" t="s">
        <v>454</v>
      </c>
      <c r="G72" s="46" t="s">
        <v>1072</v>
      </c>
      <c r="H72" s="46" t="s">
        <v>1135</v>
      </c>
      <c r="I72" s="71">
        <f t="shared" ref="I72:I138" si="4">H72-G72</f>
        <v>340</v>
      </c>
      <c r="J72" s="16">
        <f t="shared" ref="J72:J135" si="5">I72*11.75</f>
        <v>3995</v>
      </c>
      <c r="K72" s="16">
        <f t="shared" ref="K72:K135" si="6">I72*9.62</f>
        <v>3270.7999999999997</v>
      </c>
      <c r="L72" s="16">
        <f t="shared" ref="L72:L135" si="7">I72*8.02</f>
        <v>2726.7999999999997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 x14ac:dyDescent="0.25">
      <c r="A73" s="57" t="s">
        <v>394</v>
      </c>
      <c r="B73" s="155" t="s">
        <v>1103</v>
      </c>
      <c r="C73" s="155" t="s">
        <v>1104</v>
      </c>
      <c r="D73" s="8"/>
      <c r="E73" s="10"/>
      <c r="F73" s="155" t="s">
        <v>1105</v>
      </c>
      <c r="G73" s="46" t="s">
        <v>13</v>
      </c>
      <c r="H73" s="46" t="s">
        <v>29</v>
      </c>
      <c r="I73" s="71">
        <f t="shared" si="4"/>
        <v>5</v>
      </c>
      <c r="J73" s="16">
        <f t="shared" si="5"/>
        <v>58.75</v>
      </c>
      <c r="K73" s="16">
        <f t="shared" si="6"/>
        <v>48.099999999999994</v>
      </c>
      <c r="L73" s="16">
        <f t="shared" si="7"/>
        <v>40.099999999999994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1:38" x14ac:dyDescent="0.25">
      <c r="A74" s="57" t="s">
        <v>395</v>
      </c>
      <c r="B74" s="8" t="s">
        <v>75</v>
      </c>
      <c r="C74" s="12" t="s">
        <v>141</v>
      </c>
      <c r="D74" s="23"/>
      <c r="E74" s="12"/>
      <c r="F74" s="8" t="s">
        <v>76</v>
      </c>
      <c r="G74" s="46" t="s">
        <v>364</v>
      </c>
      <c r="H74" s="46" t="s">
        <v>391</v>
      </c>
      <c r="I74" s="71">
        <f t="shared" si="4"/>
        <v>3</v>
      </c>
      <c r="J74" s="16">
        <f t="shared" si="5"/>
        <v>35.25</v>
      </c>
      <c r="K74" s="16">
        <f t="shared" si="6"/>
        <v>28.86</v>
      </c>
      <c r="L74" s="16">
        <f t="shared" si="7"/>
        <v>24.06</v>
      </c>
    </row>
    <row r="75" spans="1:38" x14ac:dyDescent="0.25">
      <c r="A75" s="57" t="s">
        <v>268</v>
      </c>
      <c r="B75" s="8" t="s">
        <v>78</v>
      </c>
      <c r="C75" s="27" t="s">
        <v>142</v>
      </c>
      <c r="D75" s="25"/>
      <c r="E75" s="237"/>
      <c r="F75" s="86" t="s">
        <v>79</v>
      </c>
      <c r="G75" s="46" t="s">
        <v>1073</v>
      </c>
      <c r="H75" s="46" t="s">
        <v>1136</v>
      </c>
      <c r="I75" s="71">
        <f t="shared" si="4"/>
        <v>364</v>
      </c>
      <c r="J75" s="16">
        <f t="shared" si="5"/>
        <v>4277</v>
      </c>
      <c r="K75" s="16">
        <f t="shared" si="6"/>
        <v>3501.68</v>
      </c>
      <c r="L75" s="16">
        <f t="shared" si="7"/>
        <v>2919.2799999999997</v>
      </c>
    </row>
    <row r="76" spans="1:38" x14ac:dyDescent="0.25">
      <c r="A76" s="57" t="s">
        <v>168</v>
      </c>
      <c r="B76" s="8" t="s">
        <v>80</v>
      </c>
      <c r="C76" s="28"/>
      <c r="D76" s="29"/>
      <c r="E76" s="238"/>
      <c r="F76" s="88"/>
      <c r="G76" s="46" t="s">
        <v>1074</v>
      </c>
      <c r="H76" s="46" t="s">
        <v>1137</v>
      </c>
      <c r="I76" s="71">
        <f t="shared" si="4"/>
        <v>76</v>
      </c>
      <c r="J76" s="16">
        <f t="shared" si="5"/>
        <v>893</v>
      </c>
      <c r="K76" s="16">
        <f t="shared" si="6"/>
        <v>731.11999999999989</v>
      </c>
      <c r="L76" s="16">
        <f t="shared" si="7"/>
        <v>609.52</v>
      </c>
    </row>
    <row r="77" spans="1:38" x14ac:dyDescent="0.25">
      <c r="A77" s="57" t="s">
        <v>396</v>
      </c>
      <c r="B77" s="8" t="s">
        <v>336</v>
      </c>
      <c r="C77" s="28" t="s">
        <v>337</v>
      </c>
      <c r="D77" s="8"/>
      <c r="E77" s="10"/>
      <c r="F77" s="151" t="s">
        <v>327</v>
      </c>
      <c r="G77" s="46" t="s">
        <v>973</v>
      </c>
      <c r="H77" s="46" t="s">
        <v>973</v>
      </c>
      <c r="I77" s="71">
        <f t="shared" si="4"/>
        <v>0</v>
      </c>
      <c r="J77" s="16">
        <f t="shared" si="5"/>
        <v>0</v>
      </c>
      <c r="K77" s="16">
        <f t="shared" si="6"/>
        <v>0</v>
      </c>
      <c r="L77" s="16">
        <f t="shared" si="7"/>
        <v>0</v>
      </c>
    </row>
    <row r="78" spans="1:38" x14ac:dyDescent="0.25">
      <c r="A78" s="57" t="s">
        <v>295</v>
      </c>
      <c r="B78" s="12" t="s">
        <v>702</v>
      </c>
      <c r="C78" s="12" t="s">
        <v>703</v>
      </c>
      <c r="D78" s="8"/>
      <c r="E78" s="10"/>
      <c r="F78" s="8" t="s">
        <v>704</v>
      </c>
      <c r="G78" s="46" t="s">
        <v>26</v>
      </c>
      <c r="H78" s="46" t="s">
        <v>26</v>
      </c>
      <c r="I78" s="71">
        <f t="shared" si="4"/>
        <v>0</v>
      </c>
      <c r="J78" s="16">
        <f t="shared" si="5"/>
        <v>0</v>
      </c>
      <c r="K78" s="16">
        <f t="shared" si="6"/>
        <v>0</v>
      </c>
      <c r="L78" s="16">
        <f t="shared" si="7"/>
        <v>0</v>
      </c>
    </row>
    <row r="79" spans="1:38" x14ac:dyDescent="0.25">
      <c r="A79" s="57" t="s">
        <v>397</v>
      </c>
      <c r="B79" s="12" t="s">
        <v>902</v>
      </c>
      <c r="C79" s="12" t="s">
        <v>903</v>
      </c>
      <c r="D79" s="8"/>
      <c r="E79" s="10"/>
      <c r="F79" s="8" t="s">
        <v>904</v>
      </c>
      <c r="G79" s="46" t="s">
        <v>23</v>
      </c>
      <c r="H79" s="46" t="s">
        <v>26</v>
      </c>
      <c r="I79" s="71">
        <f t="shared" si="4"/>
        <v>1</v>
      </c>
      <c r="J79" s="16">
        <f t="shared" si="5"/>
        <v>11.75</v>
      </c>
      <c r="K79" s="16">
        <f t="shared" si="6"/>
        <v>9.6199999999999992</v>
      </c>
      <c r="L79" s="16">
        <f t="shared" si="7"/>
        <v>8.02</v>
      </c>
    </row>
    <row r="80" spans="1:38" x14ac:dyDescent="0.25">
      <c r="A80" s="57" t="s">
        <v>398</v>
      </c>
      <c r="B80" s="8" t="s">
        <v>696</v>
      </c>
      <c r="C80" s="8" t="s">
        <v>697</v>
      </c>
      <c r="D80" s="8"/>
      <c r="E80" s="10"/>
      <c r="F80" s="8" t="s">
        <v>698</v>
      </c>
      <c r="G80" s="46" t="s">
        <v>46</v>
      </c>
      <c r="H80" s="46" t="s">
        <v>46</v>
      </c>
      <c r="I80" s="71">
        <f t="shared" si="4"/>
        <v>0</v>
      </c>
      <c r="J80" s="16">
        <f t="shared" si="5"/>
        <v>0</v>
      </c>
      <c r="K80" s="16">
        <f t="shared" si="6"/>
        <v>0</v>
      </c>
      <c r="L80" s="16">
        <f t="shared" si="7"/>
        <v>0</v>
      </c>
    </row>
    <row r="81" spans="1:14" x14ac:dyDescent="0.25">
      <c r="A81" s="57" t="s">
        <v>264</v>
      </c>
      <c r="B81" s="8" t="s">
        <v>682</v>
      </c>
      <c r="C81" s="8" t="s">
        <v>683</v>
      </c>
      <c r="D81" s="23"/>
      <c r="E81" s="12"/>
      <c r="F81" s="8" t="s">
        <v>681</v>
      </c>
      <c r="G81" s="46" t="s">
        <v>499</v>
      </c>
      <c r="H81" s="46" t="s">
        <v>578</v>
      </c>
      <c r="I81" s="71">
        <f t="shared" si="4"/>
        <v>26</v>
      </c>
      <c r="J81" s="16">
        <f t="shared" si="5"/>
        <v>305.5</v>
      </c>
      <c r="K81" s="16">
        <f t="shared" si="6"/>
        <v>250.11999999999998</v>
      </c>
      <c r="L81" s="16">
        <f t="shared" si="7"/>
        <v>208.51999999999998</v>
      </c>
    </row>
    <row r="82" spans="1:14" x14ac:dyDescent="0.25">
      <c r="A82" s="57" t="s">
        <v>399</v>
      </c>
      <c r="B82" s="8" t="s">
        <v>339</v>
      </c>
      <c r="C82" s="28" t="s">
        <v>340</v>
      </c>
      <c r="D82" s="23"/>
      <c r="E82" s="12"/>
      <c r="F82" s="151" t="s">
        <v>322</v>
      </c>
      <c r="G82" s="46" t="s">
        <v>268</v>
      </c>
      <c r="H82" s="46" t="s">
        <v>295</v>
      </c>
      <c r="I82" s="71">
        <f t="shared" si="4"/>
        <v>3</v>
      </c>
      <c r="J82" s="16">
        <f t="shared" si="5"/>
        <v>35.25</v>
      </c>
      <c r="K82" s="16">
        <f t="shared" si="6"/>
        <v>28.86</v>
      </c>
      <c r="L82" s="16">
        <f t="shared" si="7"/>
        <v>24.06</v>
      </c>
    </row>
    <row r="83" spans="1:14" x14ac:dyDescent="0.25">
      <c r="A83" s="57" t="s">
        <v>409</v>
      </c>
      <c r="B83" s="8" t="s">
        <v>180</v>
      </c>
      <c r="C83" s="28" t="s">
        <v>181</v>
      </c>
      <c r="D83" s="23"/>
      <c r="E83" s="12"/>
      <c r="F83" s="151" t="s">
        <v>166</v>
      </c>
      <c r="G83" s="46" t="s">
        <v>838</v>
      </c>
      <c r="H83" s="46" t="s">
        <v>838</v>
      </c>
      <c r="I83" s="71">
        <f t="shared" si="4"/>
        <v>0</v>
      </c>
      <c r="J83" s="16">
        <f t="shared" si="5"/>
        <v>0</v>
      </c>
      <c r="K83" s="16">
        <f t="shared" si="6"/>
        <v>0</v>
      </c>
      <c r="L83" s="16">
        <f t="shared" si="7"/>
        <v>0</v>
      </c>
    </row>
    <row r="84" spans="1:14" x14ac:dyDescent="0.25">
      <c r="A84" s="57" t="s">
        <v>492</v>
      </c>
      <c r="B84" s="8" t="s">
        <v>342</v>
      </c>
      <c r="C84" s="28" t="s">
        <v>343</v>
      </c>
      <c r="D84" s="65"/>
      <c r="E84" s="66"/>
      <c r="F84" s="151" t="s">
        <v>312</v>
      </c>
      <c r="G84" s="46" t="s">
        <v>974</v>
      </c>
      <c r="H84" s="46" t="s">
        <v>974</v>
      </c>
      <c r="I84" s="71">
        <f t="shared" si="4"/>
        <v>0</v>
      </c>
      <c r="J84" s="16">
        <f t="shared" si="5"/>
        <v>0</v>
      </c>
      <c r="K84" s="16">
        <f t="shared" si="6"/>
        <v>0</v>
      </c>
      <c r="L84" s="16">
        <f t="shared" si="7"/>
        <v>0</v>
      </c>
    </row>
    <row r="85" spans="1:14" x14ac:dyDescent="0.25">
      <c r="A85" s="57" t="s">
        <v>493</v>
      </c>
      <c r="B85" s="8" t="s">
        <v>345</v>
      </c>
      <c r="C85" s="28" t="s">
        <v>346</v>
      </c>
      <c r="D85" s="23"/>
      <c r="E85" s="12"/>
      <c r="F85" s="151" t="s">
        <v>322</v>
      </c>
      <c r="G85" s="46" t="s">
        <v>975</v>
      </c>
      <c r="H85" s="46" t="s">
        <v>1138</v>
      </c>
      <c r="I85" s="71">
        <f t="shared" si="4"/>
        <v>40</v>
      </c>
      <c r="J85" s="16">
        <f t="shared" si="5"/>
        <v>470</v>
      </c>
      <c r="K85" s="16">
        <f t="shared" si="6"/>
        <v>384.79999999999995</v>
      </c>
      <c r="L85" s="16">
        <f t="shared" si="7"/>
        <v>320.79999999999995</v>
      </c>
    </row>
    <row r="86" spans="1:14" x14ac:dyDescent="0.25">
      <c r="A86" s="57" t="s">
        <v>494</v>
      </c>
      <c r="B86" s="8" t="s">
        <v>229</v>
      </c>
      <c r="C86" s="28" t="s">
        <v>231</v>
      </c>
      <c r="D86" s="65"/>
      <c r="E86" s="66"/>
      <c r="F86" s="151" t="s">
        <v>214</v>
      </c>
      <c r="G86" s="46" t="s">
        <v>765</v>
      </c>
      <c r="H86" s="46" t="s">
        <v>765</v>
      </c>
      <c r="I86" s="71">
        <f t="shared" si="4"/>
        <v>0</v>
      </c>
      <c r="J86" s="16">
        <f t="shared" si="5"/>
        <v>0</v>
      </c>
      <c r="K86" s="16">
        <f t="shared" si="6"/>
        <v>0</v>
      </c>
      <c r="L86" s="16">
        <f t="shared" si="7"/>
        <v>0</v>
      </c>
    </row>
    <row r="87" spans="1:14" x14ac:dyDescent="0.25">
      <c r="A87" s="57" t="s">
        <v>495</v>
      </c>
      <c r="B87" s="8" t="s">
        <v>230</v>
      </c>
      <c r="C87" s="28" t="s">
        <v>231</v>
      </c>
      <c r="D87" s="65"/>
      <c r="E87" s="66"/>
      <c r="F87" s="151" t="s">
        <v>214</v>
      </c>
      <c r="G87" s="46" t="s">
        <v>976</v>
      </c>
      <c r="H87" s="46" t="s">
        <v>976</v>
      </c>
      <c r="I87" s="71">
        <f t="shared" si="4"/>
        <v>0</v>
      </c>
      <c r="J87" s="16">
        <f t="shared" si="5"/>
        <v>0</v>
      </c>
      <c r="K87" s="16">
        <f t="shared" si="6"/>
        <v>0</v>
      </c>
      <c r="L87" s="16">
        <f t="shared" si="7"/>
        <v>0</v>
      </c>
    </row>
    <row r="88" spans="1:14" x14ac:dyDescent="0.25">
      <c r="A88" s="57" t="s">
        <v>496</v>
      </c>
      <c r="B88" s="8" t="s">
        <v>905</v>
      </c>
      <c r="C88" s="28" t="s">
        <v>906</v>
      </c>
      <c r="D88" s="65"/>
      <c r="E88" s="66"/>
      <c r="F88" s="151" t="s">
        <v>907</v>
      </c>
      <c r="G88" s="46" t="s">
        <v>16</v>
      </c>
      <c r="H88" s="46" t="s">
        <v>16</v>
      </c>
      <c r="I88" s="71">
        <f t="shared" si="4"/>
        <v>0</v>
      </c>
      <c r="J88" s="16">
        <f t="shared" si="5"/>
        <v>0</v>
      </c>
      <c r="K88" s="16">
        <f t="shared" si="6"/>
        <v>0</v>
      </c>
      <c r="L88" s="16">
        <f t="shared" si="7"/>
        <v>0</v>
      </c>
    </row>
    <row r="89" spans="1:14" x14ac:dyDescent="0.25">
      <c r="A89" s="57" t="s">
        <v>497</v>
      </c>
      <c r="B89" s="12" t="s">
        <v>82</v>
      </c>
      <c r="C89" s="41" t="s">
        <v>143</v>
      </c>
      <c r="D89" s="23"/>
      <c r="E89" s="12"/>
      <c r="F89" s="67" t="s">
        <v>232</v>
      </c>
      <c r="G89" s="48" t="s">
        <v>155</v>
      </c>
      <c r="H89" s="48" t="s">
        <v>503</v>
      </c>
      <c r="I89" s="71">
        <f t="shared" si="4"/>
        <v>29</v>
      </c>
      <c r="J89" s="16">
        <f t="shared" si="5"/>
        <v>340.75</v>
      </c>
      <c r="K89" s="16">
        <f t="shared" si="6"/>
        <v>278.97999999999996</v>
      </c>
      <c r="L89" s="16">
        <f t="shared" si="7"/>
        <v>232.57999999999998</v>
      </c>
    </row>
    <row r="90" spans="1:14" x14ac:dyDescent="0.25">
      <c r="A90" s="57" t="s">
        <v>498</v>
      </c>
      <c r="B90" s="12" t="s">
        <v>908</v>
      </c>
      <c r="C90" s="41" t="s">
        <v>909</v>
      </c>
      <c r="D90" s="65"/>
      <c r="E90" s="66"/>
      <c r="F90" s="67" t="s">
        <v>907</v>
      </c>
      <c r="G90" s="115" t="s">
        <v>16</v>
      </c>
      <c r="H90" s="115" t="s">
        <v>16</v>
      </c>
      <c r="I90" s="71">
        <f t="shared" si="4"/>
        <v>0</v>
      </c>
      <c r="J90" s="16">
        <f t="shared" si="5"/>
        <v>0</v>
      </c>
      <c r="K90" s="16">
        <f t="shared" si="6"/>
        <v>0</v>
      </c>
      <c r="L90" s="16">
        <f t="shared" si="7"/>
        <v>0</v>
      </c>
    </row>
    <row r="91" spans="1:14" x14ac:dyDescent="0.25">
      <c r="A91" s="57" t="s">
        <v>499</v>
      </c>
      <c r="B91" s="12" t="s">
        <v>842</v>
      </c>
      <c r="C91" s="41" t="s">
        <v>843</v>
      </c>
      <c r="D91" s="65"/>
      <c r="E91" s="66"/>
      <c r="F91" s="67" t="s">
        <v>844</v>
      </c>
      <c r="G91" s="48" t="s">
        <v>23</v>
      </c>
      <c r="H91" s="48" t="s">
        <v>23</v>
      </c>
      <c r="I91" s="71">
        <f t="shared" si="4"/>
        <v>0</v>
      </c>
      <c r="J91" s="16">
        <f t="shared" si="5"/>
        <v>0</v>
      </c>
      <c r="K91" s="16">
        <f t="shared" si="6"/>
        <v>0</v>
      </c>
      <c r="L91" s="16">
        <f t="shared" si="7"/>
        <v>0</v>
      </c>
    </row>
    <row r="92" spans="1:14" x14ac:dyDescent="0.25">
      <c r="A92" s="57" t="s">
        <v>500</v>
      </c>
      <c r="B92" s="12" t="s">
        <v>233</v>
      </c>
      <c r="C92" s="41" t="s">
        <v>234</v>
      </c>
      <c r="D92" s="154"/>
      <c r="E92" s="66"/>
      <c r="F92" s="67" t="s">
        <v>210</v>
      </c>
      <c r="G92" s="48" t="s">
        <v>1075</v>
      </c>
      <c r="H92" s="48" t="s">
        <v>1131</v>
      </c>
      <c r="I92" s="71">
        <f t="shared" si="4"/>
        <v>3</v>
      </c>
      <c r="J92" s="16">
        <f t="shared" si="5"/>
        <v>35.25</v>
      </c>
      <c r="K92" s="16">
        <f t="shared" si="6"/>
        <v>28.86</v>
      </c>
      <c r="L92" s="16">
        <f t="shared" si="7"/>
        <v>24.06</v>
      </c>
    </row>
    <row r="93" spans="1:14" x14ac:dyDescent="0.25">
      <c r="A93" s="57" t="s">
        <v>501</v>
      </c>
      <c r="B93" s="12" t="s">
        <v>183</v>
      </c>
      <c r="C93" s="41" t="s">
        <v>184</v>
      </c>
      <c r="D93" s="23"/>
      <c r="E93" s="12"/>
      <c r="F93" s="43" t="s">
        <v>166</v>
      </c>
      <c r="G93" s="48" t="s">
        <v>1076</v>
      </c>
      <c r="H93" s="48" t="s">
        <v>1139</v>
      </c>
      <c r="I93" s="71">
        <f t="shared" si="4"/>
        <v>216</v>
      </c>
      <c r="J93" s="16">
        <f t="shared" si="5"/>
        <v>2538</v>
      </c>
      <c r="K93" s="16">
        <f t="shared" si="6"/>
        <v>2077.9199999999996</v>
      </c>
      <c r="L93" s="16">
        <f t="shared" si="7"/>
        <v>1732.32</v>
      </c>
      <c r="N93" t="s">
        <v>1165</v>
      </c>
    </row>
    <row r="94" spans="1:14" x14ac:dyDescent="0.25">
      <c r="A94" s="57" t="s">
        <v>502</v>
      </c>
      <c r="B94" s="12" t="s">
        <v>725</v>
      </c>
      <c r="C94" s="41" t="s">
        <v>726</v>
      </c>
      <c r="D94" s="8"/>
      <c r="E94" s="10"/>
      <c r="F94" s="8" t="s">
        <v>727</v>
      </c>
      <c r="G94" s="48" t="s">
        <v>43</v>
      </c>
      <c r="H94" s="48" t="s">
        <v>58</v>
      </c>
      <c r="I94" s="71">
        <f t="shared" si="4"/>
        <v>5</v>
      </c>
      <c r="J94" s="16">
        <f t="shared" si="5"/>
        <v>58.75</v>
      </c>
      <c r="K94" s="16">
        <f t="shared" si="6"/>
        <v>48.099999999999994</v>
      </c>
      <c r="L94" s="16">
        <f t="shared" si="7"/>
        <v>40.099999999999994</v>
      </c>
    </row>
    <row r="95" spans="1:14" x14ac:dyDescent="0.25">
      <c r="A95" s="57" t="s">
        <v>464</v>
      </c>
      <c r="B95" s="12" t="s">
        <v>443</v>
      </c>
      <c r="C95" s="41" t="s">
        <v>444</v>
      </c>
      <c r="D95" s="8"/>
      <c r="E95" s="10"/>
      <c r="F95" s="43" t="s">
        <v>410</v>
      </c>
      <c r="G95" s="48" t="s">
        <v>979</v>
      </c>
      <c r="H95" s="48" t="s">
        <v>979</v>
      </c>
      <c r="I95" s="71">
        <f t="shared" si="4"/>
        <v>0</v>
      </c>
      <c r="J95" s="16">
        <f t="shared" si="5"/>
        <v>0</v>
      </c>
      <c r="K95" s="16">
        <f t="shared" si="6"/>
        <v>0</v>
      </c>
      <c r="L95" s="16">
        <f t="shared" si="7"/>
        <v>0</v>
      </c>
    </row>
    <row r="96" spans="1:14" x14ac:dyDescent="0.25">
      <c r="A96" s="57" t="s">
        <v>100</v>
      </c>
      <c r="B96" s="12" t="s">
        <v>910</v>
      </c>
      <c r="C96" s="41" t="s">
        <v>912</v>
      </c>
      <c r="D96" s="8"/>
      <c r="E96" s="10"/>
      <c r="F96" s="43" t="s">
        <v>913</v>
      </c>
      <c r="G96" s="48" t="s">
        <v>26</v>
      </c>
      <c r="H96" s="48" t="s">
        <v>46</v>
      </c>
      <c r="I96" s="71">
        <f t="shared" si="4"/>
        <v>7</v>
      </c>
      <c r="J96" s="16">
        <f t="shared" si="5"/>
        <v>82.25</v>
      </c>
      <c r="K96" s="16">
        <f t="shared" si="6"/>
        <v>67.339999999999989</v>
      </c>
      <c r="L96" s="16">
        <f t="shared" si="7"/>
        <v>56.14</v>
      </c>
    </row>
    <row r="97" spans="1:13" x14ac:dyDescent="0.25">
      <c r="A97" s="57" t="s">
        <v>503</v>
      </c>
      <c r="B97" s="12" t="s">
        <v>911</v>
      </c>
      <c r="C97" s="41" t="s">
        <v>912</v>
      </c>
      <c r="D97" s="8"/>
      <c r="E97" s="10"/>
      <c r="F97" s="43" t="s">
        <v>913</v>
      </c>
      <c r="G97" s="48" t="s">
        <v>20</v>
      </c>
      <c r="H97" s="48" t="s">
        <v>46</v>
      </c>
      <c r="I97" s="71">
        <f t="shared" si="4"/>
        <v>9</v>
      </c>
      <c r="J97" s="16">
        <f t="shared" si="5"/>
        <v>105.75</v>
      </c>
      <c r="K97" s="16">
        <f t="shared" si="6"/>
        <v>86.58</v>
      </c>
      <c r="L97" s="16">
        <f t="shared" si="7"/>
        <v>72.179999999999993</v>
      </c>
    </row>
    <row r="98" spans="1:13" x14ac:dyDescent="0.25">
      <c r="A98" s="57" t="s">
        <v>112</v>
      </c>
      <c r="B98" s="12" t="s">
        <v>235</v>
      </c>
      <c r="C98" s="41" t="s">
        <v>236</v>
      </c>
      <c r="D98" s="23"/>
      <c r="E98" s="12"/>
      <c r="F98" s="43" t="s">
        <v>222</v>
      </c>
      <c r="G98" s="48" t="s">
        <v>1077</v>
      </c>
      <c r="H98" s="48" t="s">
        <v>1140</v>
      </c>
      <c r="I98" s="71">
        <f t="shared" si="4"/>
        <v>357</v>
      </c>
      <c r="J98" s="16">
        <f t="shared" si="5"/>
        <v>4194.75</v>
      </c>
      <c r="K98" s="16">
        <f t="shared" si="6"/>
        <v>3434.3399999999997</v>
      </c>
      <c r="L98" s="16">
        <f t="shared" si="7"/>
        <v>2863.14</v>
      </c>
    </row>
    <row r="99" spans="1:13" x14ac:dyDescent="0.25">
      <c r="A99" s="57" t="s">
        <v>504</v>
      </c>
      <c r="B99" s="12" t="s">
        <v>351</v>
      </c>
      <c r="C99" s="41" t="s">
        <v>352</v>
      </c>
      <c r="D99" s="23"/>
      <c r="E99" s="12"/>
      <c r="F99" s="43" t="s">
        <v>327</v>
      </c>
      <c r="G99" s="48" t="s">
        <v>1078</v>
      </c>
      <c r="H99" s="48" t="s">
        <v>1141</v>
      </c>
      <c r="I99" s="71">
        <f t="shared" si="4"/>
        <v>429</v>
      </c>
      <c r="J99" s="16">
        <f t="shared" si="5"/>
        <v>5040.75</v>
      </c>
      <c r="K99" s="16">
        <f t="shared" si="6"/>
        <v>4126.9799999999996</v>
      </c>
      <c r="L99" s="16">
        <f t="shared" si="7"/>
        <v>3440.58</v>
      </c>
    </row>
    <row r="100" spans="1:13" x14ac:dyDescent="0.25">
      <c r="A100" s="57" t="s">
        <v>505</v>
      </c>
      <c r="B100" s="99" t="s">
        <v>543</v>
      </c>
      <c r="C100" s="99" t="s">
        <v>544</v>
      </c>
      <c r="D100" s="23"/>
      <c r="E100" s="12"/>
      <c r="F100" s="99" t="s">
        <v>545</v>
      </c>
      <c r="G100" s="48" t="s">
        <v>1079</v>
      </c>
      <c r="H100" s="48" t="s">
        <v>1142</v>
      </c>
      <c r="I100" s="71">
        <f t="shared" si="4"/>
        <v>248</v>
      </c>
      <c r="J100" s="16">
        <f t="shared" si="5"/>
        <v>2914</v>
      </c>
      <c r="K100" s="16">
        <f t="shared" si="6"/>
        <v>2385.7599999999998</v>
      </c>
      <c r="L100" s="16">
        <f t="shared" si="7"/>
        <v>1988.9599999999998</v>
      </c>
    </row>
    <row r="101" spans="1:13" x14ac:dyDescent="0.25">
      <c r="A101" s="57" t="s">
        <v>506</v>
      </c>
      <c r="B101" s="12" t="s">
        <v>440</v>
      </c>
      <c r="C101" s="41" t="s">
        <v>441</v>
      </c>
      <c r="D101" s="23"/>
      <c r="E101" s="12"/>
      <c r="F101" s="43" t="s">
        <v>442</v>
      </c>
      <c r="G101" s="48" t="s">
        <v>1080</v>
      </c>
      <c r="H101" s="48" t="s">
        <v>1055</v>
      </c>
      <c r="I101" s="71">
        <f t="shared" si="4"/>
        <v>67</v>
      </c>
      <c r="J101" s="16">
        <f t="shared" si="5"/>
        <v>787.25</v>
      </c>
      <c r="K101" s="16">
        <f t="shared" si="6"/>
        <v>644.54</v>
      </c>
      <c r="L101" s="16">
        <f t="shared" si="7"/>
        <v>537.33999999999992</v>
      </c>
    </row>
    <row r="102" spans="1:13" x14ac:dyDescent="0.25">
      <c r="A102" s="57" t="s">
        <v>507</v>
      </c>
      <c r="B102" s="12" t="s">
        <v>848</v>
      </c>
      <c r="C102" s="126" t="s">
        <v>849</v>
      </c>
      <c r="D102" s="8"/>
      <c r="E102" s="10"/>
      <c r="F102" s="127" t="s">
        <v>850</v>
      </c>
      <c r="G102" s="48" t="s">
        <v>16</v>
      </c>
      <c r="H102" s="48" t="s">
        <v>16</v>
      </c>
      <c r="I102" s="71">
        <f t="shared" si="4"/>
        <v>0</v>
      </c>
      <c r="J102" s="16">
        <f t="shared" si="5"/>
        <v>0</v>
      </c>
      <c r="K102" s="16">
        <f t="shared" si="6"/>
        <v>0</v>
      </c>
      <c r="L102" s="16">
        <f t="shared" si="7"/>
        <v>0</v>
      </c>
    </row>
    <row r="103" spans="1:13" x14ac:dyDescent="0.25">
      <c r="A103" s="57" t="s">
        <v>353</v>
      </c>
      <c r="B103" s="12" t="s">
        <v>185</v>
      </c>
      <c r="C103" s="89" t="s">
        <v>187</v>
      </c>
      <c r="D103" s="241"/>
      <c r="E103" s="243"/>
      <c r="F103" s="83" t="s">
        <v>188</v>
      </c>
      <c r="G103" s="48" t="s">
        <v>1019</v>
      </c>
      <c r="H103" s="48" t="s">
        <v>1143</v>
      </c>
      <c r="I103" s="71">
        <f t="shared" si="4"/>
        <v>4</v>
      </c>
      <c r="J103" s="16">
        <f t="shared" si="5"/>
        <v>47</v>
      </c>
      <c r="K103" s="16">
        <f t="shared" si="6"/>
        <v>38.479999999999997</v>
      </c>
      <c r="L103" s="16">
        <f t="shared" si="7"/>
        <v>32.08</v>
      </c>
    </row>
    <row r="104" spans="1:13" x14ac:dyDescent="0.25">
      <c r="A104" s="57" t="s">
        <v>101</v>
      </c>
      <c r="B104" s="12" t="s">
        <v>186</v>
      </c>
      <c r="C104" s="90"/>
      <c r="D104" s="242"/>
      <c r="E104" s="244"/>
      <c r="F104" s="85"/>
      <c r="G104" s="48" t="s">
        <v>707</v>
      </c>
      <c r="H104" s="48" t="s">
        <v>709</v>
      </c>
      <c r="I104" s="71">
        <f t="shared" si="4"/>
        <v>2</v>
      </c>
      <c r="J104" s="16">
        <f t="shared" si="5"/>
        <v>23.5</v>
      </c>
      <c r="K104" s="16">
        <f t="shared" si="6"/>
        <v>19.239999999999998</v>
      </c>
      <c r="L104" s="16">
        <f t="shared" si="7"/>
        <v>16.04</v>
      </c>
      <c r="M104" s="54"/>
    </row>
    <row r="105" spans="1:13" x14ac:dyDescent="0.25">
      <c r="A105" s="57" t="s">
        <v>568</v>
      </c>
      <c r="B105" s="12" t="s">
        <v>354</v>
      </c>
      <c r="C105" s="41" t="s">
        <v>355</v>
      </c>
      <c r="D105" s="8"/>
      <c r="E105" s="10"/>
      <c r="F105" s="43" t="s">
        <v>327</v>
      </c>
      <c r="G105" s="48" t="s">
        <v>984</v>
      </c>
      <c r="H105" s="48" t="s">
        <v>984</v>
      </c>
      <c r="I105" s="71">
        <f t="shared" si="4"/>
        <v>0</v>
      </c>
      <c r="J105" s="16">
        <f t="shared" si="5"/>
        <v>0</v>
      </c>
      <c r="K105" s="16">
        <f t="shared" si="6"/>
        <v>0</v>
      </c>
      <c r="L105" s="16">
        <f t="shared" si="7"/>
        <v>0</v>
      </c>
      <c r="M105" s="54"/>
    </row>
    <row r="106" spans="1:13" x14ac:dyDescent="0.25">
      <c r="A106" s="57" t="s">
        <v>300</v>
      </c>
      <c r="B106" s="12" t="s">
        <v>914</v>
      </c>
      <c r="C106" s="89" t="s">
        <v>916</v>
      </c>
      <c r="D106" s="8"/>
      <c r="E106" s="10"/>
      <c r="F106" s="83" t="s">
        <v>901</v>
      </c>
      <c r="G106" s="48" t="s">
        <v>16</v>
      </c>
      <c r="H106" s="48" t="s">
        <v>17</v>
      </c>
      <c r="I106" s="71">
        <f t="shared" si="4"/>
        <v>2</v>
      </c>
      <c r="J106" s="16">
        <f t="shared" si="5"/>
        <v>23.5</v>
      </c>
      <c r="K106" s="16">
        <f t="shared" si="6"/>
        <v>19.239999999999998</v>
      </c>
      <c r="L106" s="16">
        <f t="shared" si="7"/>
        <v>16.04</v>
      </c>
      <c r="M106" s="54"/>
    </row>
    <row r="107" spans="1:13" x14ac:dyDescent="0.25">
      <c r="A107" s="57" t="s">
        <v>569</v>
      </c>
      <c r="B107" s="12" t="s">
        <v>915</v>
      </c>
      <c r="C107" s="90"/>
      <c r="D107" s="8"/>
      <c r="E107" s="10"/>
      <c r="F107" s="85"/>
      <c r="G107" s="48" t="s">
        <v>16</v>
      </c>
      <c r="H107" s="48" t="s">
        <v>31</v>
      </c>
      <c r="I107" s="71">
        <f t="shared" si="4"/>
        <v>7</v>
      </c>
      <c r="J107" s="16">
        <f t="shared" si="5"/>
        <v>82.25</v>
      </c>
      <c r="K107" s="16">
        <f t="shared" si="6"/>
        <v>67.339999999999989</v>
      </c>
      <c r="L107" s="16">
        <f t="shared" si="7"/>
        <v>56.14</v>
      </c>
      <c r="M107" s="54"/>
    </row>
    <row r="108" spans="1:13" x14ac:dyDescent="0.25">
      <c r="A108" s="57" t="s">
        <v>570</v>
      </c>
      <c r="B108" s="12" t="s">
        <v>853</v>
      </c>
      <c r="C108" s="41" t="s">
        <v>854</v>
      </c>
      <c r="D108" s="8"/>
      <c r="E108" s="10"/>
      <c r="F108" s="43" t="s">
        <v>855</v>
      </c>
      <c r="G108" s="48" t="s">
        <v>16</v>
      </c>
      <c r="H108" s="48" t="s">
        <v>16</v>
      </c>
      <c r="I108" s="71">
        <f t="shared" si="4"/>
        <v>0</v>
      </c>
      <c r="J108" s="16">
        <f t="shared" si="5"/>
        <v>0</v>
      </c>
      <c r="K108" s="16">
        <f t="shared" si="6"/>
        <v>0</v>
      </c>
      <c r="L108" s="16">
        <f t="shared" si="7"/>
        <v>0</v>
      </c>
      <c r="M108" s="54"/>
    </row>
    <row r="109" spans="1:13" x14ac:dyDescent="0.25">
      <c r="A109" s="57" t="s">
        <v>571</v>
      </c>
      <c r="B109" s="12" t="s">
        <v>357</v>
      </c>
      <c r="C109" s="41" t="s">
        <v>358</v>
      </c>
      <c r="D109" s="8"/>
      <c r="E109" s="10"/>
      <c r="F109" s="43" t="s">
        <v>312</v>
      </c>
      <c r="G109" s="48" t="s">
        <v>985</v>
      </c>
      <c r="H109" s="48" t="s">
        <v>985</v>
      </c>
      <c r="I109" s="71">
        <f t="shared" si="4"/>
        <v>0</v>
      </c>
      <c r="J109" s="16">
        <f t="shared" si="5"/>
        <v>0</v>
      </c>
      <c r="K109" s="16">
        <f t="shared" si="6"/>
        <v>0</v>
      </c>
      <c r="L109" s="16">
        <f t="shared" si="7"/>
        <v>0</v>
      </c>
      <c r="M109" s="54"/>
    </row>
    <row r="110" spans="1:13" x14ac:dyDescent="0.25">
      <c r="A110" s="57" t="s">
        <v>572</v>
      </c>
      <c r="B110" s="12" t="s">
        <v>437</v>
      </c>
      <c r="C110" s="41" t="s">
        <v>438</v>
      </c>
      <c r="D110" s="23"/>
      <c r="E110" s="12"/>
      <c r="F110" s="43" t="s">
        <v>422</v>
      </c>
      <c r="G110" s="48" t="s">
        <v>1081</v>
      </c>
      <c r="H110" s="48" t="s">
        <v>1167</v>
      </c>
      <c r="I110" s="71">
        <f t="shared" si="4"/>
        <v>243</v>
      </c>
      <c r="J110" s="16">
        <f t="shared" si="5"/>
        <v>2855.25</v>
      </c>
      <c r="K110" s="16">
        <f t="shared" si="6"/>
        <v>2337.66</v>
      </c>
      <c r="L110" s="16">
        <f t="shared" si="7"/>
        <v>1948.86</v>
      </c>
      <c r="M110" s="54"/>
    </row>
    <row r="111" spans="1:13" x14ac:dyDescent="0.25">
      <c r="A111" s="57" t="s">
        <v>158</v>
      </c>
      <c r="B111" s="99" t="s">
        <v>546</v>
      </c>
      <c r="C111" s="99" t="s">
        <v>547</v>
      </c>
      <c r="D111" s="23"/>
      <c r="E111" s="12"/>
      <c r="F111" s="99" t="s">
        <v>539</v>
      </c>
      <c r="G111" s="48" t="s">
        <v>773</v>
      </c>
      <c r="H111" s="48" t="s">
        <v>773</v>
      </c>
      <c r="I111" s="71">
        <f t="shared" si="4"/>
        <v>0</v>
      </c>
      <c r="J111" s="16">
        <f t="shared" si="5"/>
        <v>0</v>
      </c>
      <c r="K111" s="16">
        <f t="shared" si="6"/>
        <v>0</v>
      </c>
      <c r="L111" s="16">
        <f t="shared" si="7"/>
        <v>0</v>
      </c>
      <c r="M111" s="54"/>
    </row>
    <row r="112" spans="1:13" x14ac:dyDescent="0.25">
      <c r="A112" s="57" t="s">
        <v>573</v>
      </c>
      <c r="B112" s="8" t="s">
        <v>684</v>
      </c>
      <c r="C112" s="8" t="s">
        <v>685</v>
      </c>
      <c r="D112" s="23"/>
      <c r="E112" s="12"/>
      <c r="F112" s="8" t="s">
        <v>681</v>
      </c>
      <c r="G112" s="48" t="s">
        <v>569</v>
      </c>
      <c r="H112" s="48" t="s">
        <v>158</v>
      </c>
      <c r="I112" s="71">
        <f t="shared" si="4"/>
        <v>4</v>
      </c>
      <c r="J112" s="16">
        <f t="shared" si="5"/>
        <v>47</v>
      </c>
      <c r="K112" s="16">
        <f t="shared" si="6"/>
        <v>38.479999999999997</v>
      </c>
      <c r="L112" s="16">
        <f t="shared" si="7"/>
        <v>32.08</v>
      </c>
      <c r="M112" s="54"/>
    </row>
    <row r="113" spans="1:13" x14ac:dyDescent="0.25">
      <c r="A113" s="57" t="s">
        <v>574</v>
      </c>
      <c r="B113" s="12" t="s">
        <v>430</v>
      </c>
      <c r="C113" s="41" t="s">
        <v>431</v>
      </c>
      <c r="D113" s="23"/>
      <c r="E113" s="12"/>
      <c r="F113" s="43" t="s">
        <v>416</v>
      </c>
      <c r="G113" s="48" t="s">
        <v>766</v>
      </c>
      <c r="H113" s="48" t="s">
        <v>1144</v>
      </c>
      <c r="I113" s="71">
        <f t="shared" si="4"/>
        <v>266</v>
      </c>
      <c r="J113" s="16">
        <f t="shared" si="5"/>
        <v>3125.5</v>
      </c>
      <c r="K113" s="16">
        <f t="shared" si="6"/>
        <v>2558.9199999999996</v>
      </c>
      <c r="L113" s="16">
        <f t="shared" si="7"/>
        <v>2133.3199999999997</v>
      </c>
      <c r="M113" s="54"/>
    </row>
    <row r="114" spans="1:13" x14ac:dyDescent="0.25">
      <c r="A114" s="57" t="s">
        <v>575</v>
      </c>
      <c r="B114" s="12" t="s">
        <v>656</v>
      </c>
      <c r="C114" s="12" t="s">
        <v>657</v>
      </c>
      <c r="D114" s="23"/>
      <c r="E114" s="12"/>
      <c r="F114" s="8" t="s">
        <v>655</v>
      </c>
      <c r="G114" s="48" t="s">
        <v>723</v>
      </c>
      <c r="H114" s="48" t="s">
        <v>723</v>
      </c>
      <c r="I114" s="71">
        <f t="shared" si="4"/>
        <v>0</v>
      </c>
      <c r="J114" s="16">
        <f t="shared" si="5"/>
        <v>0</v>
      </c>
      <c r="K114" s="16">
        <f t="shared" si="6"/>
        <v>0</v>
      </c>
      <c r="L114" s="16">
        <f t="shared" si="7"/>
        <v>0</v>
      </c>
      <c r="M114" s="54"/>
    </row>
    <row r="115" spans="1:13" x14ac:dyDescent="0.25">
      <c r="A115" s="57" t="s">
        <v>576</v>
      </c>
      <c r="B115" s="12" t="s">
        <v>661</v>
      </c>
      <c r="C115" s="107" t="s">
        <v>662</v>
      </c>
      <c r="D115" s="8"/>
      <c r="E115" s="10"/>
      <c r="F115" s="8" t="s">
        <v>655</v>
      </c>
      <c r="G115" s="48" t="s">
        <v>193</v>
      </c>
      <c r="H115" s="48" t="s">
        <v>193</v>
      </c>
      <c r="I115" s="71">
        <f t="shared" si="4"/>
        <v>0</v>
      </c>
      <c r="J115" s="16">
        <f t="shared" si="5"/>
        <v>0</v>
      </c>
      <c r="K115" s="16">
        <f t="shared" si="6"/>
        <v>0</v>
      </c>
      <c r="L115" s="16">
        <f t="shared" si="7"/>
        <v>0</v>
      </c>
      <c r="M115" s="54"/>
    </row>
    <row r="116" spans="1:13" x14ac:dyDescent="0.25">
      <c r="A116" s="57" t="s">
        <v>577</v>
      </c>
      <c r="B116" s="12" t="s">
        <v>433</v>
      </c>
      <c r="C116" s="41" t="s">
        <v>434</v>
      </c>
      <c r="D116" s="8"/>
      <c r="E116" s="10"/>
      <c r="F116" s="43" t="s">
        <v>435</v>
      </c>
      <c r="G116" s="48" t="s">
        <v>52</v>
      </c>
      <c r="H116" s="48" t="s">
        <v>61</v>
      </c>
      <c r="I116" s="71">
        <f t="shared" si="4"/>
        <v>3</v>
      </c>
      <c r="J116" s="16">
        <f t="shared" si="5"/>
        <v>35.25</v>
      </c>
      <c r="K116" s="16">
        <f t="shared" si="6"/>
        <v>28.86</v>
      </c>
      <c r="L116" s="16">
        <f t="shared" si="7"/>
        <v>24.06</v>
      </c>
      <c r="M116" s="54"/>
    </row>
    <row r="117" spans="1:13" x14ac:dyDescent="0.25">
      <c r="A117" s="57" t="s">
        <v>578</v>
      </c>
      <c r="B117" s="8" t="s">
        <v>84</v>
      </c>
      <c r="C117" s="12" t="s">
        <v>144</v>
      </c>
      <c r="D117" s="23"/>
      <c r="E117" s="12"/>
      <c r="F117" s="8" t="s">
        <v>73</v>
      </c>
      <c r="G117" s="46" t="s">
        <v>1082</v>
      </c>
      <c r="H117" s="46" t="s">
        <v>1145</v>
      </c>
      <c r="I117" s="71">
        <f t="shared" si="4"/>
        <v>175</v>
      </c>
      <c r="J117" s="16">
        <f t="shared" si="5"/>
        <v>2056.25</v>
      </c>
      <c r="K117" s="16">
        <f t="shared" si="6"/>
        <v>1683.4999999999998</v>
      </c>
      <c r="L117" s="16">
        <f t="shared" si="7"/>
        <v>1403.5</v>
      </c>
    </row>
    <row r="118" spans="1:13" x14ac:dyDescent="0.25">
      <c r="A118" s="57" t="s">
        <v>579</v>
      </c>
      <c r="B118" s="8" t="s">
        <v>1106</v>
      </c>
      <c r="C118" s="8" t="s">
        <v>1107</v>
      </c>
      <c r="D118" s="8"/>
      <c r="E118" s="10"/>
      <c r="F118" s="8" t="s">
        <v>1108</v>
      </c>
      <c r="G118" s="46" t="s">
        <v>16</v>
      </c>
      <c r="H118" s="46" t="s">
        <v>13</v>
      </c>
      <c r="I118" s="71">
        <f t="shared" si="4"/>
        <v>1</v>
      </c>
      <c r="J118" s="16">
        <f t="shared" si="5"/>
        <v>11.75</v>
      </c>
      <c r="K118" s="16">
        <f t="shared" si="6"/>
        <v>9.6199999999999992</v>
      </c>
      <c r="L118" s="16">
        <f t="shared" si="7"/>
        <v>8.02</v>
      </c>
    </row>
    <row r="119" spans="1:13" x14ac:dyDescent="0.25">
      <c r="A119" s="57" t="s">
        <v>580</v>
      </c>
      <c r="B119" s="8" t="s">
        <v>237</v>
      </c>
      <c r="C119" s="75" t="s">
        <v>238</v>
      </c>
      <c r="D119" s="8"/>
      <c r="E119" s="10"/>
      <c r="F119" s="8" t="s">
        <v>214</v>
      </c>
      <c r="G119" s="46" t="s">
        <v>37</v>
      </c>
      <c r="H119" s="46" t="s">
        <v>37</v>
      </c>
      <c r="I119" s="71">
        <f t="shared" si="4"/>
        <v>0</v>
      </c>
      <c r="J119" s="16">
        <f t="shared" si="5"/>
        <v>0</v>
      </c>
      <c r="K119" s="16">
        <f t="shared" si="6"/>
        <v>0</v>
      </c>
      <c r="L119" s="16">
        <f t="shared" si="7"/>
        <v>0</v>
      </c>
    </row>
    <row r="120" spans="1:13" x14ac:dyDescent="0.25">
      <c r="A120" s="57" t="s">
        <v>581</v>
      </c>
      <c r="B120" s="99" t="s">
        <v>548</v>
      </c>
      <c r="C120" s="99" t="s">
        <v>549</v>
      </c>
      <c r="D120" s="23"/>
      <c r="E120" s="12"/>
      <c r="F120" s="99" t="s">
        <v>531</v>
      </c>
      <c r="G120" s="46" t="s">
        <v>1083</v>
      </c>
      <c r="H120" s="46" t="s">
        <v>1146</v>
      </c>
      <c r="I120" s="71">
        <f t="shared" si="4"/>
        <v>501</v>
      </c>
      <c r="J120" s="16">
        <f t="shared" si="5"/>
        <v>5886.75</v>
      </c>
      <c r="K120" s="16">
        <f t="shared" si="6"/>
        <v>4819.62</v>
      </c>
      <c r="L120" s="16">
        <f t="shared" si="7"/>
        <v>4018.02</v>
      </c>
    </row>
    <row r="121" spans="1:13" x14ac:dyDescent="0.25">
      <c r="A121" s="57" t="s">
        <v>582</v>
      </c>
      <c r="B121" s="99" t="s">
        <v>550</v>
      </c>
      <c r="C121" s="99" t="s">
        <v>551</v>
      </c>
      <c r="D121" s="31"/>
      <c r="E121" s="82"/>
      <c r="F121" s="99" t="s">
        <v>531</v>
      </c>
      <c r="G121" s="46" t="s">
        <v>16</v>
      </c>
      <c r="H121" s="46" t="s">
        <v>16</v>
      </c>
      <c r="I121" s="71">
        <f t="shared" si="4"/>
        <v>0</v>
      </c>
      <c r="J121" s="16">
        <f t="shared" si="5"/>
        <v>0</v>
      </c>
      <c r="K121" s="16">
        <f t="shared" si="6"/>
        <v>0</v>
      </c>
      <c r="L121" s="16">
        <f t="shared" si="7"/>
        <v>0</v>
      </c>
    </row>
    <row r="122" spans="1:13" x14ac:dyDescent="0.25">
      <c r="A122" s="57" t="s">
        <v>583</v>
      </c>
      <c r="B122" s="99" t="s">
        <v>860</v>
      </c>
      <c r="C122" s="99" t="s">
        <v>861</v>
      </c>
      <c r="D122" s="31"/>
      <c r="E122" s="82"/>
      <c r="F122" s="99" t="s">
        <v>844</v>
      </c>
      <c r="G122" s="46" t="s">
        <v>34</v>
      </c>
      <c r="H122" s="46" t="s">
        <v>34</v>
      </c>
      <c r="I122" s="71">
        <f t="shared" si="4"/>
        <v>0</v>
      </c>
      <c r="J122" s="16">
        <f t="shared" si="5"/>
        <v>0</v>
      </c>
      <c r="K122" s="16">
        <f t="shared" si="6"/>
        <v>0</v>
      </c>
      <c r="L122" s="16">
        <f t="shared" si="7"/>
        <v>0</v>
      </c>
    </row>
    <row r="123" spans="1:13" x14ac:dyDescent="0.25">
      <c r="A123" s="57" t="s">
        <v>584</v>
      </c>
      <c r="B123" s="99" t="s">
        <v>552</v>
      </c>
      <c r="C123" s="99" t="s">
        <v>553</v>
      </c>
      <c r="D123" s="31"/>
      <c r="E123" s="82"/>
      <c r="F123" s="99" t="s">
        <v>518</v>
      </c>
      <c r="G123" s="46" t="s">
        <v>65</v>
      </c>
      <c r="H123" s="46" t="s">
        <v>65</v>
      </c>
      <c r="I123" s="71">
        <f t="shared" si="4"/>
        <v>0</v>
      </c>
      <c r="J123" s="16">
        <f t="shared" si="5"/>
        <v>0</v>
      </c>
      <c r="K123" s="16">
        <f t="shared" si="6"/>
        <v>0</v>
      </c>
      <c r="L123" s="16">
        <f t="shared" si="7"/>
        <v>0</v>
      </c>
    </row>
    <row r="124" spans="1:13" x14ac:dyDescent="0.25">
      <c r="A124" s="57" t="s">
        <v>658</v>
      </c>
      <c r="B124" s="155" t="s">
        <v>1100</v>
      </c>
      <c r="C124" s="155" t="s">
        <v>1101</v>
      </c>
      <c r="D124" s="31"/>
      <c r="E124" s="82"/>
      <c r="F124" s="155" t="s">
        <v>1099</v>
      </c>
      <c r="G124" s="46" t="s">
        <v>1102</v>
      </c>
      <c r="H124" s="46" t="s">
        <v>1147</v>
      </c>
      <c r="I124" s="71">
        <f t="shared" si="4"/>
        <v>6</v>
      </c>
      <c r="J124" s="16">
        <f t="shared" si="5"/>
        <v>70.5</v>
      </c>
      <c r="K124" s="16">
        <f t="shared" si="6"/>
        <v>57.72</v>
      </c>
      <c r="L124" s="16">
        <f t="shared" si="7"/>
        <v>48.12</v>
      </c>
    </row>
    <row r="125" spans="1:13" x14ac:dyDescent="0.25">
      <c r="A125" s="57" t="s">
        <v>707</v>
      </c>
      <c r="B125" s="74" t="s">
        <v>417</v>
      </c>
      <c r="C125" s="75" t="s">
        <v>418</v>
      </c>
      <c r="D125" s="31"/>
      <c r="E125" s="82"/>
      <c r="F125" s="31" t="s">
        <v>419</v>
      </c>
      <c r="G125" s="46" t="s">
        <v>862</v>
      </c>
      <c r="H125" s="46" t="s">
        <v>1086</v>
      </c>
      <c r="I125" s="71">
        <f t="shared" si="4"/>
        <v>1</v>
      </c>
      <c r="J125" s="16">
        <f t="shared" si="5"/>
        <v>11.75</v>
      </c>
      <c r="K125" s="16">
        <f t="shared" si="6"/>
        <v>9.6199999999999992</v>
      </c>
      <c r="L125" s="16">
        <f t="shared" si="7"/>
        <v>8.02</v>
      </c>
    </row>
    <row r="126" spans="1:13" x14ac:dyDescent="0.25">
      <c r="A126" s="57" t="s">
        <v>708</v>
      </c>
      <c r="B126" s="74" t="s">
        <v>917</v>
      </c>
      <c r="C126" s="75" t="s">
        <v>918</v>
      </c>
      <c r="D126" s="31"/>
      <c r="E126" s="82"/>
      <c r="F126" s="31" t="s">
        <v>919</v>
      </c>
      <c r="G126" s="115"/>
      <c r="H126" s="115"/>
      <c r="I126" s="71">
        <f t="shared" si="4"/>
        <v>0</v>
      </c>
      <c r="J126" s="16">
        <f t="shared" si="5"/>
        <v>0</v>
      </c>
      <c r="K126" s="16">
        <f t="shared" si="6"/>
        <v>0</v>
      </c>
      <c r="L126" s="16">
        <f t="shared" si="7"/>
        <v>0</v>
      </c>
    </row>
    <row r="127" spans="1:13" x14ac:dyDescent="0.25">
      <c r="A127" s="57" t="s">
        <v>709</v>
      </c>
      <c r="B127" s="74" t="s">
        <v>420</v>
      </c>
      <c r="C127" s="75" t="s">
        <v>421</v>
      </c>
      <c r="D127" s="23"/>
      <c r="E127" s="12"/>
      <c r="F127" s="31" t="s">
        <v>422</v>
      </c>
      <c r="G127" s="46" t="s">
        <v>423</v>
      </c>
      <c r="H127" s="46" t="s">
        <v>423</v>
      </c>
      <c r="I127" s="71">
        <f t="shared" si="4"/>
        <v>0</v>
      </c>
      <c r="J127" s="16">
        <f t="shared" si="5"/>
        <v>0</v>
      </c>
      <c r="K127" s="16">
        <f t="shared" si="6"/>
        <v>0</v>
      </c>
      <c r="L127" s="16">
        <f t="shared" si="7"/>
        <v>0</v>
      </c>
    </row>
    <row r="128" spans="1:13" x14ac:dyDescent="0.25">
      <c r="A128" s="57" t="s">
        <v>710</v>
      </c>
      <c r="B128" s="74" t="s">
        <v>361</v>
      </c>
      <c r="C128" s="76" t="s">
        <v>362</v>
      </c>
      <c r="D128" s="241"/>
      <c r="E128" s="243"/>
      <c r="F128" s="86" t="s">
        <v>363</v>
      </c>
      <c r="G128" s="46" t="s">
        <v>1084</v>
      </c>
      <c r="H128" s="46" t="s">
        <v>1148</v>
      </c>
      <c r="I128" s="71">
        <f t="shared" si="4"/>
        <v>211</v>
      </c>
      <c r="J128" s="16">
        <f t="shared" si="5"/>
        <v>2479.25</v>
      </c>
      <c r="K128" s="16">
        <f t="shared" si="6"/>
        <v>2029.82</v>
      </c>
      <c r="L128" s="16">
        <f t="shared" si="7"/>
        <v>1692.2199999999998</v>
      </c>
    </row>
    <row r="129" spans="1:13" x14ac:dyDescent="0.25">
      <c r="A129" s="57" t="s">
        <v>711</v>
      </c>
      <c r="B129" s="8" t="s">
        <v>387</v>
      </c>
      <c r="C129" s="77"/>
      <c r="D129" s="242"/>
      <c r="E129" s="244"/>
      <c r="F129" s="88"/>
      <c r="G129" s="46" t="s">
        <v>1085</v>
      </c>
      <c r="H129" s="46" t="s">
        <v>1149</v>
      </c>
      <c r="I129" s="71">
        <f t="shared" si="4"/>
        <v>463</v>
      </c>
      <c r="J129" s="16">
        <f t="shared" si="5"/>
        <v>5440.25</v>
      </c>
      <c r="K129" s="16">
        <f t="shared" si="6"/>
        <v>4454.0599999999995</v>
      </c>
      <c r="L129" s="16">
        <f t="shared" si="7"/>
        <v>3713.2599999999998</v>
      </c>
    </row>
    <row r="130" spans="1:13" x14ac:dyDescent="0.25">
      <c r="A130" s="57" t="s">
        <v>608</v>
      </c>
      <c r="B130" s="8" t="s">
        <v>424</v>
      </c>
      <c r="C130" s="83" t="s">
        <v>427</v>
      </c>
      <c r="D130" s="241"/>
      <c r="E130" s="243"/>
      <c r="F130" s="86" t="s">
        <v>428</v>
      </c>
      <c r="G130" s="46" t="s">
        <v>1086</v>
      </c>
      <c r="H130" s="46" t="s">
        <v>1150</v>
      </c>
      <c r="I130" s="71">
        <f t="shared" si="4"/>
        <v>14</v>
      </c>
      <c r="J130" s="16">
        <f t="shared" si="5"/>
        <v>164.5</v>
      </c>
      <c r="K130" s="16">
        <f t="shared" si="6"/>
        <v>134.67999999999998</v>
      </c>
      <c r="L130" s="16">
        <f t="shared" si="7"/>
        <v>112.28</v>
      </c>
    </row>
    <row r="131" spans="1:13" x14ac:dyDescent="0.25">
      <c r="A131" s="57" t="s">
        <v>712</v>
      </c>
      <c r="B131" s="8" t="s">
        <v>425</v>
      </c>
      <c r="C131" s="84"/>
      <c r="D131" s="245"/>
      <c r="E131" s="246"/>
      <c r="F131" s="87"/>
      <c r="G131" s="46" t="s">
        <v>1087</v>
      </c>
      <c r="H131" s="46" t="s">
        <v>1151</v>
      </c>
      <c r="I131" s="71">
        <f t="shared" si="4"/>
        <v>19</v>
      </c>
      <c r="J131" s="16">
        <f t="shared" si="5"/>
        <v>223.25</v>
      </c>
      <c r="K131" s="16">
        <f t="shared" si="6"/>
        <v>182.77999999999997</v>
      </c>
      <c r="L131" s="16">
        <f t="shared" si="7"/>
        <v>152.38</v>
      </c>
    </row>
    <row r="132" spans="1:13" x14ac:dyDescent="0.25">
      <c r="A132" s="57" t="s">
        <v>713</v>
      </c>
      <c r="B132" s="8" t="s">
        <v>426</v>
      </c>
      <c r="C132" s="85"/>
      <c r="D132" s="242"/>
      <c r="E132" s="244"/>
      <c r="F132" s="88"/>
      <c r="G132" s="46" t="s">
        <v>754</v>
      </c>
      <c r="H132" s="46" t="s">
        <v>994</v>
      </c>
      <c r="I132" s="71">
        <f t="shared" si="4"/>
        <v>18</v>
      </c>
      <c r="J132" s="16">
        <f t="shared" si="5"/>
        <v>211.5</v>
      </c>
      <c r="K132" s="16">
        <f t="shared" si="6"/>
        <v>173.16</v>
      </c>
      <c r="L132" s="16">
        <f t="shared" si="7"/>
        <v>144.35999999999999</v>
      </c>
    </row>
    <row r="133" spans="1:13" x14ac:dyDescent="0.25">
      <c r="A133" s="57" t="s">
        <v>307</v>
      </c>
      <c r="B133" s="99" t="s">
        <v>554</v>
      </c>
      <c r="C133" s="99" t="s">
        <v>555</v>
      </c>
      <c r="D133" s="23"/>
      <c r="E133" s="12"/>
      <c r="F133" s="99" t="s">
        <v>556</v>
      </c>
      <c r="G133" s="46" t="s">
        <v>801</v>
      </c>
      <c r="H133" s="46" t="s">
        <v>252</v>
      </c>
      <c r="I133" s="71">
        <f t="shared" si="4"/>
        <v>114</v>
      </c>
      <c r="J133" s="16">
        <f t="shared" si="5"/>
        <v>1339.5</v>
      </c>
      <c r="K133" s="16">
        <f t="shared" si="6"/>
        <v>1096.6799999999998</v>
      </c>
      <c r="L133" s="16">
        <f t="shared" si="7"/>
        <v>914.28</v>
      </c>
    </row>
    <row r="134" spans="1:13" x14ac:dyDescent="0.25">
      <c r="A134" s="57" t="s">
        <v>714</v>
      </c>
      <c r="B134" s="12" t="s">
        <v>687</v>
      </c>
      <c r="C134" s="76" t="s">
        <v>688</v>
      </c>
      <c r="D134" s="152"/>
      <c r="E134" s="153"/>
      <c r="F134" s="91" t="s">
        <v>681</v>
      </c>
      <c r="G134" s="46" t="s">
        <v>54</v>
      </c>
      <c r="H134" s="46" t="s">
        <v>54</v>
      </c>
      <c r="I134" s="71">
        <f t="shared" si="4"/>
        <v>0</v>
      </c>
      <c r="J134" s="16">
        <f t="shared" si="5"/>
        <v>0</v>
      </c>
      <c r="K134" s="16">
        <f t="shared" si="6"/>
        <v>0</v>
      </c>
      <c r="L134" s="16">
        <f t="shared" si="7"/>
        <v>0</v>
      </c>
    </row>
    <row r="135" spans="1:13" x14ac:dyDescent="0.25">
      <c r="A135" s="57" t="s">
        <v>715</v>
      </c>
      <c r="B135" s="99" t="s">
        <v>686</v>
      </c>
      <c r="C135" s="77"/>
      <c r="D135" s="152"/>
      <c r="E135" s="153"/>
      <c r="F135" s="92"/>
      <c r="G135" s="46" t="s">
        <v>54</v>
      </c>
      <c r="H135" s="46" t="s">
        <v>54</v>
      </c>
      <c r="I135" s="71">
        <f t="shared" si="4"/>
        <v>0</v>
      </c>
      <c r="J135" s="16">
        <f t="shared" si="5"/>
        <v>0</v>
      </c>
      <c r="K135" s="16">
        <f t="shared" si="6"/>
        <v>0</v>
      </c>
      <c r="L135" s="16">
        <f t="shared" si="7"/>
        <v>0</v>
      </c>
    </row>
    <row r="136" spans="1:13" x14ac:dyDescent="0.25">
      <c r="A136" s="57" t="s">
        <v>716</v>
      </c>
      <c r="B136" s="12" t="s">
        <v>667</v>
      </c>
      <c r="C136" s="12" t="s">
        <v>668</v>
      </c>
      <c r="D136" s="23"/>
      <c r="E136" s="12"/>
      <c r="F136" s="8" t="s">
        <v>669</v>
      </c>
      <c r="G136" s="46" t="s">
        <v>1088</v>
      </c>
      <c r="H136" s="46" t="s">
        <v>1152</v>
      </c>
      <c r="I136" s="71">
        <f t="shared" si="4"/>
        <v>477</v>
      </c>
      <c r="J136" s="16">
        <f t="shared" ref="J136:J183" si="8">I136*11.75</f>
        <v>5604.75</v>
      </c>
      <c r="K136" s="16">
        <f t="shared" ref="K136:K183" si="9">I136*9.62</f>
        <v>4588.74</v>
      </c>
      <c r="L136" s="16">
        <f t="shared" ref="L136:L183" si="10">I136*8.02</f>
        <v>3825.54</v>
      </c>
    </row>
    <row r="137" spans="1:13" x14ac:dyDescent="0.25">
      <c r="A137" s="57" t="s">
        <v>717</v>
      </c>
      <c r="B137" s="12" t="s">
        <v>663</v>
      </c>
      <c r="C137" s="12" t="s">
        <v>664</v>
      </c>
      <c r="D137" s="152"/>
      <c r="E137" s="153"/>
      <c r="F137" s="8" t="s">
        <v>655</v>
      </c>
      <c r="G137" s="46" t="s">
        <v>26</v>
      </c>
      <c r="H137" s="46" t="s">
        <v>26</v>
      </c>
      <c r="I137" s="71">
        <f t="shared" si="4"/>
        <v>0</v>
      </c>
      <c r="J137" s="16">
        <f t="shared" si="8"/>
        <v>0</v>
      </c>
      <c r="K137" s="16">
        <f t="shared" si="9"/>
        <v>0</v>
      </c>
      <c r="L137" s="16">
        <f t="shared" si="10"/>
        <v>0</v>
      </c>
    </row>
    <row r="138" spans="1:13" x14ac:dyDescent="0.25">
      <c r="A138" s="57" t="s">
        <v>470</v>
      </c>
      <c r="B138" s="12" t="s">
        <v>679</v>
      </c>
      <c r="C138" s="12" t="s">
        <v>680</v>
      </c>
      <c r="D138" s="152"/>
      <c r="E138" s="153"/>
      <c r="F138" s="8" t="s">
        <v>681</v>
      </c>
      <c r="G138" s="46" t="s">
        <v>20</v>
      </c>
      <c r="H138" s="46" t="s">
        <v>20</v>
      </c>
      <c r="I138" s="71">
        <f t="shared" si="4"/>
        <v>0</v>
      </c>
      <c r="J138" s="16">
        <f t="shared" si="8"/>
        <v>0</v>
      </c>
      <c r="K138" s="16">
        <f t="shared" si="9"/>
        <v>0</v>
      </c>
      <c r="L138" s="16">
        <f t="shared" si="10"/>
        <v>0</v>
      </c>
    </row>
    <row r="139" spans="1:13" x14ac:dyDescent="0.25">
      <c r="A139" s="57" t="s">
        <v>389</v>
      </c>
      <c r="B139" s="8" t="s">
        <v>414</v>
      </c>
      <c r="C139" s="77" t="s">
        <v>415</v>
      </c>
      <c r="D139" s="23"/>
      <c r="E139" s="12"/>
      <c r="F139" s="151" t="s">
        <v>416</v>
      </c>
      <c r="G139" s="46" t="s">
        <v>1089</v>
      </c>
      <c r="H139" s="46" t="s">
        <v>1153</v>
      </c>
      <c r="I139" s="71">
        <f t="shared" ref="I139:I183" si="11">H139-G139</f>
        <v>384</v>
      </c>
      <c r="J139" s="16">
        <f t="shared" si="8"/>
        <v>4512</v>
      </c>
      <c r="K139" s="16">
        <f t="shared" si="9"/>
        <v>3694.08</v>
      </c>
      <c r="L139" s="16">
        <f t="shared" si="10"/>
        <v>3079.68</v>
      </c>
    </row>
    <row r="140" spans="1:13" x14ac:dyDescent="0.25">
      <c r="A140" s="57" t="s">
        <v>347</v>
      </c>
      <c r="B140" s="8" t="s">
        <v>670</v>
      </c>
      <c r="C140" s="8" t="s">
        <v>671</v>
      </c>
      <c r="D140" s="152"/>
      <c r="E140" s="153"/>
      <c r="F140" s="8" t="s">
        <v>672</v>
      </c>
      <c r="G140" s="46" t="s">
        <v>81</v>
      </c>
      <c r="H140" s="46" t="s">
        <v>81</v>
      </c>
      <c r="I140" s="71">
        <f t="shared" si="11"/>
        <v>0</v>
      </c>
      <c r="J140" s="16">
        <f t="shared" si="8"/>
        <v>0</v>
      </c>
      <c r="K140" s="16">
        <f t="shared" si="9"/>
        <v>0</v>
      </c>
      <c r="L140" s="16">
        <f t="shared" si="10"/>
        <v>0</v>
      </c>
      <c r="M140" s="9"/>
    </row>
    <row r="141" spans="1:13" x14ac:dyDescent="0.25">
      <c r="A141" s="57" t="s">
        <v>299</v>
      </c>
      <c r="B141" s="8" t="s">
        <v>86</v>
      </c>
      <c r="C141" s="12" t="s">
        <v>145</v>
      </c>
      <c r="D141" s="23"/>
      <c r="E141" s="12"/>
      <c r="F141" s="8" t="s">
        <v>87</v>
      </c>
      <c r="G141" s="46" t="s">
        <v>1090</v>
      </c>
      <c r="H141" s="46" t="s">
        <v>335</v>
      </c>
      <c r="I141" s="71">
        <f t="shared" si="11"/>
        <v>30</v>
      </c>
      <c r="J141" s="16">
        <f t="shared" si="8"/>
        <v>352.5</v>
      </c>
      <c r="K141" s="16">
        <f t="shared" si="9"/>
        <v>288.59999999999997</v>
      </c>
      <c r="L141" s="16">
        <f t="shared" si="10"/>
        <v>240.6</v>
      </c>
    </row>
    <row r="142" spans="1:13" x14ac:dyDescent="0.25">
      <c r="A142" s="57" t="s">
        <v>718</v>
      </c>
      <c r="B142" s="8" t="s">
        <v>89</v>
      </c>
      <c r="C142" s="12" t="s">
        <v>147</v>
      </c>
      <c r="D142" s="23"/>
      <c r="E142" s="12"/>
      <c r="F142" s="8" t="s">
        <v>87</v>
      </c>
      <c r="G142" s="46" t="s">
        <v>1091</v>
      </c>
      <c r="H142" s="46" t="s">
        <v>1154</v>
      </c>
      <c r="I142" s="71">
        <f t="shared" si="11"/>
        <v>211</v>
      </c>
      <c r="J142" s="16">
        <f t="shared" si="8"/>
        <v>2479.25</v>
      </c>
      <c r="K142" s="16">
        <f t="shared" si="9"/>
        <v>2029.82</v>
      </c>
      <c r="L142" s="16">
        <f t="shared" si="10"/>
        <v>1692.2199999999998</v>
      </c>
    </row>
    <row r="143" spans="1:13" x14ac:dyDescent="0.25">
      <c r="A143" s="57" t="s">
        <v>449</v>
      </c>
      <c r="B143" s="12" t="s">
        <v>665</v>
      </c>
      <c r="C143" s="12" t="s">
        <v>666</v>
      </c>
      <c r="D143" s="8"/>
      <c r="E143" s="10"/>
      <c r="F143" s="8" t="s">
        <v>655</v>
      </c>
      <c r="G143" s="46" t="s">
        <v>34</v>
      </c>
      <c r="H143" s="46" t="s">
        <v>34</v>
      </c>
      <c r="I143" s="71">
        <f t="shared" si="11"/>
        <v>0</v>
      </c>
      <c r="J143" s="16">
        <f t="shared" si="8"/>
        <v>0</v>
      </c>
      <c r="K143" s="16">
        <f t="shared" si="9"/>
        <v>0</v>
      </c>
      <c r="L143" s="16">
        <f t="shared" si="10"/>
        <v>0</v>
      </c>
    </row>
    <row r="144" spans="1:13" x14ac:dyDescent="0.25">
      <c r="A144" s="57" t="s">
        <v>719</v>
      </c>
      <c r="B144" s="12" t="s">
        <v>689</v>
      </c>
      <c r="C144" s="12" t="s">
        <v>690</v>
      </c>
      <c r="D144" s="8"/>
      <c r="E144" s="10"/>
      <c r="F144" s="8" t="s">
        <v>691</v>
      </c>
      <c r="G144" s="46" t="s">
        <v>20</v>
      </c>
      <c r="H144" s="46" t="s">
        <v>20</v>
      </c>
      <c r="I144" s="71">
        <f t="shared" si="11"/>
        <v>0</v>
      </c>
      <c r="J144" s="16">
        <f t="shared" si="8"/>
        <v>0</v>
      </c>
      <c r="K144" s="16">
        <f t="shared" si="9"/>
        <v>0</v>
      </c>
      <c r="L144" s="16">
        <f t="shared" si="10"/>
        <v>0</v>
      </c>
    </row>
    <row r="145" spans="1:12" x14ac:dyDescent="0.25">
      <c r="A145" s="57" t="s">
        <v>720</v>
      </c>
      <c r="B145" s="99" t="s">
        <v>557</v>
      </c>
      <c r="C145" s="99" t="s">
        <v>558</v>
      </c>
      <c r="D145" s="8"/>
      <c r="E145" s="10"/>
      <c r="F145" s="99" t="s">
        <v>518</v>
      </c>
      <c r="G145" s="46" t="s">
        <v>995</v>
      </c>
      <c r="H145" s="46" t="s">
        <v>995</v>
      </c>
      <c r="I145" s="71">
        <f t="shared" si="11"/>
        <v>0</v>
      </c>
      <c r="J145" s="16">
        <f t="shared" si="8"/>
        <v>0</v>
      </c>
      <c r="K145" s="16">
        <f t="shared" si="9"/>
        <v>0</v>
      </c>
      <c r="L145" s="16">
        <f t="shared" si="10"/>
        <v>0</v>
      </c>
    </row>
    <row r="146" spans="1:12" x14ac:dyDescent="0.25">
      <c r="A146" s="57" t="s">
        <v>721</v>
      </c>
      <c r="B146" s="99" t="s">
        <v>868</v>
      </c>
      <c r="C146" s="99" t="s">
        <v>869</v>
      </c>
      <c r="D146" s="8"/>
      <c r="E146" s="10"/>
      <c r="F146" s="99" t="s">
        <v>844</v>
      </c>
      <c r="G146" s="115" t="s">
        <v>16</v>
      </c>
      <c r="H146" s="115" t="s">
        <v>16</v>
      </c>
      <c r="I146" s="71">
        <f t="shared" si="11"/>
        <v>0</v>
      </c>
      <c r="J146" s="16">
        <f t="shared" si="8"/>
        <v>0</v>
      </c>
      <c r="K146" s="16">
        <f t="shared" si="9"/>
        <v>0</v>
      </c>
      <c r="L146" s="16">
        <f t="shared" si="10"/>
        <v>0</v>
      </c>
    </row>
    <row r="147" spans="1:12" x14ac:dyDescent="0.25">
      <c r="A147" s="57" t="s">
        <v>724</v>
      </c>
      <c r="B147" s="155" t="s">
        <v>1097</v>
      </c>
      <c r="C147" s="155" t="s">
        <v>1098</v>
      </c>
      <c r="D147" s="8"/>
      <c r="E147" s="10"/>
      <c r="F147" s="155" t="s">
        <v>1099</v>
      </c>
      <c r="G147" s="46" t="s">
        <v>635</v>
      </c>
      <c r="H147" s="46" t="s">
        <v>750</v>
      </c>
      <c r="I147" s="71">
        <f t="shared" ref="I147:I148" si="12">H147-G147</f>
        <v>2</v>
      </c>
      <c r="J147" s="16">
        <f t="shared" si="8"/>
        <v>23.5</v>
      </c>
      <c r="K147" s="16">
        <f t="shared" si="9"/>
        <v>19.239999999999998</v>
      </c>
      <c r="L147" s="16">
        <f t="shared" si="10"/>
        <v>16.04</v>
      </c>
    </row>
    <row r="148" spans="1:12" x14ac:dyDescent="0.25">
      <c r="A148" s="57" t="s">
        <v>728</v>
      </c>
      <c r="B148" s="8" t="s">
        <v>239</v>
      </c>
      <c r="C148" s="12" t="s">
        <v>241</v>
      </c>
      <c r="D148" s="23"/>
      <c r="E148" s="12"/>
      <c r="F148" s="8" t="s">
        <v>210</v>
      </c>
      <c r="G148" s="46" t="s">
        <v>71</v>
      </c>
      <c r="H148" s="46" t="s">
        <v>88</v>
      </c>
      <c r="I148" s="71">
        <f t="shared" si="12"/>
        <v>6</v>
      </c>
      <c r="J148" s="16">
        <f t="shared" si="8"/>
        <v>70.5</v>
      </c>
      <c r="K148" s="16">
        <f t="shared" si="9"/>
        <v>57.72</v>
      </c>
      <c r="L148" s="16">
        <f t="shared" si="10"/>
        <v>48.12</v>
      </c>
    </row>
    <row r="149" spans="1:12" x14ac:dyDescent="0.25">
      <c r="A149" s="57" t="s">
        <v>729</v>
      </c>
      <c r="B149" s="8" t="s">
        <v>240</v>
      </c>
      <c r="C149" s="12" t="s">
        <v>241</v>
      </c>
      <c r="D149" s="23"/>
      <c r="E149" s="12"/>
      <c r="F149" s="8" t="s">
        <v>210</v>
      </c>
      <c r="G149" s="46" t="s">
        <v>58</v>
      </c>
      <c r="H149" s="46" t="s">
        <v>58</v>
      </c>
      <c r="I149" s="71">
        <f t="shared" si="11"/>
        <v>0</v>
      </c>
      <c r="J149" s="16">
        <f t="shared" si="8"/>
        <v>0</v>
      </c>
      <c r="K149" s="16">
        <f t="shared" si="9"/>
        <v>0</v>
      </c>
      <c r="L149" s="16">
        <f t="shared" si="10"/>
        <v>0</v>
      </c>
    </row>
    <row r="150" spans="1:12" x14ac:dyDescent="0.25">
      <c r="A150" s="57" t="s">
        <v>730</v>
      </c>
      <c r="B150" s="12" t="s">
        <v>692</v>
      </c>
      <c r="C150" s="12" t="s">
        <v>693</v>
      </c>
      <c r="D150" s="8"/>
      <c r="E150" s="10"/>
      <c r="F150" s="8" t="s">
        <v>691</v>
      </c>
      <c r="G150" s="46" t="s">
        <v>29</v>
      </c>
      <c r="H150" s="46" t="s">
        <v>29</v>
      </c>
      <c r="I150" s="71">
        <f t="shared" si="11"/>
        <v>0</v>
      </c>
      <c r="J150" s="16">
        <f t="shared" si="8"/>
        <v>0</v>
      </c>
      <c r="K150" s="16">
        <f t="shared" si="9"/>
        <v>0</v>
      </c>
      <c r="L150" s="16">
        <f t="shared" si="10"/>
        <v>0</v>
      </c>
    </row>
    <row r="151" spans="1:12" x14ac:dyDescent="0.25">
      <c r="A151" s="57" t="s">
        <v>480</v>
      </c>
      <c r="B151" s="12" t="s">
        <v>920</v>
      </c>
      <c r="C151" s="12" t="s">
        <v>921</v>
      </c>
      <c r="D151" s="8"/>
      <c r="E151" s="10"/>
      <c r="F151" s="8" t="s">
        <v>907</v>
      </c>
      <c r="G151" s="46" t="s">
        <v>13</v>
      </c>
      <c r="H151" s="46" t="s">
        <v>13</v>
      </c>
      <c r="I151" s="71">
        <f t="shared" si="11"/>
        <v>0</v>
      </c>
      <c r="J151" s="16">
        <f t="shared" si="8"/>
        <v>0</v>
      </c>
      <c r="K151" s="16">
        <f t="shared" si="9"/>
        <v>0</v>
      </c>
      <c r="L151" s="16">
        <f t="shared" si="10"/>
        <v>0</v>
      </c>
    </row>
    <row r="152" spans="1:12" x14ac:dyDescent="0.25">
      <c r="A152" s="57" t="s">
        <v>884</v>
      </c>
      <c r="B152" s="8" t="s">
        <v>365</v>
      </c>
      <c r="C152" s="12" t="s">
        <v>366</v>
      </c>
      <c r="D152" s="8"/>
      <c r="E152" s="10"/>
      <c r="F152" s="8" t="s">
        <v>327</v>
      </c>
      <c r="G152" s="46" t="s">
        <v>195</v>
      </c>
      <c r="H152" s="46" t="s">
        <v>195</v>
      </c>
      <c r="I152" s="71">
        <f t="shared" si="11"/>
        <v>0</v>
      </c>
      <c r="J152" s="16">
        <f t="shared" si="8"/>
        <v>0</v>
      </c>
      <c r="K152" s="16">
        <f t="shared" si="9"/>
        <v>0</v>
      </c>
      <c r="L152" s="16">
        <f t="shared" si="10"/>
        <v>0</v>
      </c>
    </row>
    <row r="153" spans="1:12" x14ac:dyDescent="0.25">
      <c r="A153" s="57" t="s">
        <v>885</v>
      </c>
      <c r="B153" s="8" t="s">
        <v>367</v>
      </c>
      <c r="C153" s="12" t="s">
        <v>368</v>
      </c>
      <c r="D153" s="23"/>
      <c r="E153" s="12"/>
      <c r="F153" s="8" t="s">
        <v>312</v>
      </c>
      <c r="G153" s="46" t="s">
        <v>1092</v>
      </c>
      <c r="H153" s="46" t="s">
        <v>1155</v>
      </c>
      <c r="I153" s="71">
        <f t="shared" si="11"/>
        <v>193</v>
      </c>
      <c r="J153" s="16">
        <f t="shared" si="8"/>
        <v>2267.75</v>
      </c>
      <c r="K153" s="16">
        <f t="shared" si="9"/>
        <v>1856.6599999999999</v>
      </c>
      <c r="L153" s="16">
        <f t="shared" si="10"/>
        <v>1547.86</v>
      </c>
    </row>
    <row r="154" spans="1:12" x14ac:dyDescent="0.25">
      <c r="A154" s="57" t="s">
        <v>886</v>
      </c>
      <c r="B154" s="8" t="s">
        <v>407</v>
      </c>
      <c r="C154" s="12" t="s">
        <v>408</v>
      </c>
      <c r="D154" s="23"/>
      <c r="E154" s="12"/>
      <c r="F154" s="8" t="s">
        <v>410</v>
      </c>
      <c r="G154" s="46" t="s">
        <v>16</v>
      </c>
      <c r="H154" s="46" t="s">
        <v>16</v>
      </c>
      <c r="I154" s="71">
        <f t="shared" si="11"/>
        <v>0</v>
      </c>
      <c r="J154" s="16">
        <f t="shared" si="8"/>
        <v>0</v>
      </c>
      <c r="K154" s="16">
        <f t="shared" si="9"/>
        <v>0</v>
      </c>
      <c r="L154" s="16">
        <f t="shared" si="10"/>
        <v>0</v>
      </c>
    </row>
    <row r="155" spans="1:12" x14ac:dyDescent="0.25">
      <c r="A155" s="57" t="s">
        <v>887</v>
      </c>
      <c r="B155" s="8" t="s">
        <v>411</v>
      </c>
      <c r="C155" s="12" t="s">
        <v>412</v>
      </c>
      <c r="D155" s="8"/>
      <c r="E155" s="10"/>
      <c r="F155" s="8" t="s">
        <v>410</v>
      </c>
      <c r="G155" s="46" t="s">
        <v>997</v>
      </c>
      <c r="H155" s="46" t="s">
        <v>997</v>
      </c>
      <c r="I155" s="71">
        <f t="shared" si="11"/>
        <v>0</v>
      </c>
      <c r="J155" s="16">
        <f t="shared" si="8"/>
        <v>0</v>
      </c>
      <c r="K155" s="16">
        <f t="shared" si="9"/>
        <v>0</v>
      </c>
      <c r="L155" s="16">
        <f t="shared" si="10"/>
        <v>0</v>
      </c>
    </row>
    <row r="156" spans="1:12" x14ac:dyDescent="0.25">
      <c r="A156" s="57" t="s">
        <v>888</v>
      </c>
      <c r="B156" s="8" t="s">
        <v>373</v>
      </c>
      <c r="C156" s="12" t="s">
        <v>376</v>
      </c>
      <c r="D156" s="23"/>
      <c r="E156" s="12"/>
      <c r="F156" s="8" t="s">
        <v>322</v>
      </c>
      <c r="G156" s="46" t="s">
        <v>1093</v>
      </c>
      <c r="H156" s="46" t="s">
        <v>1156</v>
      </c>
      <c r="I156" s="71">
        <f t="shared" si="11"/>
        <v>232</v>
      </c>
      <c r="J156" s="16">
        <f t="shared" si="8"/>
        <v>2726</v>
      </c>
      <c r="K156" s="16">
        <f t="shared" si="9"/>
        <v>2231.8399999999997</v>
      </c>
      <c r="L156" s="16">
        <f t="shared" si="10"/>
        <v>1860.6399999999999</v>
      </c>
    </row>
    <row r="157" spans="1:12" x14ac:dyDescent="0.25">
      <c r="A157" s="57" t="s">
        <v>889</v>
      </c>
      <c r="B157" s="8" t="s">
        <v>374</v>
      </c>
      <c r="C157" s="76" t="s">
        <v>377</v>
      </c>
      <c r="D157" s="237"/>
      <c r="E157" s="239"/>
      <c r="F157" s="86" t="s">
        <v>322</v>
      </c>
      <c r="G157" s="46" t="s">
        <v>264</v>
      </c>
      <c r="H157" s="46" t="s">
        <v>264</v>
      </c>
      <c r="I157" s="71">
        <f t="shared" si="11"/>
        <v>0</v>
      </c>
      <c r="J157" s="16">
        <f t="shared" si="8"/>
        <v>0</v>
      </c>
      <c r="K157" s="16">
        <f t="shared" si="9"/>
        <v>0</v>
      </c>
      <c r="L157" s="16">
        <f t="shared" si="10"/>
        <v>0</v>
      </c>
    </row>
    <row r="158" spans="1:12" x14ac:dyDescent="0.25">
      <c r="A158" s="57" t="s">
        <v>890</v>
      </c>
      <c r="B158" s="8" t="s">
        <v>375</v>
      </c>
      <c r="C158" s="77"/>
      <c r="D158" s="238"/>
      <c r="E158" s="240"/>
      <c r="F158" s="88"/>
      <c r="G158" s="46" t="s">
        <v>773</v>
      </c>
      <c r="H158" s="46" t="s">
        <v>611</v>
      </c>
      <c r="I158" s="71">
        <f t="shared" si="11"/>
        <v>5</v>
      </c>
      <c r="J158" s="16">
        <f t="shared" si="8"/>
        <v>58.75</v>
      </c>
      <c r="K158" s="16">
        <f t="shared" si="9"/>
        <v>48.099999999999994</v>
      </c>
      <c r="L158" s="16">
        <f t="shared" si="10"/>
        <v>40.099999999999994</v>
      </c>
    </row>
    <row r="159" spans="1:12" x14ac:dyDescent="0.25">
      <c r="A159" s="57" t="s">
        <v>781</v>
      </c>
      <c r="B159" s="8" t="s">
        <v>922</v>
      </c>
      <c r="C159" s="77" t="s">
        <v>923</v>
      </c>
      <c r="D159" s="152"/>
      <c r="E159" s="153"/>
      <c r="F159" s="88" t="s">
        <v>924</v>
      </c>
      <c r="G159" s="115"/>
      <c r="H159" s="115"/>
      <c r="I159" s="71">
        <f t="shared" si="11"/>
        <v>0</v>
      </c>
      <c r="J159" s="16">
        <f t="shared" si="8"/>
        <v>0</v>
      </c>
      <c r="K159" s="16">
        <f t="shared" si="9"/>
        <v>0</v>
      </c>
      <c r="L159" s="16">
        <f t="shared" si="10"/>
        <v>0</v>
      </c>
    </row>
    <row r="160" spans="1:12" x14ac:dyDescent="0.25">
      <c r="A160" s="57" t="s">
        <v>891</v>
      </c>
      <c r="B160" s="8" t="s">
        <v>370</v>
      </c>
      <c r="C160" s="12" t="s">
        <v>371</v>
      </c>
      <c r="D160" s="23"/>
      <c r="E160" s="12"/>
      <c r="F160" s="8" t="s">
        <v>372</v>
      </c>
      <c r="G160" s="46" t="s">
        <v>1094</v>
      </c>
      <c r="H160" s="46" t="s">
        <v>1157</v>
      </c>
      <c r="I160" s="71">
        <f t="shared" si="11"/>
        <v>82</v>
      </c>
      <c r="J160" s="16">
        <f t="shared" si="8"/>
        <v>963.5</v>
      </c>
      <c r="K160" s="16">
        <f t="shared" si="9"/>
        <v>788.83999999999992</v>
      </c>
      <c r="L160" s="16">
        <f t="shared" si="10"/>
        <v>657.64</v>
      </c>
    </row>
    <row r="161" spans="1:12" x14ac:dyDescent="0.25">
      <c r="A161" s="57" t="s">
        <v>640</v>
      </c>
      <c r="B161" s="12" t="s">
        <v>705</v>
      </c>
      <c r="C161" s="12" t="s">
        <v>706</v>
      </c>
      <c r="D161" s="8"/>
      <c r="E161" s="10"/>
      <c r="F161" s="8" t="s">
        <v>704</v>
      </c>
      <c r="G161" s="48" t="s">
        <v>17</v>
      </c>
      <c r="H161" s="48" t="s">
        <v>17</v>
      </c>
      <c r="I161" s="71">
        <f t="shared" si="11"/>
        <v>0</v>
      </c>
      <c r="J161" s="16">
        <f t="shared" si="8"/>
        <v>0</v>
      </c>
      <c r="K161" s="16">
        <f t="shared" si="9"/>
        <v>0</v>
      </c>
      <c r="L161" s="16">
        <f t="shared" si="10"/>
        <v>0</v>
      </c>
    </row>
    <row r="162" spans="1:12" x14ac:dyDescent="0.25">
      <c r="A162" s="57" t="s">
        <v>892</v>
      </c>
      <c r="B162" s="12" t="s">
        <v>925</v>
      </c>
      <c r="C162" s="12" t="s">
        <v>926</v>
      </c>
      <c r="D162" s="8"/>
      <c r="E162" s="10"/>
      <c r="F162" s="8" t="s">
        <v>907</v>
      </c>
      <c r="G162" s="115"/>
      <c r="H162" s="115"/>
      <c r="I162" s="71">
        <f t="shared" si="11"/>
        <v>0</v>
      </c>
      <c r="J162" s="16">
        <f t="shared" si="8"/>
        <v>0</v>
      </c>
      <c r="K162" s="16">
        <f t="shared" si="9"/>
        <v>0</v>
      </c>
      <c r="L162" s="16">
        <f t="shared" si="10"/>
        <v>0</v>
      </c>
    </row>
    <row r="163" spans="1:12" x14ac:dyDescent="0.25">
      <c r="A163" s="57" t="s">
        <v>893</v>
      </c>
      <c r="B163" s="8" t="s">
        <v>380</v>
      </c>
      <c r="C163" s="12" t="s">
        <v>381</v>
      </c>
      <c r="D163" s="23"/>
      <c r="E163" s="12"/>
      <c r="F163" s="8" t="s">
        <v>322</v>
      </c>
      <c r="G163" s="46" t="s">
        <v>997</v>
      </c>
      <c r="H163" s="46" t="s">
        <v>1158</v>
      </c>
      <c r="I163" s="71">
        <f t="shared" si="11"/>
        <v>528</v>
      </c>
      <c r="J163" s="16">
        <f t="shared" si="8"/>
        <v>6204</v>
      </c>
      <c r="K163" s="16">
        <f t="shared" si="9"/>
        <v>5079.3599999999997</v>
      </c>
      <c r="L163" s="16">
        <f t="shared" si="10"/>
        <v>4234.5599999999995</v>
      </c>
    </row>
    <row r="164" spans="1:12" x14ac:dyDescent="0.25">
      <c r="A164" s="57" t="s">
        <v>894</v>
      </c>
      <c r="B164" s="8" t="s">
        <v>873</v>
      </c>
      <c r="C164" s="12" t="s">
        <v>874</v>
      </c>
      <c r="D164" s="8"/>
      <c r="E164" s="10"/>
      <c r="F164" s="8" t="s">
        <v>875</v>
      </c>
      <c r="G164" s="46" t="s">
        <v>13</v>
      </c>
      <c r="H164" s="46" t="s">
        <v>13</v>
      </c>
      <c r="I164" s="71">
        <f t="shared" si="11"/>
        <v>0</v>
      </c>
      <c r="J164" s="16">
        <f t="shared" si="8"/>
        <v>0</v>
      </c>
      <c r="K164" s="16">
        <f t="shared" si="9"/>
        <v>0</v>
      </c>
      <c r="L164" s="16">
        <f t="shared" si="10"/>
        <v>0</v>
      </c>
    </row>
    <row r="165" spans="1:12" x14ac:dyDescent="0.25">
      <c r="A165" s="57" t="s">
        <v>930</v>
      </c>
      <c r="B165" s="12" t="s">
        <v>734</v>
      </c>
      <c r="C165" s="8" t="s">
        <v>737</v>
      </c>
      <c r="D165" s="8"/>
      <c r="E165" s="10"/>
      <c r="F165" s="8" t="s">
        <v>736</v>
      </c>
      <c r="G165" s="46" t="s">
        <v>26</v>
      </c>
      <c r="H165" s="46" t="s">
        <v>26</v>
      </c>
      <c r="I165" s="71">
        <f t="shared" si="11"/>
        <v>0</v>
      </c>
      <c r="J165" s="16">
        <f t="shared" si="8"/>
        <v>0</v>
      </c>
      <c r="K165" s="16">
        <f t="shared" si="9"/>
        <v>0</v>
      </c>
      <c r="L165" s="16">
        <f t="shared" si="10"/>
        <v>0</v>
      </c>
    </row>
    <row r="166" spans="1:12" x14ac:dyDescent="0.25">
      <c r="A166" s="57" t="s">
        <v>933</v>
      </c>
      <c r="B166" s="8" t="s">
        <v>1109</v>
      </c>
      <c r="C166" s="8" t="s">
        <v>1110</v>
      </c>
      <c r="D166" s="8"/>
      <c r="E166" s="10"/>
      <c r="F166" s="8" t="s">
        <v>1111</v>
      </c>
      <c r="G166" s="46" t="s">
        <v>17</v>
      </c>
      <c r="H166" s="46" t="s">
        <v>20</v>
      </c>
      <c r="I166" s="71">
        <f t="shared" si="11"/>
        <v>1</v>
      </c>
      <c r="J166" s="16">
        <f t="shared" si="8"/>
        <v>11.75</v>
      </c>
      <c r="K166" s="16">
        <f t="shared" si="9"/>
        <v>9.6199999999999992</v>
      </c>
      <c r="L166" s="16">
        <f t="shared" si="10"/>
        <v>8.02</v>
      </c>
    </row>
    <row r="167" spans="1:12" x14ac:dyDescent="0.25">
      <c r="A167" s="57" t="s">
        <v>934</v>
      </c>
      <c r="B167" s="99" t="s">
        <v>559</v>
      </c>
      <c r="C167" s="99" t="s">
        <v>560</v>
      </c>
      <c r="D167" s="8"/>
      <c r="E167" s="10"/>
      <c r="F167" s="99" t="s">
        <v>528</v>
      </c>
      <c r="G167" s="46" t="s">
        <v>1000</v>
      </c>
      <c r="H167" s="46" t="s">
        <v>1000</v>
      </c>
      <c r="I167" s="71">
        <f t="shared" si="11"/>
        <v>0</v>
      </c>
      <c r="J167" s="16">
        <f t="shared" si="8"/>
        <v>0</v>
      </c>
      <c r="K167" s="16">
        <f t="shared" si="9"/>
        <v>0</v>
      </c>
      <c r="L167" s="16">
        <f t="shared" si="10"/>
        <v>0</v>
      </c>
    </row>
    <row r="168" spans="1:12" x14ac:dyDescent="0.25">
      <c r="A168" s="57" t="s">
        <v>935</v>
      </c>
      <c r="B168" s="12" t="s">
        <v>699</v>
      </c>
      <c r="C168" s="12" t="s">
        <v>700</v>
      </c>
      <c r="D168" s="23"/>
      <c r="E168" s="12"/>
      <c r="F168" s="8" t="s">
        <v>701</v>
      </c>
      <c r="G168" s="46" t="s">
        <v>396</v>
      </c>
      <c r="H168" s="46" t="s">
        <v>396</v>
      </c>
      <c r="I168" s="71">
        <f t="shared" si="11"/>
        <v>0</v>
      </c>
      <c r="J168" s="16">
        <f t="shared" si="8"/>
        <v>0</v>
      </c>
      <c r="K168" s="16">
        <f t="shared" si="9"/>
        <v>0</v>
      </c>
      <c r="L168" s="16">
        <f t="shared" si="10"/>
        <v>0</v>
      </c>
    </row>
    <row r="169" spans="1:12" x14ac:dyDescent="0.25">
      <c r="A169" s="57" t="s">
        <v>936</v>
      </c>
      <c r="B169" s="99" t="s">
        <v>561</v>
      </c>
      <c r="C169" s="99" t="s">
        <v>562</v>
      </c>
      <c r="D169" s="8"/>
      <c r="E169" s="10"/>
      <c r="F169" s="99" t="s">
        <v>518</v>
      </c>
      <c r="G169" s="46" t="s">
        <v>589</v>
      </c>
      <c r="H169" s="46" t="s">
        <v>589</v>
      </c>
      <c r="I169" s="71">
        <f t="shared" si="11"/>
        <v>0</v>
      </c>
      <c r="J169" s="16">
        <f t="shared" si="8"/>
        <v>0</v>
      </c>
      <c r="K169" s="16">
        <f t="shared" si="9"/>
        <v>0</v>
      </c>
      <c r="L169" s="16">
        <f t="shared" si="10"/>
        <v>0</v>
      </c>
    </row>
    <row r="170" spans="1:12" x14ac:dyDescent="0.25">
      <c r="A170" s="57" t="s">
        <v>937</v>
      </c>
      <c r="B170" s="8" t="s">
        <v>385</v>
      </c>
      <c r="C170" s="12" t="s">
        <v>386</v>
      </c>
      <c r="D170" s="23"/>
      <c r="E170" s="12"/>
      <c r="F170" s="8" t="s">
        <v>383</v>
      </c>
      <c r="G170" s="46" t="s">
        <v>1001</v>
      </c>
      <c r="H170" s="46" t="s">
        <v>1159</v>
      </c>
      <c r="I170" s="71">
        <f t="shared" si="11"/>
        <v>117</v>
      </c>
      <c r="J170" s="16">
        <f t="shared" si="8"/>
        <v>1374.75</v>
      </c>
      <c r="K170" s="16">
        <f t="shared" si="9"/>
        <v>1125.54</v>
      </c>
      <c r="L170" s="16">
        <f t="shared" si="10"/>
        <v>938.33999999999992</v>
      </c>
    </row>
    <row r="171" spans="1:12" x14ac:dyDescent="0.25">
      <c r="A171" s="57" t="s">
        <v>938</v>
      </c>
      <c r="B171" s="36" t="s">
        <v>563</v>
      </c>
      <c r="C171" s="36" t="s">
        <v>564</v>
      </c>
      <c r="D171" s="23"/>
      <c r="E171" s="12"/>
      <c r="F171" s="36" t="s">
        <v>556</v>
      </c>
      <c r="G171" s="46" t="s">
        <v>991</v>
      </c>
      <c r="H171" s="46" t="s">
        <v>1160</v>
      </c>
      <c r="I171" s="71">
        <f t="shared" si="11"/>
        <v>226</v>
      </c>
      <c r="J171" s="16">
        <f t="shared" si="8"/>
        <v>2655.5</v>
      </c>
      <c r="K171" s="16">
        <f t="shared" si="9"/>
        <v>2174.12</v>
      </c>
      <c r="L171" s="16">
        <f t="shared" si="10"/>
        <v>1812.52</v>
      </c>
    </row>
    <row r="172" spans="1:12" x14ac:dyDescent="0.25">
      <c r="A172" s="57" t="s">
        <v>743</v>
      </c>
      <c r="B172" s="36" t="s">
        <v>878</v>
      </c>
      <c r="C172" s="128" t="s">
        <v>879</v>
      </c>
      <c r="D172" s="8"/>
      <c r="E172" s="10"/>
      <c r="F172" s="128" t="s">
        <v>875</v>
      </c>
      <c r="G172" s="46" t="s">
        <v>13</v>
      </c>
      <c r="H172" s="46" t="s">
        <v>13</v>
      </c>
      <c r="I172" s="71">
        <f t="shared" si="11"/>
        <v>0</v>
      </c>
      <c r="J172" s="16">
        <f t="shared" si="8"/>
        <v>0</v>
      </c>
      <c r="K172" s="16">
        <f t="shared" si="9"/>
        <v>0</v>
      </c>
      <c r="L172" s="16">
        <f t="shared" si="10"/>
        <v>0</v>
      </c>
    </row>
    <row r="173" spans="1:12" x14ac:dyDescent="0.25">
      <c r="A173" s="57" t="s">
        <v>939</v>
      </c>
      <c r="B173" s="12" t="s">
        <v>678</v>
      </c>
      <c r="C173" s="83" t="s">
        <v>676</v>
      </c>
      <c r="D173" s="8"/>
      <c r="E173" s="10"/>
      <c r="F173" s="91" t="s">
        <v>675</v>
      </c>
      <c r="G173" s="46" t="s">
        <v>71</v>
      </c>
      <c r="H173" s="46" t="s">
        <v>71</v>
      </c>
      <c r="I173" s="71">
        <f t="shared" si="11"/>
        <v>0</v>
      </c>
      <c r="J173" s="16">
        <f t="shared" si="8"/>
        <v>0</v>
      </c>
      <c r="K173" s="16">
        <f t="shared" si="9"/>
        <v>0</v>
      </c>
      <c r="L173" s="16">
        <f t="shared" si="10"/>
        <v>0</v>
      </c>
    </row>
    <row r="174" spans="1:12" x14ac:dyDescent="0.25">
      <c r="A174" s="57" t="s">
        <v>634</v>
      </c>
      <c r="B174" s="36" t="s">
        <v>677</v>
      </c>
      <c r="C174" s="85"/>
      <c r="D174" s="8"/>
      <c r="E174" s="10"/>
      <c r="F174" s="92"/>
      <c r="G174" s="46" t="s">
        <v>34</v>
      </c>
      <c r="H174" s="46" t="s">
        <v>34</v>
      </c>
      <c r="I174" s="71">
        <f t="shared" si="11"/>
        <v>0</v>
      </c>
      <c r="J174" s="16">
        <f t="shared" si="8"/>
        <v>0</v>
      </c>
      <c r="K174" s="16">
        <f t="shared" si="9"/>
        <v>0</v>
      </c>
      <c r="L174" s="16">
        <f t="shared" si="10"/>
        <v>0</v>
      </c>
    </row>
    <row r="175" spans="1:12" x14ac:dyDescent="0.25">
      <c r="A175" s="57" t="s">
        <v>940</v>
      </c>
      <c r="B175" s="36" t="s">
        <v>927</v>
      </c>
      <c r="C175" s="85" t="s">
        <v>928</v>
      </c>
      <c r="D175" s="8"/>
      <c r="E175" s="10"/>
      <c r="F175" s="92" t="s">
        <v>929</v>
      </c>
      <c r="G175" s="46" t="s">
        <v>26</v>
      </c>
      <c r="H175" s="46" t="s">
        <v>46</v>
      </c>
      <c r="I175" s="71">
        <f t="shared" si="11"/>
        <v>7</v>
      </c>
      <c r="J175" s="16">
        <f t="shared" si="8"/>
        <v>82.25</v>
      </c>
      <c r="K175" s="16">
        <f t="shared" si="9"/>
        <v>67.339999999999989</v>
      </c>
      <c r="L175" s="16">
        <f t="shared" si="10"/>
        <v>56.14</v>
      </c>
    </row>
    <row r="176" spans="1:12" x14ac:dyDescent="0.25">
      <c r="A176" s="57" t="s">
        <v>613</v>
      </c>
      <c r="B176" s="36" t="s">
        <v>565</v>
      </c>
      <c r="C176" s="36" t="s">
        <v>566</v>
      </c>
      <c r="D176" s="23"/>
      <c r="E176" s="12"/>
      <c r="F176" s="36" t="s">
        <v>567</v>
      </c>
      <c r="G176" s="46" t="s">
        <v>1095</v>
      </c>
      <c r="H176" s="46" t="s">
        <v>785</v>
      </c>
      <c r="I176" s="71">
        <f t="shared" si="11"/>
        <v>140</v>
      </c>
      <c r="J176" s="16">
        <f t="shared" si="8"/>
        <v>1645</v>
      </c>
      <c r="K176" s="16">
        <f t="shared" si="9"/>
        <v>1346.8</v>
      </c>
      <c r="L176" s="16">
        <f t="shared" si="10"/>
        <v>1122.8</v>
      </c>
    </row>
    <row r="177" spans="1:15" x14ac:dyDescent="0.25">
      <c r="A177" s="57" t="s">
        <v>113</v>
      </c>
      <c r="B177" s="12" t="s">
        <v>659</v>
      </c>
      <c r="C177" s="12" t="s">
        <v>660</v>
      </c>
      <c r="D177" s="8"/>
      <c r="E177" s="10"/>
      <c r="F177" s="8" t="s">
        <v>655</v>
      </c>
      <c r="G177" s="46" t="s">
        <v>722</v>
      </c>
      <c r="H177" s="46" t="s">
        <v>722</v>
      </c>
      <c r="I177" s="71">
        <f t="shared" si="11"/>
        <v>0</v>
      </c>
      <c r="J177" s="16">
        <f t="shared" si="8"/>
        <v>0</v>
      </c>
      <c r="K177" s="16">
        <f t="shared" si="9"/>
        <v>0</v>
      </c>
      <c r="L177" s="16">
        <f t="shared" si="10"/>
        <v>0</v>
      </c>
    </row>
    <row r="178" spans="1:15" x14ac:dyDescent="0.25">
      <c r="A178" s="57" t="s">
        <v>941</v>
      </c>
      <c r="B178" s="12" t="s">
        <v>880</v>
      </c>
      <c r="C178" s="75" t="s">
        <v>881</v>
      </c>
      <c r="D178" s="8"/>
      <c r="E178" s="10"/>
      <c r="F178" s="31" t="s">
        <v>875</v>
      </c>
      <c r="G178" s="46" t="s">
        <v>13</v>
      </c>
      <c r="H178" s="46" t="s">
        <v>13</v>
      </c>
      <c r="I178" s="71">
        <f t="shared" si="11"/>
        <v>0</v>
      </c>
      <c r="J178" s="16">
        <f t="shared" si="8"/>
        <v>0</v>
      </c>
      <c r="K178" s="16">
        <f t="shared" si="9"/>
        <v>0</v>
      </c>
      <c r="L178" s="16">
        <f t="shared" si="10"/>
        <v>0</v>
      </c>
    </row>
    <row r="179" spans="1:15" x14ac:dyDescent="0.25">
      <c r="A179" s="57" t="s">
        <v>179</v>
      </c>
      <c r="B179" s="12" t="s">
        <v>882</v>
      </c>
      <c r="C179" s="75" t="s">
        <v>883</v>
      </c>
      <c r="D179" s="8"/>
      <c r="E179" s="10"/>
      <c r="F179" s="31" t="s">
        <v>875</v>
      </c>
      <c r="G179" s="46" t="s">
        <v>17</v>
      </c>
      <c r="H179" s="46" t="s">
        <v>17</v>
      </c>
      <c r="I179" s="71">
        <f t="shared" si="11"/>
        <v>0</v>
      </c>
      <c r="J179" s="16">
        <f t="shared" si="8"/>
        <v>0</v>
      </c>
      <c r="K179" s="16">
        <f t="shared" si="9"/>
        <v>0</v>
      </c>
      <c r="L179" s="16">
        <f t="shared" si="10"/>
        <v>0</v>
      </c>
    </row>
    <row r="180" spans="1:15" x14ac:dyDescent="0.25">
      <c r="A180" s="57" t="s">
        <v>254</v>
      </c>
      <c r="B180" s="12" t="s">
        <v>731</v>
      </c>
      <c r="C180" s="76" t="s">
        <v>735</v>
      </c>
      <c r="D180" s="8"/>
      <c r="E180" s="10"/>
      <c r="F180" s="91" t="s">
        <v>736</v>
      </c>
      <c r="G180" s="46" t="s">
        <v>17</v>
      </c>
      <c r="H180" s="46" t="s">
        <v>17</v>
      </c>
      <c r="I180" s="71">
        <f t="shared" si="11"/>
        <v>0</v>
      </c>
      <c r="J180" s="16">
        <f t="shared" si="8"/>
        <v>0</v>
      </c>
      <c r="K180" s="16">
        <f t="shared" si="9"/>
        <v>0</v>
      </c>
      <c r="L180" s="16">
        <f t="shared" si="10"/>
        <v>0</v>
      </c>
    </row>
    <row r="181" spans="1:15" x14ac:dyDescent="0.25">
      <c r="A181" s="57" t="s">
        <v>981</v>
      </c>
      <c r="B181" s="12" t="s">
        <v>732</v>
      </c>
      <c r="C181" s="111"/>
      <c r="D181" s="8"/>
      <c r="E181" s="10"/>
      <c r="F181" s="112"/>
      <c r="G181" s="46" t="s">
        <v>13</v>
      </c>
      <c r="H181" s="46" t="s">
        <v>17</v>
      </c>
      <c r="I181" s="71">
        <f t="shared" si="11"/>
        <v>1</v>
      </c>
      <c r="J181" s="16">
        <f t="shared" si="8"/>
        <v>11.75</v>
      </c>
      <c r="K181" s="16">
        <f t="shared" si="9"/>
        <v>9.6199999999999992</v>
      </c>
      <c r="L181" s="16">
        <f t="shared" si="10"/>
        <v>8.02</v>
      </c>
    </row>
    <row r="182" spans="1:15" x14ac:dyDescent="0.25">
      <c r="A182" s="57" t="s">
        <v>1112</v>
      </c>
      <c r="B182" s="12" t="s">
        <v>733</v>
      </c>
      <c r="C182" s="77"/>
      <c r="D182" s="8"/>
      <c r="E182" s="10"/>
      <c r="F182" s="92"/>
      <c r="G182" s="46" t="s">
        <v>13</v>
      </c>
      <c r="H182" s="46" t="s">
        <v>17</v>
      </c>
      <c r="I182" s="71">
        <f t="shared" si="11"/>
        <v>1</v>
      </c>
      <c r="J182" s="16">
        <f t="shared" si="8"/>
        <v>11.75</v>
      </c>
      <c r="K182" s="16">
        <f t="shared" si="9"/>
        <v>9.6199999999999992</v>
      </c>
      <c r="L182" s="16">
        <f t="shared" si="10"/>
        <v>8.02</v>
      </c>
    </row>
    <row r="183" spans="1:15" x14ac:dyDescent="0.25">
      <c r="A183" s="57" t="s">
        <v>1113</v>
      </c>
      <c r="B183" s="12" t="s">
        <v>931</v>
      </c>
      <c r="C183" s="77" t="s">
        <v>932</v>
      </c>
      <c r="D183" s="8"/>
      <c r="E183" s="10"/>
      <c r="F183" s="92" t="s">
        <v>698</v>
      </c>
      <c r="G183" s="46" t="s">
        <v>13</v>
      </c>
      <c r="H183" s="46" t="s">
        <v>13</v>
      </c>
      <c r="I183" s="71">
        <f t="shared" si="11"/>
        <v>0</v>
      </c>
      <c r="J183" s="16">
        <f t="shared" si="8"/>
        <v>0</v>
      </c>
      <c r="K183" s="16">
        <f t="shared" si="9"/>
        <v>0</v>
      </c>
      <c r="L183" s="16">
        <f t="shared" si="10"/>
        <v>0</v>
      </c>
    </row>
    <row r="184" spans="1:15" x14ac:dyDescent="0.25">
      <c r="J184" s="17"/>
      <c r="K184" s="17"/>
    </row>
    <row r="185" spans="1:15" s="19" customFormat="1" ht="15.75" x14ac:dyDescent="0.25">
      <c r="A185" s="236" t="s">
        <v>115</v>
      </c>
      <c r="B185" s="236"/>
      <c r="C185" s="236"/>
      <c r="D185" s="236"/>
      <c r="E185" s="236"/>
      <c r="F185" s="236"/>
      <c r="G185" s="236"/>
      <c r="H185" s="236"/>
      <c r="I185" s="236"/>
      <c r="J185" s="20">
        <f>SUM(J8:J170)</f>
        <v>119168.5</v>
      </c>
      <c r="K185" s="20"/>
      <c r="L185" s="20">
        <f>SUM(L8:L170)</f>
        <v>81338.839999999967</v>
      </c>
      <c r="M185" s="20"/>
      <c r="N185" s="20"/>
      <c r="O185" s="20">
        <f>J185+L185</f>
        <v>200507.33999999997</v>
      </c>
    </row>
    <row r="186" spans="1:15" x14ac:dyDescent="0.25">
      <c r="J186" s="17"/>
      <c r="K186" s="17"/>
    </row>
    <row r="187" spans="1:15" x14ac:dyDescent="0.25">
      <c r="J187" s="17"/>
      <c r="K187" s="17"/>
    </row>
    <row r="188" spans="1:15" x14ac:dyDescent="0.25">
      <c r="J188" s="17"/>
      <c r="K188" s="17"/>
    </row>
    <row r="189" spans="1:15" x14ac:dyDescent="0.25">
      <c r="J189" s="17"/>
      <c r="K189" s="17"/>
    </row>
    <row r="190" spans="1:15" x14ac:dyDescent="0.25">
      <c r="J190" s="17"/>
      <c r="K190" s="17"/>
    </row>
    <row r="191" spans="1:15" x14ac:dyDescent="0.25">
      <c r="J191" s="17"/>
      <c r="K191" s="17"/>
    </row>
    <row r="192" spans="1:15" x14ac:dyDescent="0.25">
      <c r="J192" s="17"/>
      <c r="K192" s="17"/>
    </row>
    <row r="193" spans="10:11" x14ac:dyDescent="0.25">
      <c r="J193" s="17"/>
      <c r="K193" s="17"/>
    </row>
    <row r="194" spans="10:11" x14ac:dyDescent="0.25">
      <c r="J194" s="17"/>
      <c r="K194" s="17"/>
    </row>
    <row r="195" spans="10:11" x14ac:dyDescent="0.25">
      <c r="J195" s="17"/>
      <c r="K195" s="17"/>
    </row>
    <row r="196" spans="10:11" x14ac:dyDescent="0.25">
      <c r="J196" s="17"/>
      <c r="K196" s="17"/>
    </row>
    <row r="197" spans="10:11" x14ac:dyDescent="0.25">
      <c r="J197" s="17"/>
      <c r="K197" s="17"/>
    </row>
    <row r="198" spans="10:11" x14ac:dyDescent="0.25">
      <c r="J198" s="17"/>
      <c r="K198" s="17"/>
    </row>
    <row r="199" spans="10:11" x14ac:dyDescent="0.25">
      <c r="J199" s="17"/>
      <c r="K199" s="17"/>
    </row>
    <row r="200" spans="10:11" x14ac:dyDescent="0.25">
      <c r="J200" s="17"/>
      <c r="K200" s="17"/>
    </row>
    <row r="201" spans="10:11" x14ac:dyDescent="0.25">
      <c r="J201" s="17"/>
      <c r="K201" s="17"/>
    </row>
    <row r="202" spans="10:11" x14ac:dyDescent="0.25">
      <c r="J202" s="17"/>
      <c r="K202" s="17"/>
    </row>
    <row r="203" spans="10:11" x14ac:dyDescent="0.25">
      <c r="J203" s="17"/>
      <c r="K203" s="17"/>
    </row>
    <row r="204" spans="10:11" x14ac:dyDescent="0.25">
      <c r="J204" s="17"/>
      <c r="K204" s="17"/>
    </row>
    <row r="205" spans="10:11" x14ac:dyDescent="0.25">
      <c r="J205" s="17"/>
      <c r="K205" s="17"/>
    </row>
    <row r="206" spans="10:11" x14ac:dyDescent="0.25">
      <c r="J206" s="17"/>
      <c r="K206" s="17"/>
    </row>
    <row r="207" spans="10:11" x14ac:dyDescent="0.25">
      <c r="J207" s="17"/>
      <c r="K207" s="17"/>
    </row>
    <row r="208" spans="10:11" x14ac:dyDescent="0.25">
      <c r="J208" s="17"/>
      <c r="K208" s="17"/>
    </row>
    <row r="209" spans="10:11" x14ac:dyDescent="0.25">
      <c r="J209" s="17"/>
      <c r="K209" s="17"/>
    </row>
    <row r="210" spans="10:11" x14ac:dyDescent="0.25">
      <c r="J210" s="17"/>
      <c r="K210" s="17"/>
    </row>
    <row r="211" spans="10:11" x14ac:dyDescent="0.25">
      <c r="J211" s="17"/>
      <c r="K211" s="17"/>
    </row>
    <row r="212" spans="10:11" x14ac:dyDescent="0.25">
      <c r="J212" s="17"/>
      <c r="K212" s="17"/>
    </row>
    <row r="213" spans="10:11" x14ac:dyDescent="0.25">
      <c r="J213" s="17"/>
      <c r="K213" s="17"/>
    </row>
    <row r="214" spans="10:11" x14ac:dyDescent="0.25">
      <c r="J214" s="17"/>
      <c r="K214" s="17"/>
    </row>
    <row r="215" spans="10:11" x14ac:dyDescent="0.25">
      <c r="J215" s="17"/>
      <c r="K215" s="17"/>
    </row>
    <row r="216" spans="10:11" x14ac:dyDescent="0.25">
      <c r="J216" s="17"/>
      <c r="K216" s="17"/>
    </row>
    <row r="217" spans="10:11" x14ac:dyDescent="0.25">
      <c r="J217" s="17"/>
      <c r="K217" s="17"/>
    </row>
    <row r="218" spans="10:11" x14ac:dyDescent="0.25">
      <c r="J218" s="17"/>
      <c r="K218" s="17"/>
    </row>
    <row r="219" spans="10:11" x14ac:dyDescent="0.25">
      <c r="J219" s="17"/>
      <c r="K219" s="17"/>
    </row>
    <row r="220" spans="10:11" x14ac:dyDescent="0.25">
      <c r="J220" s="17"/>
      <c r="K220" s="17"/>
    </row>
    <row r="221" spans="10:11" x14ac:dyDescent="0.25">
      <c r="J221" s="17"/>
      <c r="K221" s="17"/>
    </row>
    <row r="222" spans="10:11" x14ac:dyDescent="0.25">
      <c r="J222" s="17"/>
      <c r="K222" s="17"/>
    </row>
    <row r="223" spans="10:11" x14ac:dyDescent="0.25">
      <c r="J223" s="17"/>
      <c r="K223" s="17"/>
    </row>
    <row r="224" spans="10:11" x14ac:dyDescent="0.25">
      <c r="J224" s="17"/>
      <c r="K224" s="17"/>
    </row>
    <row r="225" spans="10:11" x14ac:dyDescent="0.25">
      <c r="J225" s="17"/>
      <c r="K225" s="17"/>
    </row>
    <row r="226" spans="10:11" x14ac:dyDescent="0.25">
      <c r="J226" s="17"/>
      <c r="K226" s="17"/>
    </row>
    <row r="227" spans="10:11" x14ac:dyDescent="0.25">
      <c r="J227" s="17"/>
      <c r="K227" s="17"/>
    </row>
    <row r="228" spans="10:11" x14ac:dyDescent="0.25">
      <c r="J228" s="17"/>
      <c r="K228" s="17"/>
    </row>
    <row r="229" spans="10:11" x14ac:dyDescent="0.25">
      <c r="J229" s="17"/>
      <c r="K229" s="17"/>
    </row>
    <row r="230" spans="10:11" x14ac:dyDescent="0.25">
      <c r="J230" s="17"/>
      <c r="K230" s="17"/>
    </row>
    <row r="231" spans="10:11" x14ac:dyDescent="0.25">
      <c r="J231" s="17"/>
      <c r="K231" s="17"/>
    </row>
    <row r="232" spans="10:11" x14ac:dyDescent="0.25">
      <c r="J232" s="17"/>
      <c r="K232" s="17"/>
    </row>
    <row r="233" spans="10:11" x14ac:dyDescent="0.25">
      <c r="J233" s="17"/>
      <c r="K233" s="17"/>
    </row>
    <row r="234" spans="10:11" x14ac:dyDescent="0.25">
      <c r="J234" s="17"/>
      <c r="K234" s="17"/>
    </row>
    <row r="235" spans="10:11" x14ac:dyDescent="0.25">
      <c r="J235" s="17"/>
      <c r="K235" s="17"/>
    </row>
    <row r="236" spans="10:11" x14ac:dyDescent="0.25">
      <c r="J236" s="17"/>
      <c r="K236" s="17"/>
    </row>
    <row r="237" spans="10:11" x14ac:dyDescent="0.25">
      <c r="J237" s="17"/>
      <c r="K237" s="17"/>
    </row>
    <row r="238" spans="10:11" x14ac:dyDescent="0.25">
      <c r="J238" s="17"/>
      <c r="K238" s="17"/>
    </row>
    <row r="239" spans="10:11" x14ac:dyDescent="0.25">
      <c r="J239" s="17"/>
      <c r="K239" s="17"/>
    </row>
    <row r="240" spans="10:11" x14ac:dyDescent="0.25">
      <c r="J240" s="17"/>
      <c r="K240" s="17"/>
    </row>
    <row r="241" spans="10:11" x14ac:dyDescent="0.25">
      <c r="J241" s="17"/>
      <c r="K241" s="17"/>
    </row>
    <row r="242" spans="10:11" x14ac:dyDescent="0.25">
      <c r="J242" s="17"/>
      <c r="K242" s="17"/>
    </row>
    <row r="243" spans="10:11" x14ac:dyDescent="0.25">
      <c r="J243" s="17"/>
      <c r="K243" s="17"/>
    </row>
    <row r="244" spans="10:11" x14ac:dyDescent="0.25">
      <c r="J244" s="17"/>
      <c r="K244" s="17"/>
    </row>
    <row r="245" spans="10:11" x14ac:dyDescent="0.25">
      <c r="J245" s="17"/>
      <c r="K245" s="17"/>
    </row>
    <row r="246" spans="10:11" x14ac:dyDescent="0.25">
      <c r="J246" s="17"/>
      <c r="K246" s="17"/>
    </row>
    <row r="247" spans="10:11" x14ac:dyDescent="0.25">
      <c r="J247" s="17"/>
      <c r="K247" s="17"/>
    </row>
    <row r="248" spans="10:11" x14ac:dyDescent="0.25">
      <c r="J248" s="17"/>
      <c r="K248" s="17"/>
    </row>
    <row r="249" spans="10:11" x14ac:dyDescent="0.25">
      <c r="J249" s="17"/>
      <c r="K249" s="17"/>
    </row>
    <row r="250" spans="10:11" x14ac:dyDescent="0.25">
      <c r="J250" s="17"/>
      <c r="K250" s="17"/>
    </row>
    <row r="251" spans="10:11" x14ac:dyDescent="0.25">
      <c r="J251" s="17"/>
      <c r="K251" s="17"/>
    </row>
    <row r="252" spans="10:11" x14ac:dyDescent="0.25">
      <c r="J252" s="17"/>
      <c r="K252" s="17"/>
    </row>
    <row r="253" spans="10:11" x14ac:dyDescent="0.25">
      <c r="J253" s="17"/>
      <c r="K253" s="17"/>
    </row>
    <row r="254" spans="10:11" x14ac:dyDescent="0.25">
      <c r="J254" s="17"/>
      <c r="K254" s="17"/>
    </row>
    <row r="255" spans="10:11" x14ac:dyDescent="0.25">
      <c r="J255" s="17"/>
      <c r="K255" s="17"/>
    </row>
  </sheetData>
  <mergeCells count="23">
    <mergeCell ref="A5:A6"/>
    <mergeCell ref="B5:B6"/>
    <mergeCell ref="C5:C6"/>
    <mergeCell ref="D5:E5"/>
    <mergeCell ref="F5:F6"/>
    <mergeCell ref="I5:I6"/>
    <mergeCell ref="J5:J6"/>
    <mergeCell ref="K5:K6"/>
    <mergeCell ref="L5:L6"/>
    <mergeCell ref="D11:D12"/>
    <mergeCell ref="E11:E12"/>
    <mergeCell ref="G5:H5"/>
    <mergeCell ref="E53:E54"/>
    <mergeCell ref="E75:E76"/>
    <mergeCell ref="D103:D104"/>
    <mergeCell ref="E103:E104"/>
    <mergeCell ref="D128:D129"/>
    <mergeCell ref="E128:E129"/>
    <mergeCell ref="D130:D132"/>
    <mergeCell ref="E130:E132"/>
    <mergeCell ref="D157:D158"/>
    <mergeCell ref="E157:E158"/>
    <mergeCell ref="A185:I185"/>
  </mergeCells>
  <pageMargins left="0.7" right="0.7" top="0.75" bottom="0.75" header="0.3" footer="0.3"/>
  <pageSetup paperSize="10000" scale="110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K187"/>
  <sheetViews>
    <sheetView topLeftCell="A160" zoomScaleNormal="100" workbookViewId="0">
      <selection activeCell="A162" sqref="A162:XFD162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2.7109375" customWidth="1"/>
    <col min="15" max="16" width="9.140625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E2" s="23"/>
      <c r="F2" t="s">
        <v>2</v>
      </c>
      <c r="H2" s="113"/>
      <c r="I2" t="s">
        <v>200</v>
      </c>
      <c r="M2" s="157" t="s">
        <v>898</v>
      </c>
      <c r="N2">
        <v>96.92</v>
      </c>
      <c r="O2">
        <v>116.3</v>
      </c>
    </row>
    <row r="3" spans="1:37" x14ac:dyDescent="0.25">
      <c r="A3" t="s">
        <v>3</v>
      </c>
      <c r="E3" s="10"/>
      <c r="F3" t="s">
        <v>4</v>
      </c>
      <c r="M3" s="156" t="s">
        <v>1003</v>
      </c>
      <c r="N3">
        <v>96.21</v>
      </c>
      <c r="O3">
        <v>115.45</v>
      </c>
    </row>
    <row r="4" spans="1:37" x14ac:dyDescent="0.25">
      <c r="M4" s="156" t="s">
        <v>1050</v>
      </c>
      <c r="N4">
        <v>95.58</v>
      </c>
      <c r="O4">
        <v>114.7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1096</v>
      </c>
      <c r="H5" s="227"/>
      <c r="I5" s="228" t="s">
        <v>9</v>
      </c>
      <c r="J5" s="229" t="s">
        <v>1162</v>
      </c>
      <c r="K5" s="234" t="s">
        <v>1161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0</v>
      </c>
      <c r="I7" s="71">
        <f>H7-G7</f>
        <v>0</v>
      </c>
      <c r="J7" s="16">
        <f>I7*115.46</f>
        <v>0</v>
      </c>
      <c r="K7" s="16">
        <f>I7*96.22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1</v>
      </c>
      <c r="H8" s="53">
        <v>1</v>
      </c>
      <c r="I8" s="71">
        <f t="shared" ref="I8:I71" si="0">H8-G8</f>
        <v>0</v>
      </c>
      <c r="J8" s="16">
        <f t="shared" ref="J8:J71" si="1">I8*115.46</f>
        <v>0</v>
      </c>
      <c r="K8" s="16">
        <f t="shared" ref="K8:K71" si="2">I8*96.22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8</v>
      </c>
      <c r="H9" s="53">
        <v>9</v>
      </c>
      <c r="I9" s="71">
        <f t="shared" si="0"/>
        <v>1</v>
      </c>
      <c r="J9" s="16">
        <f t="shared" si="1"/>
        <v>115.46</v>
      </c>
      <c r="K9" s="16">
        <f t="shared" si="2"/>
        <v>96.22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2</v>
      </c>
      <c r="H10" s="53">
        <v>8</v>
      </c>
      <c r="I10" s="71">
        <f t="shared" si="0"/>
        <v>6</v>
      </c>
      <c r="J10" s="16">
        <f t="shared" si="1"/>
        <v>692.76</v>
      </c>
      <c r="K10" s="16">
        <f t="shared" si="2"/>
        <v>577.31999999999994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29</v>
      </c>
      <c r="H11" s="53">
        <v>39</v>
      </c>
      <c r="I11" s="71">
        <f t="shared" si="0"/>
        <v>10</v>
      </c>
      <c r="J11" s="16">
        <f t="shared" si="1"/>
        <v>1154.5999999999999</v>
      </c>
      <c r="K11" s="16">
        <f t="shared" si="2"/>
        <v>962.2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20</v>
      </c>
      <c r="H12" s="53">
        <v>25</v>
      </c>
      <c r="I12" s="71">
        <f t="shared" si="0"/>
        <v>5</v>
      </c>
      <c r="J12" s="16">
        <f t="shared" si="1"/>
        <v>577.29999999999995</v>
      </c>
      <c r="K12" s="16">
        <f t="shared" si="2"/>
        <v>481.1</v>
      </c>
    </row>
    <row r="13" spans="1:37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1</v>
      </c>
      <c r="H13" s="53">
        <v>1</v>
      </c>
      <c r="I13" s="71">
        <f t="shared" si="0"/>
        <v>0</v>
      </c>
      <c r="J13" s="16">
        <f t="shared" si="1"/>
        <v>0</v>
      </c>
      <c r="K13" s="16">
        <f t="shared" si="2"/>
        <v>0</v>
      </c>
    </row>
    <row r="14" spans="1:37" x14ac:dyDescent="0.25">
      <c r="A14" s="57" t="s">
        <v>34</v>
      </c>
      <c r="B14" s="8" t="s">
        <v>150</v>
      </c>
      <c r="C14" s="8" t="s">
        <v>151</v>
      </c>
      <c r="D14" s="12"/>
      <c r="E14" s="10"/>
      <c r="F14" t="s">
        <v>152</v>
      </c>
      <c r="G14" s="46" t="s">
        <v>146</v>
      </c>
      <c r="H14" s="46" t="s">
        <v>146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212</v>
      </c>
      <c r="C15" s="8" t="s">
        <v>213</v>
      </c>
      <c r="D15" s="12"/>
      <c r="E15" s="10"/>
      <c r="F15" s="8" t="s">
        <v>214</v>
      </c>
      <c r="G15" s="46" t="s">
        <v>20</v>
      </c>
      <c r="H15" s="46" t="s">
        <v>20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120</v>
      </c>
      <c r="C16" s="8" t="s">
        <v>121</v>
      </c>
      <c r="D16" s="12"/>
      <c r="E16" s="10"/>
      <c r="F16" s="8" t="s">
        <v>76</v>
      </c>
      <c r="G16" s="46" t="s">
        <v>20</v>
      </c>
      <c r="H16" s="46" t="s">
        <v>20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296</v>
      </c>
      <c r="C17" s="12" t="s">
        <v>297</v>
      </c>
      <c r="D17" s="12"/>
      <c r="E17" s="10"/>
      <c r="F17" s="8" t="s">
        <v>298</v>
      </c>
      <c r="G17" s="46" t="s">
        <v>23</v>
      </c>
      <c r="H17" s="46" t="s">
        <v>23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488</v>
      </c>
      <c r="C18" s="12" t="s">
        <v>489</v>
      </c>
      <c r="D18" s="12"/>
      <c r="E18" s="10"/>
      <c r="F18" s="8" t="s">
        <v>454</v>
      </c>
      <c r="G18" s="46" t="s">
        <v>20</v>
      </c>
      <c r="H18" s="46" t="s">
        <v>20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14</v>
      </c>
      <c r="C19" s="24" t="s">
        <v>122</v>
      </c>
      <c r="D19" s="23"/>
      <c r="E19" s="12"/>
      <c r="F19" s="8" t="s">
        <v>15</v>
      </c>
      <c r="G19" s="46" t="s">
        <v>13</v>
      </c>
      <c r="H19" s="46" t="s">
        <v>13</v>
      </c>
      <c r="I19" s="71">
        <f t="shared" si="0"/>
        <v>0</v>
      </c>
      <c r="J19" s="16">
        <f t="shared" si="1"/>
        <v>0</v>
      </c>
      <c r="K19" s="16">
        <f t="shared" si="2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99" t="s">
        <v>523</v>
      </c>
      <c r="C20" s="99" t="s">
        <v>524</v>
      </c>
      <c r="D20" s="23"/>
      <c r="E20" s="12"/>
      <c r="F20" s="99" t="s">
        <v>527</v>
      </c>
      <c r="G20" s="46" t="s">
        <v>206</v>
      </c>
      <c r="H20" s="46" t="s">
        <v>245</v>
      </c>
      <c r="I20" s="71">
        <f t="shared" si="0"/>
        <v>8</v>
      </c>
      <c r="J20" s="16">
        <f t="shared" si="1"/>
        <v>923.68</v>
      </c>
      <c r="K20" s="16">
        <f t="shared" si="2"/>
        <v>769.76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99" t="s">
        <v>525</v>
      </c>
      <c r="C21" s="99" t="s">
        <v>526</v>
      </c>
      <c r="D21" s="23"/>
      <c r="E21" s="12"/>
      <c r="F21" s="99" t="s">
        <v>528</v>
      </c>
      <c r="G21" s="46" t="s">
        <v>17</v>
      </c>
      <c r="H21" s="46" t="s">
        <v>31</v>
      </c>
      <c r="I21" s="71">
        <f t="shared" si="0"/>
        <v>5</v>
      </c>
      <c r="J21" s="16">
        <f t="shared" si="1"/>
        <v>577.29999999999995</v>
      </c>
      <c r="K21" s="16">
        <f t="shared" si="2"/>
        <v>481.1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18</v>
      </c>
      <c r="C22" s="12" t="s">
        <v>123</v>
      </c>
      <c r="D22" s="23"/>
      <c r="E22" s="12"/>
      <c r="F22" s="8" t="s">
        <v>19</v>
      </c>
      <c r="G22" s="46" t="s">
        <v>65</v>
      </c>
      <c r="H22" s="46" t="s">
        <v>77</v>
      </c>
      <c r="I22" s="71">
        <f t="shared" si="0"/>
        <v>4</v>
      </c>
      <c r="J22" s="16">
        <f t="shared" si="1"/>
        <v>461.84</v>
      </c>
      <c r="K22" s="16">
        <f t="shared" si="2"/>
        <v>384.88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</v>
      </c>
      <c r="C23" s="12" t="s">
        <v>124</v>
      </c>
      <c r="D23" s="23"/>
      <c r="E23" s="12"/>
      <c r="F23" s="8" t="s">
        <v>22</v>
      </c>
      <c r="G23" s="46" t="s">
        <v>52</v>
      </c>
      <c r="H23" s="46" t="s">
        <v>54</v>
      </c>
      <c r="I23" s="71">
        <f t="shared" si="0"/>
        <v>1</v>
      </c>
      <c r="J23" s="16">
        <f t="shared" si="1"/>
        <v>115.46</v>
      </c>
      <c r="K23" s="16">
        <f t="shared" si="2"/>
        <v>96.22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484</v>
      </c>
      <c r="C24" s="12" t="s">
        <v>485</v>
      </c>
      <c r="D24" s="12"/>
      <c r="E24" s="10"/>
      <c r="F24" s="8" t="s">
        <v>416</v>
      </c>
      <c r="G24" s="46" t="s">
        <v>16</v>
      </c>
      <c r="H24" s="46" t="s">
        <v>16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24</v>
      </c>
      <c r="C25" s="12" t="s">
        <v>125</v>
      </c>
      <c r="D25" s="23"/>
      <c r="E25" s="12"/>
      <c r="F25" s="8" t="s">
        <v>25</v>
      </c>
      <c r="G25" s="46" t="s">
        <v>193</v>
      </c>
      <c r="H25" s="46" t="s">
        <v>198</v>
      </c>
      <c r="I25" s="71">
        <f t="shared" si="0"/>
        <v>5</v>
      </c>
      <c r="J25" s="16">
        <f t="shared" si="1"/>
        <v>577.29999999999995</v>
      </c>
      <c r="K25" s="16">
        <f t="shared" si="2"/>
        <v>481.1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27</v>
      </c>
      <c r="C26" s="12" t="s">
        <v>126</v>
      </c>
      <c r="D26" s="23"/>
      <c r="E26" s="12"/>
      <c r="F26" s="8" t="s">
        <v>28</v>
      </c>
      <c r="G26" s="46" t="s">
        <v>23</v>
      </c>
      <c r="H26" s="46" t="s">
        <v>23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30</v>
      </c>
      <c r="C27" s="12" t="s">
        <v>127</v>
      </c>
      <c r="D27" s="8"/>
      <c r="E27" s="10"/>
      <c r="F27" s="8" t="s">
        <v>22</v>
      </c>
      <c r="G27" s="46" t="s">
        <v>20</v>
      </c>
      <c r="H27" s="46" t="s">
        <v>20</v>
      </c>
      <c r="I27" s="71">
        <f t="shared" si="0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32</v>
      </c>
      <c r="C28" s="12" t="s">
        <v>128</v>
      </c>
      <c r="D28" s="23"/>
      <c r="E28" s="12"/>
      <c r="F28" s="8" t="s">
        <v>33</v>
      </c>
      <c r="G28" s="46" t="s">
        <v>77</v>
      </c>
      <c r="H28" s="46" t="s">
        <v>85</v>
      </c>
      <c r="I28" s="71">
        <f t="shared" si="0"/>
        <v>3</v>
      </c>
      <c r="J28" s="16">
        <f t="shared" si="1"/>
        <v>346.38</v>
      </c>
      <c r="K28" s="16">
        <f t="shared" si="2"/>
        <v>288.65999999999997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35</v>
      </c>
      <c r="C29" s="8" t="s">
        <v>129</v>
      </c>
      <c r="D29" s="23"/>
      <c r="E29" s="12"/>
      <c r="F29" s="8" t="s">
        <v>36</v>
      </c>
      <c r="G29" s="46" t="s">
        <v>31</v>
      </c>
      <c r="H29" s="46" t="s">
        <v>31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215</v>
      </c>
      <c r="C30" s="8" t="s">
        <v>213</v>
      </c>
      <c r="D30" s="8"/>
      <c r="E30" s="10"/>
      <c r="F30" s="8" t="s">
        <v>214</v>
      </c>
      <c r="G30" s="46" t="s">
        <v>17</v>
      </c>
      <c r="H30" s="46" t="s">
        <v>17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38</v>
      </c>
      <c r="C31" s="12" t="s">
        <v>130</v>
      </c>
      <c r="D31" s="23"/>
      <c r="E31" s="12"/>
      <c r="F31" s="8" t="s">
        <v>39</v>
      </c>
      <c r="G31" s="46" t="s">
        <v>31</v>
      </c>
      <c r="H31" s="46" t="s">
        <v>31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216</v>
      </c>
      <c r="C32" s="63" t="s">
        <v>217</v>
      </c>
      <c r="D32" s="8"/>
      <c r="E32" s="10"/>
      <c r="F32" s="8" t="s">
        <v>214</v>
      </c>
      <c r="G32" s="46" t="s">
        <v>17</v>
      </c>
      <c r="H32" s="46" t="s">
        <v>20</v>
      </c>
      <c r="I32" s="71">
        <f t="shared" si="0"/>
        <v>1</v>
      </c>
      <c r="J32" s="16">
        <f t="shared" si="1"/>
        <v>115.46</v>
      </c>
      <c r="K32" s="16">
        <f t="shared" si="2"/>
        <v>96.22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694</v>
      </c>
      <c r="C33" s="12" t="s">
        <v>695</v>
      </c>
      <c r="D33" s="8"/>
      <c r="E33" s="10"/>
      <c r="F33" s="8" t="s">
        <v>691</v>
      </c>
      <c r="G33" s="48" t="s">
        <v>16</v>
      </c>
      <c r="H33" s="48" t="s">
        <v>16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12" t="s">
        <v>218</v>
      </c>
      <c r="C34" s="64" t="s">
        <v>219</v>
      </c>
      <c r="D34" s="23"/>
      <c r="E34" s="12"/>
      <c r="F34" s="8" t="s">
        <v>210</v>
      </c>
      <c r="G34" s="46" t="s">
        <v>26</v>
      </c>
      <c r="H34" s="46" t="s">
        <v>26</v>
      </c>
      <c r="I34" s="71">
        <f t="shared" si="0"/>
        <v>0</v>
      </c>
      <c r="J34" s="16">
        <f t="shared" si="1"/>
        <v>0</v>
      </c>
      <c r="K34" s="16">
        <f t="shared" si="2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12" t="s">
        <v>472</v>
      </c>
      <c r="C35" s="64" t="s">
        <v>473</v>
      </c>
      <c r="D35" s="8"/>
      <c r="E35" s="10"/>
      <c r="F35" s="8" t="s">
        <v>416</v>
      </c>
      <c r="G35" s="46" t="s">
        <v>16</v>
      </c>
      <c r="H35" s="46" t="s">
        <v>16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12" t="s">
        <v>220</v>
      </c>
      <c r="C36" s="64" t="s">
        <v>221</v>
      </c>
      <c r="D36" s="23"/>
      <c r="E36" s="12"/>
      <c r="F36" s="8" t="s">
        <v>222</v>
      </c>
      <c r="G36" s="48" t="s">
        <v>58</v>
      </c>
      <c r="H36" s="48" t="s">
        <v>71</v>
      </c>
      <c r="I36" s="71">
        <f t="shared" si="0"/>
        <v>4</v>
      </c>
      <c r="J36" s="16">
        <f t="shared" si="1"/>
        <v>461.84</v>
      </c>
      <c r="K36" s="16">
        <f t="shared" si="2"/>
        <v>384.88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12" t="s">
        <v>673</v>
      </c>
      <c r="C37" s="12" t="s">
        <v>674</v>
      </c>
      <c r="D37" s="23"/>
      <c r="E37" s="12"/>
      <c r="F37" s="8" t="s">
        <v>675</v>
      </c>
      <c r="G37" s="48" t="s">
        <v>74</v>
      </c>
      <c r="H37" s="48" t="s">
        <v>90</v>
      </c>
      <c r="I37" s="71">
        <f t="shared" si="0"/>
        <v>6</v>
      </c>
      <c r="J37" s="16">
        <f t="shared" si="1"/>
        <v>692.76</v>
      </c>
      <c r="K37" s="16">
        <f t="shared" si="2"/>
        <v>577.31999999999994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12" t="s">
        <v>475</v>
      </c>
      <c r="C38" s="64" t="s">
        <v>476</v>
      </c>
      <c r="D38" s="8"/>
      <c r="E38" s="10"/>
      <c r="F38" s="8" t="s">
        <v>477</v>
      </c>
      <c r="G38" s="46" t="s">
        <v>17</v>
      </c>
      <c r="H38" s="46" t="s">
        <v>17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99" t="s">
        <v>529</v>
      </c>
      <c r="C39" s="99" t="s">
        <v>530</v>
      </c>
      <c r="D39" s="8"/>
      <c r="E39" s="10"/>
      <c r="F39" s="99" t="s">
        <v>531</v>
      </c>
      <c r="G39" s="46" t="s">
        <v>13</v>
      </c>
      <c r="H39" s="46" t="s">
        <v>17</v>
      </c>
      <c r="I39" s="71">
        <f t="shared" si="0"/>
        <v>1</v>
      </c>
      <c r="J39" s="16">
        <f t="shared" si="1"/>
        <v>115.46</v>
      </c>
      <c r="K39" s="16">
        <f t="shared" si="2"/>
        <v>96.22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12" t="s">
        <v>41</v>
      </c>
      <c r="C40" s="12" t="s">
        <v>131</v>
      </c>
      <c r="D40" s="8"/>
      <c r="E40" s="10"/>
      <c r="F40" s="8" t="s">
        <v>42</v>
      </c>
      <c r="G40" s="46" t="s">
        <v>17</v>
      </c>
      <c r="H40" s="46" t="s">
        <v>17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12" t="s">
        <v>44</v>
      </c>
      <c r="C41" s="12" t="s">
        <v>132</v>
      </c>
      <c r="D41" s="23"/>
      <c r="E41" s="8"/>
      <c r="F41" s="8" t="s">
        <v>45</v>
      </c>
      <c r="G41" s="46" t="s">
        <v>37</v>
      </c>
      <c r="H41" s="46" t="s">
        <v>37</v>
      </c>
      <c r="I41" s="71">
        <f t="shared" si="0"/>
        <v>0</v>
      </c>
      <c r="J41" s="16">
        <f t="shared" si="1"/>
        <v>0</v>
      </c>
      <c r="K41" s="16">
        <f t="shared" si="2"/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12" t="s">
        <v>47</v>
      </c>
      <c r="C42" s="12" t="s">
        <v>133</v>
      </c>
      <c r="D42" s="23"/>
      <c r="E42" s="8"/>
      <c r="F42" s="8" t="s">
        <v>48</v>
      </c>
      <c r="G42" s="46" t="s">
        <v>248</v>
      </c>
      <c r="H42" s="46" t="s">
        <v>318</v>
      </c>
      <c r="I42" s="71">
        <f t="shared" si="0"/>
        <v>6</v>
      </c>
      <c r="J42" s="16">
        <f t="shared" si="1"/>
        <v>692.76</v>
      </c>
      <c r="K42" s="16">
        <f t="shared" si="2"/>
        <v>577.31999999999994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12" t="s">
        <v>223</v>
      </c>
      <c r="C43" s="12" t="s">
        <v>224</v>
      </c>
      <c r="D43" s="23"/>
      <c r="E43" s="8"/>
      <c r="F43" s="8" t="s">
        <v>225</v>
      </c>
      <c r="G43" s="46" t="s">
        <v>43</v>
      </c>
      <c r="H43" s="46" t="s">
        <v>43</v>
      </c>
      <c r="I43" s="71">
        <f t="shared" si="0"/>
        <v>0</v>
      </c>
      <c r="J43" s="16">
        <f t="shared" si="1"/>
        <v>0</v>
      </c>
      <c r="K43" s="16">
        <f t="shared" si="2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12" t="s">
        <v>50</v>
      </c>
      <c r="C44" s="12" t="s">
        <v>134</v>
      </c>
      <c r="D44" s="23"/>
      <c r="E44" s="8"/>
      <c r="F44" s="8" t="s">
        <v>51</v>
      </c>
      <c r="G44" s="46" t="s">
        <v>34</v>
      </c>
      <c r="H44" s="46" t="s">
        <v>34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12" t="s">
        <v>812</v>
      </c>
      <c r="C45" s="12" t="s">
        <v>813</v>
      </c>
      <c r="D45" s="8"/>
      <c r="E45" s="10"/>
      <c r="F45" s="8" t="s">
        <v>814</v>
      </c>
      <c r="G45" s="46" t="s">
        <v>13</v>
      </c>
      <c r="H45" s="46" t="s">
        <v>13</v>
      </c>
      <c r="I45" s="71">
        <f t="shared" si="0"/>
        <v>0</v>
      </c>
      <c r="J45" s="16">
        <f t="shared" si="1"/>
        <v>0</v>
      </c>
      <c r="K45" s="16">
        <f t="shared" si="2"/>
        <v>0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12" t="s">
        <v>310</v>
      </c>
      <c r="C46" s="12" t="s">
        <v>311</v>
      </c>
      <c r="D46" s="8"/>
      <c r="E46" s="10"/>
      <c r="F46" s="8" t="s">
        <v>312</v>
      </c>
      <c r="G46" s="46" t="s">
        <v>20</v>
      </c>
      <c r="H46" s="46" t="s">
        <v>20</v>
      </c>
      <c r="I46" s="71">
        <f t="shared" si="0"/>
        <v>0</v>
      </c>
      <c r="J46" s="16">
        <f t="shared" si="1"/>
        <v>0</v>
      </c>
      <c r="K46" s="16">
        <f t="shared" si="2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12" t="s">
        <v>53</v>
      </c>
      <c r="C47" s="12" t="s">
        <v>135</v>
      </c>
      <c r="D47" s="23"/>
      <c r="E47" s="8"/>
      <c r="F47" s="8" t="s">
        <v>39</v>
      </c>
      <c r="G47" s="46" t="s">
        <v>20</v>
      </c>
      <c r="H47" s="46" t="s">
        <v>20</v>
      </c>
      <c r="I47" s="71">
        <f t="shared" si="0"/>
        <v>0</v>
      </c>
      <c r="J47" s="16">
        <f t="shared" si="1"/>
        <v>0</v>
      </c>
      <c r="K47" s="16">
        <f t="shared" si="2"/>
        <v>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12" t="s">
        <v>55</v>
      </c>
      <c r="C48" s="12" t="s">
        <v>136</v>
      </c>
      <c r="D48" s="23"/>
      <c r="E48" s="12"/>
      <c r="F48" s="8" t="s">
        <v>56</v>
      </c>
      <c r="G48" s="46" t="s">
        <v>502</v>
      </c>
      <c r="H48" s="46" t="s">
        <v>506</v>
      </c>
      <c r="I48" s="71">
        <f t="shared" si="0"/>
        <v>7</v>
      </c>
      <c r="J48" s="16">
        <f t="shared" si="1"/>
        <v>808.21999999999991</v>
      </c>
      <c r="K48" s="16">
        <f t="shared" si="2"/>
        <v>673.54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12" t="s">
        <v>59</v>
      </c>
      <c r="C49" s="12" t="s">
        <v>137</v>
      </c>
      <c r="D49" s="25"/>
      <c r="E49" s="8"/>
      <c r="F49" s="8" t="s">
        <v>60</v>
      </c>
      <c r="G49" s="46" t="s">
        <v>29</v>
      </c>
      <c r="H49" s="46" t="s">
        <v>29</v>
      </c>
      <c r="I49" s="71">
        <f t="shared" si="0"/>
        <v>0</v>
      </c>
      <c r="J49" s="16">
        <f t="shared" si="1"/>
        <v>0</v>
      </c>
      <c r="K49" s="16">
        <f t="shared" si="2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99" t="s">
        <v>532</v>
      </c>
      <c r="C50" s="99" t="s">
        <v>533</v>
      </c>
      <c r="D50" s="25"/>
      <c r="E50" s="8"/>
      <c r="F50" s="99" t="s">
        <v>531</v>
      </c>
      <c r="G50" s="48" t="s">
        <v>92</v>
      </c>
      <c r="H50" s="48" t="s">
        <v>318</v>
      </c>
      <c r="I50" s="71">
        <f t="shared" si="0"/>
        <v>8</v>
      </c>
      <c r="J50" s="16">
        <f t="shared" si="1"/>
        <v>923.68</v>
      </c>
      <c r="K50" s="16">
        <f t="shared" si="2"/>
        <v>769.76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12" t="s">
        <v>653</v>
      </c>
      <c r="C51" s="12" t="s">
        <v>654</v>
      </c>
      <c r="D51" s="31"/>
      <c r="E51" s="106"/>
      <c r="F51" s="8" t="s">
        <v>655</v>
      </c>
      <c r="G51" s="46" t="s">
        <v>57</v>
      </c>
      <c r="H51" s="46" t="s">
        <v>57</v>
      </c>
      <c r="I51" s="71">
        <f t="shared" si="0"/>
        <v>0</v>
      </c>
      <c r="J51" s="16">
        <f t="shared" si="1"/>
        <v>0</v>
      </c>
      <c r="K51" s="16">
        <f t="shared" si="2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12" t="s">
        <v>818</v>
      </c>
      <c r="C52" s="108" t="s">
        <v>819</v>
      </c>
      <c r="D52" s="31"/>
      <c r="E52" s="106"/>
      <c r="F52" s="31" t="s">
        <v>820</v>
      </c>
      <c r="G52" s="46" t="s">
        <v>13</v>
      </c>
      <c r="H52" s="46" t="s">
        <v>13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12" t="s">
        <v>62</v>
      </c>
      <c r="C53" s="108" t="s">
        <v>122</v>
      </c>
      <c r="D53" s="25"/>
      <c r="E53" s="237"/>
      <c r="F53" s="86" t="s">
        <v>63</v>
      </c>
      <c r="G53" s="46" t="s">
        <v>37</v>
      </c>
      <c r="H53" s="46" t="s">
        <v>37</v>
      </c>
      <c r="I53" s="71">
        <f t="shared" si="0"/>
        <v>0</v>
      </c>
      <c r="J53" s="16">
        <f t="shared" si="1"/>
        <v>0</v>
      </c>
      <c r="K53" s="16">
        <f t="shared" si="2"/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12" t="s">
        <v>64</v>
      </c>
      <c r="C54" s="109"/>
      <c r="D54" s="29"/>
      <c r="E54" s="238"/>
      <c r="F54" s="88"/>
      <c r="G54" s="46" t="s">
        <v>197</v>
      </c>
      <c r="H54" s="46" t="s">
        <v>197</v>
      </c>
      <c r="I54" s="71">
        <f t="shared" si="0"/>
        <v>0</v>
      </c>
      <c r="J54" s="16">
        <f t="shared" si="1"/>
        <v>0</v>
      </c>
      <c r="K54" s="16">
        <f t="shared" si="2"/>
        <v>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12" t="s">
        <v>164</v>
      </c>
      <c r="C55" s="109" t="s">
        <v>165</v>
      </c>
      <c r="D55" s="30"/>
      <c r="E55" s="10"/>
      <c r="F55" s="151" t="s">
        <v>166</v>
      </c>
      <c r="G55" s="46" t="s">
        <v>394</v>
      </c>
      <c r="H55" s="46" t="s">
        <v>394</v>
      </c>
      <c r="I55" s="71">
        <f t="shared" si="0"/>
        <v>0</v>
      </c>
      <c r="J55" s="16">
        <f t="shared" si="1"/>
        <v>0</v>
      </c>
      <c r="K55" s="16">
        <f t="shared" si="2"/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12" t="s">
        <v>226</v>
      </c>
      <c r="C56" s="109" t="s">
        <v>213</v>
      </c>
      <c r="D56" s="30"/>
      <c r="E56" s="10"/>
      <c r="F56" s="151" t="s">
        <v>214</v>
      </c>
      <c r="G56" s="115"/>
      <c r="H56" s="115"/>
      <c r="I56" s="71">
        <f t="shared" si="0"/>
        <v>0</v>
      </c>
      <c r="J56" s="16">
        <f t="shared" si="1"/>
        <v>0</v>
      </c>
      <c r="K56" s="16">
        <f t="shared" si="2"/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12" t="s">
        <v>461</v>
      </c>
      <c r="C57" s="109" t="s">
        <v>462</v>
      </c>
      <c r="D57" s="30"/>
      <c r="E57" s="10"/>
      <c r="F57" s="151" t="s">
        <v>463</v>
      </c>
      <c r="G57" s="46" t="s">
        <v>13</v>
      </c>
      <c r="H57" s="46" t="s">
        <v>13</v>
      </c>
      <c r="I57" s="71">
        <f t="shared" si="0"/>
        <v>0</v>
      </c>
      <c r="J57" s="16">
        <f t="shared" si="1"/>
        <v>0</v>
      </c>
      <c r="K57" s="16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12" t="s">
        <v>824</v>
      </c>
      <c r="C58" s="109" t="s">
        <v>825</v>
      </c>
      <c r="D58" s="30"/>
      <c r="E58" s="10"/>
      <c r="F58" s="151" t="s">
        <v>826</v>
      </c>
      <c r="G58" s="46" t="s">
        <v>13</v>
      </c>
      <c r="H58" s="46" t="s">
        <v>13</v>
      </c>
      <c r="I58" s="71">
        <f t="shared" si="0"/>
        <v>0</v>
      </c>
      <c r="J58" s="16">
        <f t="shared" si="1"/>
        <v>0</v>
      </c>
      <c r="K58" s="16">
        <f t="shared" si="2"/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99" t="s">
        <v>534</v>
      </c>
      <c r="C59" s="99" t="s">
        <v>535</v>
      </c>
      <c r="D59" s="23"/>
      <c r="E59" s="8"/>
      <c r="F59" s="99" t="s">
        <v>536</v>
      </c>
      <c r="G59" s="46" t="s">
        <v>157</v>
      </c>
      <c r="H59" s="46" t="s">
        <v>318</v>
      </c>
      <c r="I59" s="71">
        <f t="shared" si="0"/>
        <v>12</v>
      </c>
      <c r="J59" s="16">
        <f t="shared" si="1"/>
        <v>1385.52</v>
      </c>
      <c r="K59" s="16">
        <f t="shared" si="2"/>
        <v>1154.6399999999999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12" t="s">
        <v>66</v>
      </c>
      <c r="C60" s="12" t="s">
        <v>138</v>
      </c>
      <c r="D60" s="23"/>
      <c r="E60" s="8"/>
      <c r="F60" s="8" t="s">
        <v>67</v>
      </c>
      <c r="G60" s="46" t="s">
        <v>49</v>
      </c>
      <c r="H60" s="46" t="s">
        <v>49</v>
      </c>
      <c r="I60" s="71">
        <f t="shared" si="0"/>
        <v>0</v>
      </c>
      <c r="J60" s="16">
        <f t="shared" si="1"/>
        <v>0</v>
      </c>
      <c r="K60" s="16">
        <f t="shared" si="2"/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12" t="s">
        <v>320</v>
      </c>
      <c r="C61" s="12" t="s">
        <v>321</v>
      </c>
      <c r="D61" s="30"/>
      <c r="E61" s="10"/>
      <c r="F61" s="8" t="s">
        <v>322</v>
      </c>
      <c r="G61" s="46" t="s">
        <v>17</v>
      </c>
      <c r="H61" s="46" t="s">
        <v>17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12" t="s">
        <v>69</v>
      </c>
      <c r="C62" s="12" t="s">
        <v>139</v>
      </c>
      <c r="D62" s="23"/>
      <c r="E62" s="8"/>
      <c r="F62" s="8" t="s">
        <v>70</v>
      </c>
      <c r="G62" s="46" t="s">
        <v>52</v>
      </c>
      <c r="H62" s="46" t="s">
        <v>52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12" t="s">
        <v>169</v>
      </c>
      <c r="C63" s="12" t="s">
        <v>170</v>
      </c>
      <c r="D63" s="8"/>
      <c r="E63" s="10"/>
      <c r="F63" s="8" t="s">
        <v>166</v>
      </c>
      <c r="G63" s="46" t="s">
        <v>198</v>
      </c>
      <c r="H63" s="46" t="s">
        <v>198</v>
      </c>
      <c r="I63" s="71">
        <f t="shared" si="0"/>
        <v>0</v>
      </c>
      <c r="J63" s="16">
        <f t="shared" si="1"/>
        <v>0</v>
      </c>
      <c r="K63" s="16">
        <f t="shared" si="2"/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12" t="s">
        <v>325</v>
      </c>
      <c r="C64" s="12" t="s">
        <v>326</v>
      </c>
      <c r="D64" s="8"/>
      <c r="E64" s="10"/>
      <c r="F64" s="8" t="s">
        <v>327</v>
      </c>
      <c r="G64" s="46" t="s">
        <v>13</v>
      </c>
      <c r="H64" s="46" t="s">
        <v>13</v>
      </c>
      <c r="I64" s="71">
        <f t="shared" si="0"/>
        <v>0</v>
      </c>
      <c r="J64" s="16">
        <f t="shared" si="1"/>
        <v>0</v>
      </c>
      <c r="K64" s="16">
        <f t="shared" si="2"/>
        <v>0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12" t="s">
        <v>329</v>
      </c>
      <c r="C65" s="12" t="s">
        <v>330</v>
      </c>
      <c r="D65" s="23"/>
      <c r="E65" s="8"/>
      <c r="F65" s="8" t="s">
        <v>327</v>
      </c>
      <c r="G65" s="46" t="s">
        <v>192</v>
      </c>
      <c r="H65" s="46" t="s">
        <v>192</v>
      </c>
      <c r="I65" s="71">
        <f t="shared" si="0"/>
        <v>0</v>
      </c>
      <c r="J65" s="16">
        <f t="shared" si="1"/>
        <v>0</v>
      </c>
      <c r="K65" s="16">
        <f t="shared" si="2"/>
        <v>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12" t="s">
        <v>227</v>
      </c>
      <c r="C66" s="12" t="s">
        <v>213</v>
      </c>
      <c r="D66" s="8"/>
      <c r="E66" s="10"/>
      <c r="F66" s="8" t="s">
        <v>214</v>
      </c>
      <c r="G66" s="46" t="s">
        <v>20</v>
      </c>
      <c r="H66" s="46" t="s">
        <v>20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12" t="s">
        <v>172</v>
      </c>
      <c r="C67" s="12" t="s">
        <v>173</v>
      </c>
      <c r="D67" s="23"/>
      <c r="E67" s="12"/>
      <c r="F67" s="8" t="s">
        <v>174</v>
      </c>
      <c r="G67" s="46" t="s">
        <v>65</v>
      </c>
      <c r="H67" s="46" t="s">
        <v>74</v>
      </c>
      <c r="I67" s="71">
        <f t="shared" si="0"/>
        <v>3</v>
      </c>
      <c r="J67" s="16">
        <f t="shared" si="1"/>
        <v>346.38</v>
      </c>
      <c r="K67" s="16">
        <f t="shared" si="2"/>
        <v>288.65999999999997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12" t="s">
        <v>228</v>
      </c>
      <c r="C68" s="12" t="s">
        <v>213</v>
      </c>
      <c r="D68" s="8"/>
      <c r="E68" s="10"/>
      <c r="F68" s="8" t="s">
        <v>214</v>
      </c>
      <c r="G68" s="46" t="s">
        <v>43</v>
      </c>
      <c r="H68" s="46" t="s">
        <v>43</v>
      </c>
      <c r="I68" s="71">
        <f t="shared" si="0"/>
        <v>0</v>
      </c>
      <c r="J68" s="16">
        <f t="shared" si="1"/>
        <v>0</v>
      </c>
      <c r="K68" s="16">
        <f t="shared" si="2"/>
        <v>0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99" t="s">
        <v>537</v>
      </c>
      <c r="C69" s="99" t="s">
        <v>538</v>
      </c>
      <c r="D69" s="23"/>
      <c r="E69" s="12"/>
      <c r="F69" s="99" t="s">
        <v>539</v>
      </c>
      <c r="G69" s="46" t="s">
        <v>318</v>
      </c>
      <c r="H69" s="46" t="s">
        <v>397</v>
      </c>
      <c r="I69" s="71">
        <f t="shared" si="0"/>
        <v>16</v>
      </c>
      <c r="J69" s="16">
        <f t="shared" si="1"/>
        <v>1847.36</v>
      </c>
      <c r="K69" s="16">
        <f t="shared" si="2"/>
        <v>1539.52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99" t="s">
        <v>540</v>
      </c>
      <c r="C70" s="99" t="s">
        <v>541</v>
      </c>
      <c r="D70" s="23"/>
      <c r="E70" s="12"/>
      <c r="F70" s="99" t="s">
        <v>542</v>
      </c>
      <c r="G70" s="46" t="s">
        <v>49</v>
      </c>
      <c r="H70" s="46" t="s">
        <v>49</v>
      </c>
      <c r="I70" s="71">
        <f t="shared" si="0"/>
        <v>0</v>
      </c>
      <c r="J70" s="16">
        <f t="shared" si="1"/>
        <v>0</v>
      </c>
      <c r="K70" s="16">
        <f t="shared" si="2"/>
        <v>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12" t="s">
        <v>72</v>
      </c>
      <c r="C71" s="12" t="s">
        <v>792</v>
      </c>
      <c r="D71" s="23"/>
      <c r="E71" s="12"/>
      <c r="F71" s="8" t="s">
        <v>73</v>
      </c>
      <c r="G71" s="46" t="s">
        <v>88</v>
      </c>
      <c r="H71" s="46" t="s">
        <v>88</v>
      </c>
      <c r="I71" s="71">
        <f t="shared" si="0"/>
        <v>0</v>
      </c>
      <c r="J71" s="16">
        <f t="shared" si="1"/>
        <v>0</v>
      </c>
      <c r="K71" s="16">
        <f t="shared" si="2"/>
        <v>0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12" t="s">
        <v>452</v>
      </c>
      <c r="C72" s="12" t="s">
        <v>453</v>
      </c>
      <c r="D72" s="23"/>
      <c r="E72" s="12"/>
      <c r="F72" s="8" t="s">
        <v>454</v>
      </c>
      <c r="G72" s="46" t="s">
        <v>242</v>
      </c>
      <c r="H72" s="46" t="s">
        <v>92</v>
      </c>
      <c r="I72" s="71">
        <f t="shared" ref="I72:I135" si="3">H72-G72</f>
        <v>8</v>
      </c>
      <c r="J72" s="16">
        <f t="shared" ref="J72:J135" si="4">I72*115.46</f>
        <v>923.68</v>
      </c>
      <c r="K72" s="16">
        <f t="shared" ref="K72:K135" si="5">I72*96.22</f>
        <v>769.76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57" t="s">
        <v>394</v>
      </c>
      <c r="B73" s="155" t="s">
        <v>1103</v>
      </c>
      <c r="C73" s="155" t="s">
        <v>1104</v>
      </c>
      <c r="D73" s="8"/>
      <c r="E73" s="10"/>
      <c r="F73" s="155" t="s">
        <v>1105</v>
      </c>
      <c r="G73" s="46" t="s">
        <v>16</v>
      </c>
      <c r="H73" s="46" t="s">
        <v>16</v>
      </c>
      <c r="I73" s="71">
        <f t="shared" si="3"/>
        <v>0</v>
      </c>
      <c r="J73" s="16">
        <f t="shared" si="4"/>
        <v>0</v>
      </c>
      <c r="K73" s="16">
        <f t="shared" si="5"/>
        <v>0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57" t="s">
        <v>395</v>
      </c>
      <c r="B74" s="12" t="s">
        <v>75</v>
      </c>
      <c r="C74" s="12" t="s">
        <v>141</v>
      </c>
      <c r="D74" s="23"/>
      <c r="E74" s="12"/>
      <c r="F74" s="8" t="s">
        <v>76</v>
      </c>
      <c r="G74" s="46" t="s">
        <v>29</v>
      </c>
      <c r="H74" s="46" t="s">
        <v>29</v>
      </c>
      <c r="I74" s="71">
        <f t="shared" si="3"/>
        <v>0</v>
      </c>
      <c r="J74" s="16">
        <f t="shared" si="4"/>
        <v>0</v>
      </c>
      <c r="K74" s="16">
        <f t="shared" si="5"/>
        <v>0</v>
      </c>
    </row>
    <row r="75" spans="1:37" x14ac:dyDescent="0.25">
      <c r="A75" s="57" t="s">
        <v>268</v>
      </c>
      <c r="B75" s="12" t="s">
        <v>78</v>
      </c>
      <c r="C75" s="108" t="s">
        <v>142</v>
      </c>
      <c r="D75" s="25"/>
      <c r="E75" s="237"/>
      <c r="F75" s="86" t="s">
        <v>79</v>
      </c>
      <c r="G75" s="46" t="s">
        <v>16</v>
      </c>
      <c r="H75" s="46" t="s">
        <v>16</v>
      </c>
      <c r="I75" s="71">
        <f t="shared" si="3"/>
        <v>0</v>
      </c>
      <c r="J75" s="16">
        <f t="shared" si="4"/>
        <v>0</v>
      </c>
      <c r="K75" s="16">
        <f t="shared" si="5"/>
        <v>0</v>
      </c>
    </row>
    <row r="76" spans="1:37" x14ac:dyDescent="0.25">
      <c r="A76" s="57" t="s">
        <v>168</v>
      </c>
      <c r="B76" s="12" t="s">
        <v>80</v>
      </c>
      <c r="C76" s="109"/>
      <c r="D76" s="29"/>
      <c r="E76" s="238"/>
      <c r="F76" s="88"/>
      <c r="G76" s="46" t="s">
        <v>724</v>
      </c>
      <c r="H76" s="46" t="s">
        <v>640</v>
      </c>
      <c r="I76" s="71">
        <f t="shared" si="3"/>
        <v>14</v>
      </c>
      <c r="J76" s="16">
        <f t="shared" si="4"/>
        <v>1616.4399999999998</v>
      </c>
      <c r="K76" s="16">
        <f t="shared" si="5"/>
        <v>1347.08</v>
      </c>
    </row>
    <row r="77" spans="1:37" x14ac:dyDescent="0.25">
      <c r="A77" s="57" t="s">
        <v>396</v>
      </c>
      <c r="B77" s="12" t="s">
        <v>336</v>
      </c>
      <c r="C77" s="109" t="s">
        <v>337</v>
      </c>
      <c r="D77" s="8"/>
      <c r="E77" s="10"/>
      <c r="F77" s="151" t="s">
        <v>327</v>
      </c>
      <c r="G77" s="46" t="s">
        <v>40</v>
      </c>
      <c r="H77" s="46" t="s">
        <v>40</v>
      </c>
      <c r="I77" s="71">
        <f t="shared" si="3"/>
        <v>0</v>
      </c>
      <c r="J77" s="16">
        <f t="shared" si="4"/>
        <v>0</v>
      </c>
      <c r="K77" s="16">
        <f t="shared" si="5"/>
        <v>0</v>
      </c>
    </row>
    <row r="78" spans="1:37" x14ac:dyDescent="0.25">
      <c r="A78" s="57" t="s">
        <v>295</v>
      </c>
      <c r="B78" s="12" t="s">
        <v>702</v>
      </c>
      <c r="C78" s="12" t="s">
        <v>703</v>
      </c>
      <c r="D78" s="8"/>
      <c r="E78" s="10"/>
      <c r="F78" s="8" t="s">
        <v>704</v>
      </c>
      <c r="G78" s="46" t="s">
        <v>17</v>
      </c>
      <c r="H78" s="46" t="s">
        <v>17</v>
      </c>
      <c r="I78" s="71">
        <f t="shared" si="3"/>
        <v>0</v>
      </c>
      <c r="J78" s="16">
        <f t="shared" si="4"/>
        <v>0</v>
      </c>
      <c r="K78" s="16">
        <f t="shared" si="5"/>
        <v>0</v>
      </c>
    </row>
    <row r="79" spans="1:37" x14ac:dyDescent="0.25">
      <c r="A79" s="57" t="s">
        <v>397</v>
      </c>
      <c r="B79" s="12" t="s">
        <v>902</v>
      </c>
      <c r="C79" s="12" t="s">
        <v>903</v>
      </c>
      <c r="D79" s="8"/>
      <c r="E79" s="10"/>
      <c r="F79" s="8" t="s">
        <v>904</v>
      </c>
      <c r="G79" s="46" t="s">
        <v>13</v>
      </c>
      <c r="H79" s="46" t="s">
        <v>13</v>
      </c>
      <c r="I79" s="71">
        <f t="shared" si="3"/>
        <v>0</v>
      </c>
      <c r="J79" s="16">
        <f t="shared" si="4"/>
        <v>0</v>
      </c>
      <c r="K79" s="16">
        <f t="shared" si="5"/>
        <v>0</v>
      </c>
    </row>
    <row r="80" spans="1:37" x14ac:dyDescent="0.25">
      <c r="A80" s="57" t="s">
        <v>398</v>
      </c>
      <c r="B80" s="12" t="s">
        <v>696</v>
      </c>
      <c r="C80" s="12" t="s">
        <v>697</v>
      </c>
      <c r="D80" s="8"/>
      <c r="E80" s="10"/>
      <c r="F80" s="8" t="s">
        <v>698</v>
      </c>
      <c r="G80" s="46" t="s">
        <v>13</v>
      </c>
      <c r="H80" s="46" t="s">
        <v>13</v>
      </c>
      <c r="I80" s="71">
        <f t="shared" si="3"/>
        <v>0</v>
      </c>
      <c r="J80" s="16">
        <f t="shared" si="4"/>
        <v>0</v>
      </c>
      <c r="K80" s="16">
        <f t="shared" si="5"/>
        <v>0</v>
      </c>
    </row>
    <row r="81" spans="1:11" x14ac:dyDescent="0.25">
      <c r="A81" s="57" t="s">
        <v>264</v>
      </c>
      <c r="B81" s="12" t="s">
        <v>682</v>
      </c>
      <c r="C81" s="12" t="s">
        <v>683</v>
      </c>
      <c r="D81" s="23"/>
      <c r="E81" s="12"/>
      <c r="F81" s="8" t="s">
        <v>681</v>
      </c>
      <c r="G81" s="46" t="s">
        <v>20</v>
      </c>
      <c r="H81" s="46" t="s">
        <v>20</v>
      </c>
      <c r="I81" s="71">
        <f t="shared" si="3"/>
        <v>0</v>
      </c>
      <c r="J81" s="16">
        <f t="shared" si="4"/>
        <v>0</v>
      </c>
      <c r="K81" s="16">
        <f t="shared" si="5"/>
        <v>0</v>
      </c>
    </row>
    <row r="82" spans="1:11" x14ac:dyDescent="0.25">
      <c r="A82" s="57" t="s">
        <v>399</v>
      </c>
      <c r="B82" s="12" t="s">
        <v>339</v>
      </c>
      <c r="C82" s="109" t="s">
        <v>340</v>
      </c>
      <c r="D82" s="23"/>
      <c r="E82" s="12"/>
      <c r="F82" s="151" t="s">
        <v>322</v>
      </c>
      <c r="G82" s="46" t="s">
        <v>31</v>
      </c>
      <c r="H82" s="46" t="s">
        <v>31</v>
      </c>
      <c r="I82" s="71">
        <f t="shared" si="3"/>
        <v>0</v>
      </c>
      <c r="J82" s="16">
        <f t="shared" si="4"/>
        <v>0</v>
      </c>
      <c r="K82" s="16">
        <f t="shared" si="5"/>
        <v>0</v>
      </c>
    </row>
    <row r="83" spans="1:11" x14ac:dyDescent="0.25">
      <c r="A83" s="57" t="s">
        <v>409</v>
      </c>
      <c r="B83" s="12" t="s">
        <v>180</v>
      </c>
      <c r="C83" s="109" t="s">
        <v>181</v>
      </c>
      <c r="D83" s="23"/>
      <c r="E83" s="12"/>
      <c r="F83" s="151" t="s">
        <v>166</v>
      </c>
      <c r="G83" s="46" t="s">
        <v>155</v>
      </c>
      <c r="H83" s="46" t="s">
        <v>155</v>
      </c>
      <c r="I83" s="71">
        <f t="shared" si="3"/>
        <v>0</v>
      </c>
      <c r="J83" s="16">
        <f t="shared" si="4"/>
        <v>0</v>
      </c>
      <c r="K83" s="16">
        <f t="shared" si="5"/>
        <v>0</v>
      </c>
    </row>
    <row r="84" spans="1:11" x14ac:dyDescent="0.25">
      <c r="A84" s="57" t="s">
        <v>492</v>
      </c>
      <c r="B84" s="12" t="s">
        <v>342</v>
      </c>
      <c r="C84" s="109" t="s">
        <v>343</v>
      </c>
      <c r="D84" s="65"/>
      <c r="E84" s="66"/>
      <c r="F84" s="151" t="s">
        <v>312</v>
      </c>
      <c r="G84" s="46" t="s">
        <v>395</v>
      </c>
      <c r="H84" s="46" t="s">
        <v>395</v>
      </c>
      <c r="I84" s="71">
        <f t="shared" si="3"/>
        <v>0</v>
      </c>
      <c r="J84" s="16">
        <f t="shared" si="4"/>
        <v>0</v>
      </c>
      <c r="K84" s="16">
        <f t="shared" si="5"/>
        <v>0</v>
      </c>
    </row>
    <row r="85" spans="1:11" x14ac:dyDescent="0.25">
      <c r="A85" s="57" t="s">
        <v>493</v>
      </c>
      <c r="B85" s="12" t="s">
        <v>345</v>
      </c>
      <c r="C85" s="109" t="s">
        <v>346</v>
      </c>
      <c r="D85" s="23"/>
      <c r="E85" s="12"/>
      <c r="F85" s="151" t="s">
        <v>322</v>
      </c>
      <c r="G85" s="46" t="s">
        <v>43</v>
      </c>
      <c r="H85" s="46" t="s">
        <v>46</v>
      </c>
      <c r="I85" s="71">
        <f t="shared" si="3"/>
        <v>1</v>
      </c>
      <c r="J85" s="16">
        <f t="shared" si="4"/>
        <v>115.46</v>
      </c>
      <c r="K85" s="16">
        <f t="shared" si="5"/>
        <v>96.22</v>
      </c>
    </row>
    <row r="86" spans="1:11" x14ac:dyDescent="0.25">
      <c r="A86" s="57" t="s">
        <v>494</v>
      </c>
      <c r="B86" s="12" t="s">
        <v>229</v>
      </c>
      <c r="C86" s="109" t="s">
        <v>231</v>
      </c>
      <c r="D86" s="65"/>
      <c r="E86" s="66"/>
      <c r="F86" s="151" t="s">
        <v>214</v>
      </c>
      <c r="G86" s="46" t="s">
        <v>16</v>
      </c>
      <c r="H86" s="46" t="s">
        <v>16</v>
      </c>
      <c r="I86" s="71">
        <f t="shared" si="3"/>
        <v>0</v>
      </c>
      <c r="J86" s="16">
        <f t="shared" si="4"/>
        <v>0</v>
      </c>
      <c r="K86" s="16">
        <f t="shared" si="5"/>
        <v>0</v>
      </c>
    </row>
    <row r="87" spans="1:11" x14ac:dyDescent="0.25">
      <c r="A87" s="57" t="s">
        <v>495</v>
      </c>
      <c r="B87" s="12" t="s">
        <v>230</v>
      </c>
      <c r="C87" s="109" t="s">
        <v>231</v>
      </c>
      <c r="D87" s="65"/>
      <c r="E87" s="66"/>
      <c r="F87" s="151" t="s">
        <v>214</v>
      </c>
      <c r="G87" s="46" t="s">
        <v>43</v>
      </c>
      <c r="H87" s="46" t="s">
        <v>43</v>
      </c>
      <c r="I87" s="71">
        <f t="shared" si="3"/>
        <v>0</v>
      </c>
      <c r="J87" s="16">
        <f t="shared" si="4"/>
        <v>0</v>
      </c>
      <c r="K87" s="16">
        <f t="shared" si="5"/>
        <v>0</v>
      </c>
    </row>
    <row r="88" spans="1:11" x14ac:dyDescent="0.25">
      <c r="A88" s="57" t="s">
        <v>496</v>
      </c>
      <c r="B88" s="12" t="s">
        <v>905</v>
      </c>
      <c r="C88" s="109" t="s">
        <v>906</v>
      </c>
      <c r="D88" s="65"/>
      <c r="E88" s="66"/>
      <c r="F88" s="151" t="s">
        <v>907</v>
      </c>
      <c r="G88" s="46" t="s">
        <v>16</v>
      </c>
      <c r="H88" s="46" t="s">
        <v>16</v>
      </c>
      <c r="I88" s="71">
        <f t="shared" si="3"/>
        <v>0</v>
      </c>
      <c r="J88" s="16">
        <f t="shared" si="4"/>
        <v>0</v>
      </c>
      <c r="K88" s="16">
        <f t="shared" si="5"/>
        <v>0</v>
      </c>
    </row>
    <row r="89" spans="1:11" x14ac:dyDescent="0.25">
      <c r="A89" s="57" t="s">
        <v>497</v>
      </c>
      <c r="B89" s="12" t="s">
        <v>82</v>
      </c>
      <c r="C89" s="41" t="s">
        <v>143</v>
      </c>
      <c r="D89" s="23"/>
      <c r="E89" s="12"/>
      <c r="F89" s="67" t="s">
        <v>232</v>
      </c>
      <c r="G89" s="48" t="s">
        <v>65</v>
      </c>
      <c r="H89" s="48" t="s">
        <v>68</v>
      </c>
      <c r="I89" s="71">
        <f t="shared" si="3"/>
        <v>1</v>
      </c>
      <c r="J89" s="16">
        <f t="shared" si="4"/>
        <v>115.46</v>
      </c>
      <c r="K89" s="16">
        <f t="shared" si="5"/>
        <v>96.22</v>
      </c>
    </row>
    <row r="90" spans="1:11" x14ac:dyDescent="0.25">
      <c r="A90" s="57" t="s">
        <v>498</v>
      </c>
      <c r="B90" s="12" t="s">
        <v>908</v>
      </c>
      <c r="C90" s="41" t="s">
        <v>909</v>
      </c>
      <c r="D90" s="65"/>
      <c r="E90" s="66"/>
      <c r="F90" s="67" t="s">
        <v>907</v>
      </c>
      <c r="G90" s="48" t="s">
        <v>13</v>
      </c>
      <c r="H90" s="48" t="s">
        <v>13</v>
      </c>
      <c r="I90" s="71">
        <f t="shared" si="3"/>
        <v>0</v>
      </c>
      <c r="J90" s="16">
        <f t="shared" si="4"/>
        <v>0</v>
      </c>
      <c r="K90" s="16">
        <f t="shared" si="5"/>
        <v>0</v>
      </c>
    </row>
    <row r="91" spans="1:11" x14ac:dyDescent="0.25">
      <c r="A91" s="57" t="s">
        <v>499</v>
      </c>
      <c r="B91" s="12" t="s">
        <v>842</v>
      </c>
      <c r="C91" s="41" t="s">
        <v>843</v>
      </c>
      <c r="D91" s="65"/>
      <c r="E91" s="66"/>
      <c r="F91" s="67" t="s">
        <v>844</v>
      </c>
      <c r="G91" s="48" t="s">
        <v>13</v>
      </c>
      <c r="H91" s="48" t="s">
        <v>13</v>
      </c>
      <c r="I91" s="71">
        <f t="shared" si="3"/>
        <v>0</v>
      </c>
      <c r="J91" s="16">
        <f t="shared" si="4"/>
        <v>0</v>
      </c>
      <c r="K91" s="16">
        <f t="shared" si="5"/>
        <v>0</v>
      </c>
    </row>
    <row r="92" spans="1:11" x14ac:dyDescent="0.25">
      <c r="A92" s="57" t="s">
        <v>500</v>
      </c>
      <c r="B92" s="12" t="s">
        <v>233</v>
      </c>
      <c r="C92" s="41" t="s">
        <v>234</v>
      </c>
      <c r="D92" s="154"/>
      <c r="E92" s="66"/>
      <c r="F92" s="67" t="s">
        <v>210</v>
      </c>
      <c r="G92" s="48" t="s">
        <v>17</v>
      </c>
      <c r="H92" s="48" t="s">
        <v>17</v>
      </c>
      <c r="I92" s="71">
        <f t="shared" si="3"/>
        <v>0</v>
      </c>
      <c r="J92" s="16">
        <f t="shared" si="4"/>
        <v>0</v>
      </c>
      <c r="K92" s="16">
        <f t="shared" si="5"/>
        <v>0</v>
      </c>
    </row>
    <row r="93" spans="1:11" x14ac:dyDescent="0.25">
      <c r="A93" s="57" t="s">
        <v>501</v>
      </c>
      <c r="B93" s="12" t="s">
        <v>183</v>
      </c>
      <c r="C93" s="41" t="s">
        <v>184</v>
      </c>
      <c r="D93" s="23"/>
      <c r="E93" s="12"/>
      <c r="F93" s="43" t="s">
        <v>166</v>
      </c>
      <c r="G93" s="48" t="s">
        <v>68</v>
      </c>
      <c r="H93" s="48" t="s">
        <v>81</v>
      </c>
      <c r="I93" s="71">
        <f t="shared" si="3"/>
        <v>4</v>
      </c>
      <c r="J93" s="16">
        <f t="shared" si="4"/>
        <v>461.84</v>
      </c>
      <c r="K93" s="16">
        <f t="shared" si="5"/>
        <v>384.88</v>
      </c>
    </row>
    <row r="94" spans="1:11" x14ac:dyDescent="0.25">
      <c r="A94" s="57" t="s">
        <v>502</v>
      </c>
      <c r="B94" s="8" t="s">
        <v>725</v>
      </c>
      <c r="C94" s="8" t="s">
        <v>726</v>
      </c>
      <c r="D94" s="8"/>
      <c r="E94" s="10"/>
      <c r="F94" s="8" t="s">
        <v>727</v>
      </c>
      <c r="G94" s="48" t="s">
        <v>17</v>
      </c>
      <c r="H94" s="48" t="s">
        <v>17</v>
      </c>
      <c r="I94" s="71">
        <f t="shared" si="3"/>
        <v>0</v>
      </c>
      <c r="J94" s="16">
        <f t="shared" si="4"/>
        <v>0</v>
      </c>
      <c r="K94" s="16">
        <f t="shared" si="5"/>
        <v>0</v>
      </c>
    </row>
    <row r="95" spans="1:11" x14ac:dyDescent="0.25">
      <c r="A95" s="57" t="s">
        <v>464</v>
      </c>
      <c r="B95" s="12" t="s">
        <v>443</v>
      </c>
      <c r="C95" s="41" t="s">
        <v>444</v>
      </c>
      <c r="D95" s="8"/>
      <c r="E95" s="10"/>
      <c r="F95" s="43" t="s">
        <v>410</v>
      </c>
      <c r="G95" s="48" t="s">
        <v>251</v>
      </c>
      <c r="H95" s="48" t="s">
        <v>251</v>
      </c>
      <c r="I95" s="71">
        <f t="shared" si="3"/>
        <v>0</v>
      </c>
      <c r="J95" s="16">
        <f t="shared" si="4"/>
        <v>0</v>
      </c>
      <c r="K95" s="16">
        <f t="shared" si="5"/>
        <v>0</v>
      </c>
    </row>
    <row r="96" spans="1:11" x14ac:dyDescent="0.25">
      <c r="A96" s="57" t="s">
        <v>100</v>
      </c>
      <c r="B96" s="12" t="s">
        <v>910</v>
      </c>
      <c r="C96" s="41" t="s">
        <v>912</v>
      </c>
      <c r="D96" s="8"/>
      <c r="E96" s="10"/>
      <c r="F96" s="43" t="s">
        <v>913</v>
      </c>
      <c r="G96" s="48" t="s">
        <v>16</v>
      </c>
      <c r="H96" s="48" t="s">
        <v>13</v>
      </c>
      <c r="I96" s="71">
        <f t="shared" si="3"/>
        <v>1</v>
      </c>
      <c r="J96" s="16">
        <f t="shared" si="4"/>
        <v>115.46</v>
      </c>
      <c r="K96" s="16">
        <f t="shared" si="5"/>
        <v>96.22</v>
      </c>
    </row>
    <row r="97" spans="1:12" x14ac:dyDescent="0.25">
      <c r="A97" s="57" t="s">
        <v>503</v>
      </c>
      <c r="B97" s="12" t="s">
        <v>911</v>
      </c>
      <c r="C97" s="41" t="s">
        <v>912</v>
      </c>
      <c r="D97" s="8"/>
      <c r="E97" s="10"/>
      <c r="F97" s="43" t="s">
        <v>913</v>
      </c>
      <c r="G97" s="48" t="s">
        <v>13</v>
      </c>
      <c r="H97" s="48" t="s">
        <v>26</v>
      </c>
      <c r="I97" s="71">
        <f t="shared" si="3"/>
        <v>4</v>
      </c>
      <c r="J97" s="16">
        <f t="shared" si="4"/>
        <v>461.84</v>
      </c>
      <c r="K97" s="16">
        <f t="shared" si="5"/>
        <v>384.88</v>
      </c>
    </row>
    <row r="98" spans="1:12" x14ac:dyDescent="0.25">
      <c r="A98" s="57" t="s">
        <v>112</v>
      </c>
      <c r="B98" s="12" t="s">
        <v>235</v>
      </c>
      <c r="C98" s="41" t="s">
        <v>236</v>
      </c>
      <c r="D98" s="23"/>
      <c r="E98" s="12"/>
      <c r="F98" s="43" t="s">
        <v>222</v>
      </c>
      <c r="G98" s="48" t="s">
        <v>295</v>
      </c>
      <c r="H98" s="48" t="s">
        <v>495</v>
      </c>
      <c r="I98" s="71">
        <f t="shared" si="3"/>
        <v>9</v>
      </c>
      <c r="J98" s="16">
        <f t="shared" si="4"/>
        <v>1039.1399999999999</v>
      </c>
      <c r="K98" s="16">
        <f t="shared" si="5"/>
        <v>865.98</v>
      </c>
    </row>
    <row r="99" spans="1:12" x14ac:dyDescent="0.25">
      <c r="A99" s="57" t="s">
        <v>504</v>
      </c>
      <c r="B99" s="12" t="s">
        <v>351</v>
      </c>
      <c r="C99" s="41" t="s">
        <v>352</v>
      </c>
      <c r="D99" s="23"/>
      <c r="E99" s="12"/>
      <c r="F99" s="43" t="s">
        <v>327</v>
      </c>
      <c r="G99" s="48" t="s">
        <v>193</v>
      </c>
      <c r="H99" s="48" t="s">
        <v>242</v>
      </c>
      <c r="I99" s="71">
        <f t="shared" si="3"/>
        <v>9</v>
      </c>
      <c r="J99" s="16">
        <f t="shared" si="4"/>
        <v>1039.1399999999999</v>
      </c>
      <c r="K99" s="16">
        <f t="shared" si="5"/>
        <v>865.98</v>
      </c>
    </row>
    <row r="100" spans="1:12" x14ac:dyDescent="0.25">
      <c r="A100" s="57" t="s">
        <v>505</v>
      </c>
      <c r="B100" s="99" t="s">
        <v>543</v>
      </c>
      <c r="C100" s="99" t="s">
        <v>544</v>
      </c>
      <c r="D100" s="23"/>
      <c r="E100" s="12"/>
      <c r="F100" s="99" t="s">
        <v>545</v>
      </c>
      <c r="G100" s="48" t="s">
        <v>57</v>
      </c>
      <c r="H100" s="48" t="s">
        <v>195</v>
      </c>
      <c r="I100" s="71">
        <f t="shared" si="3"/>
        <v>6</v>
      </c>
      <c r="J100" s="16">
        <f t="shared" si="4"/>
        <v>692.76</v>
      </c>
      <c r="K100" s="16">
        <f t="shared" si="5"/>
        <v>577.31999999999994</v>
      </c>
    </row>
    <row r="101" spans="1:12" x14ac:dyDescent="0.25">
      <c r="A101" s="57" t="s">
        <v>1166</v>
      </c>
      <c r="B101" s="12" t="s">
        <v>440</v>
      </c>
      <c r="C101" s="41" t="s">
        <v>441</v>
      </c>
      <c r="D101" s="23"/>
      <c r="E101" s="12"/>
      <c r="F101" s="43" t="s">
        <v>442</v>
      </c>
      <c r="G101" s="48" t="s">
        <v>43</v>
      </c>
      <c r="H101" s="48" t="s">
        <v>49</v>
      </c>
      <c r="I101" s="71">
        <f t="shared" si="3"/>
        <v>2</v>
      </c>
      <c r="J101" s="16">
        <f t="shared" si="4"/>
        <v>230.92</v>
      </c>
      <c r="K101" s="16">
        <f t="shared" si="5"/>
        <v>192.44</v>
      </c>
    </row>
    <row r="102" spans="1:12" x14ac:dyDescent="0.25">
      <c r="A102" s="57" t="s">
        <v>507</v>
      </c>
      <c r="B102" s="12" t="s">
        <v>848</v>
      </c>
      <c r="C102" s="126" t="s">
        <v>849</v>
      </c>
      <c r="D102" s="8"/>
      <c r="E102" s="10"/>
      <c r="F102" s="127" t="s">
        <v>850</v>
      </c>
      <c r="G102" s="48" t="s">
        <v>13</v>
      </c>
      <c r="H102" s="48" t="s">
        <v>13</v>
      </c>
      <c r="I102" s="71">
        <f t="shared" si="3"/>
        <v>0</v>
      </c>
      <c r="J102" s="16">
        <f t="shared" si="4"/>
        <v>0</v>
      </c>
      <c r="K102" s="16">
        <f t="shared" si="5"/>
        <v>0</v>
      </c>
    </row>
    <row r="103" spans="1:12" x14ac:dyDescent="0.25">
      <c r="A103" s="57" t="s">
        <v>353</v>
      </c>
      <c r="B103" s="12" t="s">
        <v>185</v>
      </c>
      <c r="C103" s="89" t="s">
        <v>187</v>
      </c>
      <c r="D103" s="241"/>
      <c r="E103" s="243"/>
      <c r="F103" s="83" t="s">
        <v>188</v>
      </c>
      <c r="G103" s="48" t="s">
        <v>23</v>
      </c>
      <c r="H103" s="48" t="s">
        <v>23</v>
      </c>
      <c r="I103" s="71">
        <f t="shared" si="3"/>
        <v>0</v>
      </c>
      <c r="J103" s="16">
        <f t="shared" si="4"/>
        <v>0</v>
      </c>
      <c r="K103" s="16">
        <f t="shared" si="5"/>
        <v>0</v>
      </c>
    </row>
    <row r="104" spans="1:12" x14ac:dyDescent="0.25">
      <c r="A104" s="57" t="s">
        <v>101</v>
      </c>
      <c r="B104" s="12" t="s">
        <v>186</v>
      </c>
      <c r="C104" s="90"/>
      <c r="D104" s="242"/>
      <c r="E104" s="244"/>
      <c r="F104" s="85"/>
      <c r="G104" s="48" t="s">
        <v>17</v>
      </c>
      <c r="H104" s="48" t="s">
        <v>17</v>
      </c>
      <c r="I104" s="71">
        <f t="shared" si="3"/>
        <v>0</v>
      </c>
      <c r="J104" s="16">
        <f t="shared" si="4"/>
        <v>0</v>
      </c>
      <c r="K104" s="16">
        <f t="shared" si="5"/>
        <v>0</v>
      </c>
      <c r="L104" s="54"/>
    </row>
    <row r="105" spans="1:12" x14ac:dyDescent="0.25">
      <c r="A105" s="57" t="s">
        <v>568</v>
      </c>
      <c r="B105" s="12" t="s">
        <v>354</v>
      </c>
      <c r="C105" s="41" t="s">
        <v>355</v>
      </c>
      <c r="D105" s="8"/>
      <c r="E105" s="10"/>
      <c r="F105" s="43" t="s">
        <v>327</v>
      </c>
      <c r="G105" s="48" t="s">
        <v>52</v>
      </c>
      <c r="H105" s="48" t="s">
        <v>52</v>
      </c>
      <c r="I105" s="71">
        <f t="shared" si="3"/>
        <v>0</v>
      </c>
      <c r="J105" s="16">
        <f t="shared" si="4"/>
        <v>0</v>
      </c>
      <c r="K105" s="16">
        <f t="shared" si="5"/>
        <v>0</v>
      </c>
      <c r="L105" s="54"/>
    </row>
    <row r="106" spans="1:12" x14ac:dyDescent="0.25">
      <c r="A106" s="57" t="s">
        <v>300</v>
      </c>
      <c r="B106" s="12" t="s">
        <v>914</v>
      </c>
      <c r="C106" s="89" t="s">
        <v>916</v>
      </c>
      <c r="D106" s="8"/>
      <c r="E106" s="10"/>
      <c r="F106" s="83" t="s">
        <v>901</v>
      </c>
      <c r="G106" s="48" t="s">
        <v>13</v>
      </c>
      <c r="H106" s="48" t="s">
        <v>13</v>
      </c>
      <c r="I106" s="71">
        <f t="shared" si="3"/>
        <v>0</v>
      </c>
      <c r="J106" s="16">
        <f t="shared" si="4"/>
        <v>0</v>
      </c>
      <c r="K106" s="16">
        <f t="shared" si="5"/>
        <v>0</v>
      </c>
      <c r="L106" s="54"/>
    </row>
    <row r="107" spans="1:12" x14ac:dyDescent="0.25">
      <c r="A107" s="57" t="s">
        <v>569</v>
      </c>
      <c r="B107" s="12" t="s">
        <v>915</v>
      </c>
      <c r="C107" s="90"/>
      <c r="D107" s="8"/>
      <c r="E107" s="10"/>
      <c r="F107" s="85"/>
      <c r="G107" s="48" t="s">
        <v>13</v>
      </c>
      <c r="H107" s="48" t="s">
        <v>13</v>
      </c>
      <c r="I107" s="71">
        <f t="shared" si="3"/>
        <v>0</v>
      </c>
      <c r="J107" s="16">
        <f t="shared" si="4"/>
        <v>0</v>
      </c>
      <c r="K107" s="16">
        <f t="shared" si="5"/>
        <v>0</v>
      </c>
      <c r="L107" s="54"/>
    </row>
    <row r="108" spans="1:12" x14ac:dyDescent="0.25">
      <c r="A108" s="57" t="s">
        <v>570</v>
      </c>
      <c r="B108" s="12" t="s">
        <v>853</v>
      </c>
      <c r="C108" s="41" t="s">
        <v>854</v>
      </c>
      <c r="D108" s="8"/>
      <c r="E108" s="10"/>
      <c r="F108" s="43" t="s">
        <v>855</v>
      </c>
      <c r="G108" s="48" t="s">
        <v>13</v>
      </c>
      <c r="H108" s="48" t="s">
        <v>13</v>
      </c>
      <c r="I108" s="71">
        <f t="shared" si="3"/>
        <v>0</v>
      </c>
      <c r="J108" s="16">
        <f t="shared" si="4"/>
        <v>0</v>
      </c>
      <c r="K108" s="16">
        <f t="shared" si="5"/>
        <v>0</v>
      </c>
      <c r="L108" s="54"/>
    </row>
    <row r="109" spans="1:12" x14ac:dyDescent="0.25">
      <c r="A109" s="57" t="s">
        <v>571</v>
      </c>
      <c r="B109" s="12" t="s">
        <v>357</v>
      </c>
      <c r="C109" s="41" t="s">
        <v>358</v>
      </c>
      <c r="D109" s="8"/>
      <c r="E109" s="10"/>
      <c r="F109" s="43" t="s">
        <v>312</v>
      </c>
      <c r="G109" s="48" t="s">
        <v>17</v>
      </c>
      <c r="H109" s="48" t="s">
        <v>17</v>
      </c>
      <c r="I109" s="71">
        <f t="shared" si="3"/>
        <v>0</v>
      </c>
      <c r="J109" s="16">
        <f t="shared" si="4"/>
        <v>0</v>
      </c>
      <c r="K109" s="16">
        <f t="shared" si="5"/>
        <v>0</v>
      </c>
      <c r="L109" s="54"/>
    </row>
    <row r="110" spans="1:12" x14ac:dyDescent="0.25">
      <c r="A110" s="57" t="s">
        <v>572</v>
      </c>
      <c r="B110" s="12" t="s">
        <v>437</v>
      </c>
      <c r="C110" s="41" t="s">
        <v>438</v>
      </c>
      <c r="D110" s="23"/>
      <c r="E110" s="12"/>
      <c r="F110" s="43" t="s">
        <v>422</v>
      </c>
      <c r="G110" s="48" t="s">
        <v>71</v>
      </c>
      <c r="H110" s="48" t="s">
        <v>83</v>
      </c>
      <c r="I110" s="71">
        <f t="shared" si="3"/>
        <v>4</v>
      </c>
      <c r="J110" s="16">
        <f t="shared" si="4"/>
        <v>461.84</v>
      </c>
      <c r="K110" s="16">
        <f t="shared" si="5"/>
        <v>384.88</v>
      </c>
      <c r="L110" s="54"/>
    </row>
    <row r="111" spans="1:12" x14ac:dyDescent="0.25">
      <c r="A111" s="57" t="s">
        <v>158</v>
      </c>
      <c r="B111" s="99" t="s">
        <v>546</v>
      </c>
      <c r="C111" s="99" t="s">
        <v>547</v>
      </c>
      <c r="D111" s="23"/>
      <c r="E111" s="12"/>
      <c r="F111" s="99" t="s">
        <v>539</v>
      </c>
      <c r="G111" s="48" t="s">
        <v>20</v>
      </c>
      <c r="H111" s="48" t="s">
        <v>20</v>
      </c>
      <c r="I111" s="71">
        <f t="shared" si="3"/>
        <v>0</v>
      </c>
      <c r="J111" s="16">
        <f t="shared" si="4"/>
        <v>0</v>
      </c>
      <c r="K111" s="16">
        <f t="shared" si="5"/>
        <v>0</v>
      </c>
      <c r="L111" s="54"/>
    </row>
    <row r="112" spans="1:12" x14ac:dyDescent="0.25">
      <c r="A112" s="57" t="s">
        <v>573</v>
      </c>
      <c r="B112" s="12" t="s">
        <v>684</v>
      </c>
      <c r="C112" s="12" t="s">
        <v>685</v>
      </c>
      <c r="D112" s="23"/>
      <c r="E112" s="12"/>
      <c r="F112" s="8" t="s">
        <v>681</v>
      </c>
      <c r="G112" s="48" t="s">
        <v>29</v>
      </c>
      <c r="H112" s="48" t="s">
        <v>29</v>
      </c>
      <c r="I112" s="71">
        <f t="shared" si="3"/>
        <v>0</v>
      </c>
      <c r="J112" s="16">
        <f t="shared" si="4"/>
        <v>0</v>
      </c>
      <c r="K112" s="16">
        <f t="shared" si="5"/>
        <v>0</v>
      </c>
      <c r="L112" s="54"/>
    </row>
    <row r="113" spans="1:12" x14ac:dyDescent="0.25">
      <c r="A113" s="57" t="s">
        <v>574</v>
      </c>
      <c r="B113" s="12" t="s">
        <v>430</v>
      </c>
      <c r="C113" s="41" t="s">
        <v>431</v>
      </c>
      <c r="D113" s="23"/>
      <c r="E113" s="12"/>
      <c r="F113" s="43" t="s">
        <v>416</v>
      </c>
      <c r="G113" s="48" t="s">
        <v>243</v>
      </c>
      <c r="H113" s="48" t="s">
        <v>251</v>
      </c>
      <c r="I113" s="71">
        <f t="shared" si="3"/>
        <v>11</v>
      </c>
      <c r="J113" s="16">
        <f t="shared" si="4"/>
        <v>1270.06</v>
      </c>
      <c r="K113" s="16">
        <f t="shared" si="5"/>
        <v>1058.42</v>
      </c>
      <c r="L113" s="54"/>
    </row>
    <row r="114" spans="1:12" x14ac:dyDescent="0.25">
      <c r="A114" s="57" t="s">
        <v>575</v>
      </c>
      <c r="B114" s="12" t="s">
        <v>656</v>
      </c>
      <c r="C114" s="12" t="s">
        <v>657</v>
      </c>
      <c r="D114" s="23"/>
      <c r="E114" s="12"/>
      <c r="F114" s="8" t="s">
        <v>655</v>
      </c>
      <c r="G114" s="48" t="s">
        <v>20</v>
      </c>
      <c r="H114" s="48" t="s">
        <v>20</v>
      </c>
      <c r="I114" s="71">
        <f t="shared" si="3"/>
        <v>0</v>
      </c>
      <c r="J114" s="16">
        <f t="shared" si="4"/>
        <v>0</v>
      </c>
      <c r="K114" s="16">
        <f t="shared" si="5"/>
        <v>0</v>
      </c>
      <c r="L114" s="54"/>
    </row>
    <row r="115" spans="1:12" x14ac:dyDescent="0.25">
      <c r="A115" s="57" t="s">
        <v>576</v>
      </c>
      <c r="B115" s="12" t="s">
        <v>661</v>
      </c>
      <c r="C115" s="107" t="s">
        <v>662</v>
      </c>
      <c r="D115" s="8"/>
      <c r="E115" s="10"/>
      <c r="F115" s="8" t="s">
        <v>655</v>
      </c>
      <c r="G115" s="48" t="s">
        <v>26</v>
      </c>
      <c r="H115" s="48" t="s">
        <v>26</v>
      </c>
      <c r="I115" s="71">
        <f t="shared" si="3"/>
        <v>0</v>
      </c>
      <c r="J115" s="16">
        <f t="shared" si="4"/>
        <v>0</v>
      </c>
      <c r="K115" s="16">
        <f t="shared" si="5"/>
        <v>0</v>
      </c>
      <c r="L115" s="54"/>
    </row>
    <row r="116" spans="1:12" x14ac:dyDescent="0.25">
      <c r="A116" s="57" t="s">
        <v>577</v>
      </c>
      <c r="B116" s="12" t="s">
        <v>433</v>
      </c>
      <c r="C116" s="41" t="s">
        <v>434</v>
      </c>
      <c r="D116" s="8"/>
      <c r="E116" s="10"/>
      <c r="F116" s="43" t="s">
        <v>435</v>
      </c>
      <c r="G116" s="48" t="s">
        <v>61</v>
      </c>
      <c r="H116" s="48" t="s">
        <v>61</v>
      </c>
      <c r="I116" s="71">
        <f t="shared" si="3"/>
        <v>0</v>
      </c>
      <c r="J116" s="16">
        <f t="shared" si="4"/>
        <v>0</v>
      </c>
      <c r="K116" s="16">
        <f t="shared" si="5"/>
        <v>0</v>
      </c>
      <c r="L116" s="54"/>
    </row>
    <row r="117" spans="1:12" x14ac:dyDescent="0.25">
      <c r="A117" s="57" t="s">
        <v>578</v>
      </c>
      <c r="B117" s="12" t="s">
        <v>84</v>
      </c>
      <c r="C117" s="12" t="s">
        <v>144</v>
      </c>
      <c r="D117" s="23"/>
      <c r="E117" s="12"/>
      <c r="F117" s="8" t="s">
        <v>73</v>
      </c>
      <c r="G117" s="46" t="s">
        <v>81</v>
      </c>
      <c r="H117" s="46" t="s">
        <v>191</v>
      </c>
      <c r="I117" s="71">
        <f t="shared" si="3"/>
        <v>7</v>
      </c>
      <c r="J117" s="16">
        <f t="shared" si="4"/>
        <v>808.21999999999991</v>
      </c>
      <c r="K117" s="16">
        <f t="shared" si="5"/>
        <v>673.54</v>
      </c>
    </row>
    <row r="118" spans="1:12" x14ac:dyDescent="0.25">
      <c r="A118" s="57" t="s">
        <v>579</v>
      </c>
      <c r="B118" s="8" t="s">
        <v>1106</v>
      </c>
      <c r="C118" s="8" t="s">
        <v>1107</v>
      </c>
      <c r="D118" s="8"/>
      <c r="E118" s="10"/>
      <c r="F118" s="8" t="s">
        <v>1108</v>
      </c>
      <c r="G118" s="46" t="s">
        <v>16</v>
      </c>
      <c r="H118" s="46" t="s">
        <v>16</v>
      </c>
      <c r="I118" s="71">
        <f t="shared" si="3"/>
        <v>0</v>
      </c>
      <c r="J118" s="16">
        <f t="shared" si="4"/>
        <v>0</v>
      </c>
      <c r="K118" s="16">
        <f t="shared" si="5"/>
        <v>0</v>
      </c>
    </row>
    <row r="119" spans="1:12" x14ac:dyDescent="0.25">
      <c r="A119" s="57" t="s">
        <v>580</v>
      </c>
      <c r="B119" s="12" t="s">
        <v>237</v>
      </c>
      <c r="C119" s="75" t="s">
        <v>238</v>
      </c>
      <c r="D119" s="8"/>
      <c r="E119" s="10"/>
      <c r="F119" s="8" t="s">
        <v>214</v>
      </c>
      <c r="G119" s="46" t="s">
        <v>29</v>
      </c>
      <c r="H119" s="46" t="s">
        <v>29</v>
      </c>
      <c r="I119" s="71">
        <f t="shared" si="3"/>
        <v>0</v>
      </c>
      <c r="J119" s="16">
        <f t="shared" si="4"/>
        <v>0</v>
      </c>
      <c r="K119" s="16">
        <f t="shared" si="5"/>
        <v>0</v>
      </c>
    </row>
    <row r="120" spans="1:12" x14ac:dyDescent="0.25">
      <c r="A120" s="57" t="s">
        <v>581</v>
      </c>
      <c r="B120" s="99" t="s">
        <v>548</v>
      </c>
      <c r="C120" s="99" t="s">
        <v>549</v>
      </c>
      <c r="D120" s="23"/>
      <c r="E120" s="12"/>
      <c r="F120" s="99" t="s">
        <v>531</v>
      </c>
      <c r="G120" s="46" t="s">
        <v>91</v>
      </c>
      <c r="H120" s="46" t="s">
        <v>498</v>
      </c>
      <c r="I120" s="71">
        <f t="shared" si="3"/>
        <v>45</v>
      </c>
      <c r="J120" s="16">
        <f t="shared" si="4"/>
        <v>5195.7</v>
      </c>
      <c r="K120" s="16">
        <f t="shared" si="5"/>
        <v>4329.8999999999996</v>
      </c>
    </row>
    <row r="121" spans="1:12" x14ac:dyDescent="0.25">
      <c r="A121" s="57" t="s">
        <v>582</v>
      </c>
      <c r="B121" s="99" t="s">
        <v>550</v>
      </c>
      <c r="C121" s="99" t="s">
        <v>551</v>
      </c>
      <c r="D121" s="31"/>
      <c r="E121" s="82"/>
      <c r="F121" s="99" t="s">
        <v>531</v>
      </c>
      <c r="G121" s="115"/>
      <c r="H121" s="115"/>
      <c r="I121" s="71">
        <f t="shared" si="3"/>
        <v>0</v>
      </c>
      <c r="J121" s="16">
        <f t="shared" si="4"/>
        <v>0</v>
      </c>
      <c r="K121" s="16">
        <f t="shared" si="5"/>
        <v>0</v>
      </c>
      <c r="L121" s="9"/>
    </row>
    <row r="122" spans="1:12" x14ac:dyDescent="0.25">
      <c r="A122" s="57" t="s">
        <v>583</v>
      </c>
      <c r="B122" s="99" t="s">
        <v>860</v>
      </c>
      <c r="C122" s="99" t="s">
        <v>861</v>
      </c>
      <c r="D122" s="31"/>
      <c r="E122" s="82"/>
      <c r="F122" s="99" t="s">
        <v>844</v>
      </c>
      <c r="G122" s="48" t="s">
        <v>13</v>
      </c>
      <c r="H122" s="48" t="s">
        <v>13</v>
      </c>
      <c r="I122" s="71">
        <f t="shared" si="3"/>
        <v>0</v>
      </c>
      <c r="J122" s="16">
        <f t="shared" si="4"/>
        <v>0</v>
      </c>
      <c r="K122" s="16">
        <f t="shared" si="5"/>
        <v>0</v>
      </c>
    </row>
    <row r="123" spans="1:12" x14ac:dyDescent="0.25">
      <c r="A123" s="57" t="s">
        <v>584</v>
      </c>
      <c r="B123" s="99" t="s">
        <v>552</v>
      </c>
      <c r="C123" s="99" t="s">
        <v>553</v>
      </c>
      <c r="D123" s="31"/>
      <c r="E123" s="82"/>
      <c r="F123" s="99" t="s">
        <v>518</v>
      </c>
      <c r="G123" s="46" t="s">
        <v>16</v>
      </c>
      <c r="H123" s="46" t="s">
        <v>16</v>
      </c>
      <c r="I123" s="71">
        <f t="shared" si="3"/>
        <v>0</v>
      </c>
      <c r="J123" s="16">
        <f t="shared" si="4"/>
        <v>0</v>
      </c>
      <c r="K123" s="16">
        <f t="shared" si="5"/>
        <v>0</v>
      </c>
    </row>
    <row r="124" spans="1:12" x14ac:dyDescent="0.25">
      <c r="A124" s="57" t="s">
        <v>658</v>
      </c>
      <c r="B124" s="155" t="s">
        <v>1100</v>
      </c>
      <c r="C124" s="155" t="s">
        <v>1101</v>
      </c>
      <c r="D124" s="31"/>
      <c r="E124" s="82"/>
      <c r="F124" s="155" t="s">
        <v>1099</v>
      </c>
      <c r="G124" s="46" t="s">
        <v>16</v>
      </c>
      <c r="H124" s="46" t="s">
        <v>13</v>
      </c>
      <c r="I124" s="71">
        <f t="shared" si="3"/>
        <v>1</v>
      </c>
      <c r="J124" s="16">
        <f t="shared" si="4"/>
        <v>115.46</v>
      </c>
      <c r="K124" s="16">
        <f t="shared" si="5"/>
        <v>96.22</v>
      </c>
    </row>
    <row r="125" spans="1:12" x14ac:dyDescent="0.25">
      <c r="A125" s="57" t="s">
        <v>707</v>
      </c>
      <c r="B125" s="110" t="s">
        <v>417</v>
      </c>
      <c r="C125" s="75" t="s">
        <v>418</v>
      </c>
      <c r="D125" s="31"/>
      <c r="E125" s="82"/>
      <c r="F125" s="31" t="s">
        <v>419</v>
      </c>
      <c r="G125" s="46" t="s">
        <v>13</v>
      </c>
      <c r="H125" s="46" t="s">
        <v>13</v>
      </c>
      <c r="I125" s="71">
        <f t="shared" si="3"/>
        <v>0</v>
      </c>
      <c r="J125" s="16">
        <f t="shared" si="4"/>
        <v>0</v>
      </c>
      <c r="K125" s="16">
        <f t="shared" si="5"/>
        <v>0</v>
      </c>
    </row>
    <row r="126" spans="1:12" x14ac:dyDescent="0.25">
      <c r="A126" s="57" t="s">
        <v>708</v>
      </c>
      <c r="B126" s="110" t="s">
        <v>917</v>
      </c>
      <c r="C126" s="75" t="s">
        <v>918</v>
      </c>
      <c r="D126" s="31"/>
      <c r="E126" s="82"/>
      <c r="F126" s="31" t="s">
        <v>919</v>
      </c>
      <c r="G126" s="46" t="s">
        <v>16</v>
      </c>
      <c r="H126" s="46" t="s">
        <v>13</v>
      </c>
      <c r="I126" s="71">
        <f t="shared" si="3"/>
        <v>1</v>
      </c>
      <c r="J126" s="16">
        <f t="shared" si="4"/>
        <v>115.46</v>
      </c>
      <c r="K126" s="16">
        <f t="shared" si="5"/>
        <v>96.22</v>
      </c>
    </row>
    <row r="127" spans="1:12" x14ac:dyDescent="0.25">
      <c r="A127" s="57" t="s">
        <v>709</v>
      </c>
      <c r="B127" s="110" t="s">
        <v>420</v>
      </c>
      <c r="C127" s="75" t="s">
        <v>421</v>
      </c>
      <c r="D127" s="23"/>
      <c r="E127" s="12"/>
      <c r="F127" s="31" t="s">
        <v>422</v>
      </c>
      <c r="G127" s="48" t="s">
        <v>85</v>
      </c>
      <c r="H127" s="48" t="s">
        <v>85</v>
      </c>
      <c r="I127" s="71">
        <f t="shared" si="3"/>
        <v>0</v>
      </c>
      <c r="J127" s="16">
        <f t="shared" si="4"/>
        <v>0</v>
      </c>
      <c r="K127" s="16">
        <f t="shared" si="5"/>
        <v>0</v>
      </c>
    </row>
    <row r="128" spans="1:12" x14ac:dyDescent="0.25">
      <c r="A128" s="57" t="s">
        <v>710</v>
      </c>
      <c r="B128" s="110" t="s">
        <v>361</v>
      </c>
      <c r="C128" s="76" t="s">
        <v>362</v>
      </c>
      <c r="D128" s="241"/>
      <c r="E128" s="243"/>
      <c r="F128" s="86" t="s">
        <v>363</v>
      </c>
      <c r="G128" s="46" t="s">
        <v>720</v>
      </c>
      <c r="H128" s="46" t="s">
        <v>933</v>
      </c>
      <c r="I128" s="71">
        <f t="shared" si="3"/>
        <v>21</v>
      </c>
      <c r="J128" s="16">
        <f t="shared" si="4"/>
        <v>2424.66</v>
      </c>
      <c r="K128" s="16">
        <f t="shared" si="5"/>
        <v>2020.62</v>
      </c>
    </row>
    <row r="129" spans="1:11" x14ac:dyDescent="0.25">
      <c r="A129" s="57" t="s">
        <v>711</v>
      </c>
      <c r="B129" s="12" t="s">
        <v>387</v>
      </c>
      <c r="C129" s="77"/>
      <c r="D129" s="242"/>
      <c r="E129" s="244"/>
      <c r="F129" s="88"/>
      <c r="G129" s="46" t="s">
        <v>13</v>
      </c>
      <c r="H129" s="46" t="s">
        <v>13</v>
      </c>
      <c r="I129" s="71">
        <f t="shared" si="3"/>
        <v>0</v>
      </c>
      <c r="J129" s="16">
        <f t="shared" si="4"/>
        <v>0</v>
      </c>
      <c r="K129" s="16">
        <f t="shared" si="5"/>
        <v>0</v>
      </c>
    </row>
    <row r="130" spans="1:11" x14ac:dyDescent="0.25">
      <c r="A130" s="57" t="s">
        <v>608</v>
      </c>
      <c r="B130" s="12" t="s">
        <v>424</v>
      </c>
      <c r="C130" s="83" t="s">
        <v>427</v>
      </c>
      <c r="D130" s="241"/>
      <c r="E130" s="243"/>
      <c r="F130" s="86" t="s">
        <v>428</v>
      </c>
      <c r="G130" s="115"/>
      <c r="H130" s="115"/>
      <c r="I130" s="71">
        <f t="shared" si="3"/>
        <v>0</v>
      </c>
      <c r="J130" s="16">
        <f t="shared" si="4"/>
        <v>0</v>
      </c>
      <c r="K130" s="16">
        <f t="shared" si="5"/>
        <v>0</v>
      </c>
    </row>
    <row r="131" spans="1:11" x14ac:dyDescent="0.25">
      <c r="A131" s="57" t="s">
        <v>712</v>
      </c>
      <c r="B131" s="12" t="s">
        <v>425</v>
      </c>
      <c r="C131" s="84"/>
      <c r="D131" s="245"/>
      <c r="E131" s="246"/>
      <c r="F131" s="87"/>
      <c r="G131" s="46" t="s">
        <v>46</v>
      </c>
      <c r="H131" s="46" t="s">
        <v>46</v>
      </c>
      <c r="I131" s="71">
        <f t="shared" si="3"/>
        <v>0</v>
      </c>
      <c r="J131" s="16">
        <f t="shared" si="4"/>
        <v>0</v>
      </c>
      <c r="K131" s="16">
        <f t="shared" si="5"/>
        <v>0</v>
      </c>
    </row>
    <row r="132" spans="1:11" x14ac:dyDescent="0.25">
      <c r="A132" s="57" t="s">
        <v>713</v>
      </c>
      <c r="B132" s="12" t="s">
        <v>426</v>
      </c>
      <c r="C132" s="85"/>
      <c r="D132" s="242"/>
      <c r="E132" s="244"/>
      <c r="F132" s="88"/>
      <c r="G132" s="46" t="s">
        <v>16</v>
      </c>
      <c r="H132" s="46" t="s">
        <v>16</v>
      </c>
      <c r="I132" s="71">
        <f t="shared" si="3"/>
        <v>0</v>
      </c>
      <c r="J132" s="16">
        <f t="shared" si="4"/>
        <v>0</v>
      </c>
      <c r="K132" s="16">
        <f t="shared" si="5"/>
        <v>0</v>
      </c>
    </row>
    <row r="133" spans="1:11" x14ac:dyDescent="0.25">
      <c r="A133" s="57" t="s">
        <v>307</v>
      </c>
      <c r="B133" s="99" t="s">
        <v>554</v>
      </c>
      <c r="C133" s="99" t="s">
        <v>555</v>
      </c>
      <c r="D133" s="23"/>
      <c r="E133" s="12"/>
      <c r="F133" s="99" t="s">
        <v>556</v>
      </c>
      <c r="G133" s="46" t="s">
        <v>71</v>
      </c>
      <c r="H133" s="46" t="s">
        <v>88</v>
      </c>
      <c r="I133" s="71">
        <f t="shared" si="3"/>
        <v>6</v>
      </c>
      <c r="J133" s="16">
        <f t="shared" si="4"/>
        <v>692.76</v>
      </c>
      <c r="K133" s="16">
        <f t="shared" si="5"/>
        <v>577.31999999999994</v>
      </c>
    </row>
    <row r="134" spans="1:11" x14ac:dyDescent="0.25">
      <c r="A134" s="57" t="s">
        <v>714</v>
      </c>
      <c r="B134" s="12" t="s">
        <v>687</v>
      </c>
      <c r="C134" s="76" t="s">
        <v>688</v>
      </c>
      <c r="D134" s="152"/>
      <c r="E134" s="153"/>
      <c r="F134" s="91" t="s">
        <v>681</v>
      </c>
      <c r="G134" s="46" t="s">
        <v>13</v>
      </c>
      <c r="H134" s="46" t="s">
        <v>13</v>
      </c>
      <c r="I134" s="71">
        <f t="shared" si="3"/>
        <v>0</v>
      </c>
      <c r="J134" s="16">
        <f t="shared" si="4"/>
        <v>0</v>
      </c>
      <c r="K134" s="16">
        <f t="shared" si="5"/>
        <v>0</v>
      </c>
    </row>
    <row r="135" spans="1:11" x14ac:dyDescent="0.25">
      <c r="A135" s="57" t="s">
        <v>715</v>
      </c>
      <c r="B135" s="99" t="s">
        <v>686</v>
      </c>
      <c r="C135" s="77"/>
      <c r="D135" s="152"/>
      <c r="E135" s="153"/>
      <c r="F135" s="92"/>
      <c r="G135" s="46" t="s">
        <v>17</v>
      </c>
      <c r="H135" s="46" t="s">
        <v>17</v>
      </c>
      <c r="I135" s="71">
        <f t="shared" si="3"/>
        <v>0</v>
      </c>
      <c r="J135" s="16">
        <f t="shared" si="4"/>
        <v>0</v>
      </c>
      <c r="K135" s="16">
        <f t="shared" si="5"/>
        <v>0</v>
      </c>
    </row>
    <row r="136" spans="1:11" x14ac:dyDescent="0.25">
      <c r="A136" s="57" t="s">
        <v>716</v>
      </c>
      <c r="B136" s="12" t="s">
        <v>667</v>
      </c>
      <c r="C136" s="12" t="s">
        <v>668</v>
      </c>
      <c r="D136" s="23"/>
      <c r="E136" s="12"/>
      <c r="F136" s="8" t="s">
        <v>669</v>
      </c>
      <c r="G136" s="46" t="s">
        <v>309</v>
      </c>
      <c r="H136" s="46" t="s">
        <v>493</v>
      </c>
      <c r="I136" s="71">
        <f t="shared" ref="I136:I183" si="6">H136-G136</f>
        <v>19</v>
      </c>
      <c r="J136" s="16">
        <f t="shared" ref="J136:J183" si="7">I136*115.46</f>
        <v>2193.7399999999998</v>
      </c>
      <c r="K136" s="16">
        <f t="shared" ref="K136:K183" si="8">I136*96.22</f>
        <v>1828.18</v>
      </c>
    </row>
    <row r="137" spans="1:11" x14ac:dyDescent="0.25">
      <c r="A137" s="57" t="s">
        <v>717</v>
      </c>
      <c r="B137" s="12" t="s">
        <v>663</v>
      </c>
      <c r="C137" s="12" t="s">
        <v>664</v>
      </c>
      <c r="D137" s="152"/>
      <c r="E137" s="153"/>
      <c r="F137" s="8" t="s">
        <v>655</v>
      </c>
      <c r="G137" s="46" t="s">
        <v>16</v>
      </c>
      <c r="H137" s="46" t="s">
        <v>16</v>
      </c>
      <c r="I137" s="71">
        <f t="shared" si="6"/>
        <v>0</v>
      </c>
      <c r="J137" s="16">
        <f t="shared" si="7"/>
        <v>0</v>
      </c>
      <c r="K137" s="16">
        <f t="shared" si="8"/>
        <v>0</v>
      </c>
    </row>
    <row r="138" spans="1:11" x14ac:dyDescent="0.25">
      <c r="A138" s="57" t="s">
        <v>470</v>
      </c>
      <c r="B138" s="12" t="s">
        <v>679</v>
      </c>
      <c r="C138" s="12" t="s">
        <v>680</v>
      </c>
      <c r="D138" s="152"/>
      <c r="E138" s="153"/>
      <c r="F138" s="8" t="s">
        <v>681</v>
      </c>
      <c r="G138" s="46" t="s">
        <v>16</v>
      </c>
      <c r="H138" s="46" t="s">
        <v>16</v>
      </c>
      <c r="I138" s="71">
        <f t="shared" si="6"/>
        <v>0</v>
      </c>
      <c r="J138" s="16">
        <f t="shared" si="7"/>
        <v>0</v>
      </c>
      <c r="K138" s="16">
        <f t="shared" si="8"/>
        <v>0</v>
      </c>
    </row>
    <row r="139" spans="1:11" x14ac:dyDescent="0.25">
      <c r="A139" s="57" t="s">
        <v>389</v>
      </c>
      <c r="B139" s="12" t="s">
        <v>414</v>
      </c>
      <c r="C139" s="77" t="s">
        <v>415</v>
      </c>
      <c r="D139" s="23"/>
      <c r="E139" s="12"/>
      <c r="F139" s="151" t="s">
        <v>416</v>
      </c>
      <c r="G139" s="46" t="s">
        <v>396</v>
      </c>
      <c r="H139" s="46" t="s">
        <v>500</v>
      </c>
      <c r="I139" s="71">
        <f t="shared" si="6"/>
        <v>15</v>
      </c>
      <c r="J139" s="16">
        <f t="shared" si="7"/>
        <v>1731.8999999999999</v>
      </c>
      <c r="K139" s="16">
        <f t="shared" si="8"/>
        <v>1443.3</v>
      </c>
    </row>
    <row r="140" spans="1:11" x14ac:dyDescent="0.25">
      <c r="A140" s="57" t="s">
        <v>347</v>
      </c>
      <c r="B140" s="12" t="s">
        <v>670</v>
      </c>
      <c r="C140" s="12" t="s">
        <v>671</v>
      </c>
      <c r="D140" s="152"/>
      <c r="E140" s="153"/>
      <c r="F140" s="8" t="s">
        <v>672</v>
      </c>
      <c r="G140" s="46" t="s">
        <v>23</v>
      </c>
      <c r="H140" s="46" t="s">
        <v>23</v>
      </c>
      <c r="I140" s="71">
        <f t="shared" si="6"/>
        <v>0</v>
      </c>
      <c r="J140" s="16">
        <f t="shared" si="7"/>
        <v>0</v>
      </c>
      <c r="K140" s="16">
        <f t="shared" si="8"/>
        <v>0</v>
      </c>
    </row>
    <row r="141" spans="1:11" x14ac:dyDescent="0.25">
      <c r="A141" s="57" t="s">
        <v>299</v>
      </c>
      <c r="B141" s="12" t="s">
        <v>86</v>
      </c>
      <c r="C141" s="12" t="s">
        <v>145</v>
      </c>
      <c r="D141" s="23"/>
      <c r="E141" s="12"/>
      <c r="F141" s="8" t="s">
        <v>87</v>
      </c>
      <c r="G141" s="46" t="s">
        <v>37</v>
      </c>
      <c r="H141" s="46" t="s">
        <v>37</v>
      </c>
      <c r="I141" s="71">
        <f t="shared" si="6"/>
        <v>0</v>
      </c>
      <c r="J141" s="16">
        <f t="shared" si="7"/>
        <v>0</v>
      </c>
      <c r="K141" s="16">
        <f t="shared" si="8"/>
        <v>0</v>
      </c>
    </row>
    <row r="142" spans="1:11" x14ac:dyDescent="0.25">
      <c r="A142" s="57" t="s">
        <v>718</v>
      </c>
      <c r="B142" s="12" t="s">
        <v>89</v>
      </c>
      <c r="C142" s="12" t="s">
        <v>147</v>
      </c>
      <c r="D142" s="23"/>
      <c r="E142" s="12"/>
      <c r="F142" s="8" t="s">
        <v>87</v>
      </c>
      <c r="G142" s="48" t="s">
        <v>146</v>
      </c>
      <c r="H142" s="48" t="s">
        <v>191</v>
      </c>
      <c r="I142" s="71">
        <f t="shared" si="6"/>
        <v>1</v>
      </c>
      <c r="J142" s="16">
        <f t="shared" si="7"/>
        <v>115.46</v>
      </c>
      <c r="K142" s="16">
        <f t="shared" si="8"/>
        <v>96.22</v>
      </c>
    </row>
    <row r="143" spans="1:11" x14ac:dyDescent="0.25">
      <c r="A143" s="57" t="s">
        <v>449</v>
      </c>
      <c r="B143" s="12" t="s">
        <v>665</v>
      </c>
      <c r="C143" s="12" t="s">
        <v>666</v>
      </c>
      <c r="D143" s="8"/>
      <c r="E143" s="10"/>
      <c r="F143" s="8" t="s">
        <v>655</v>
      </c>
      <c r="G143" s="48" t="s">
        <v>573</v>
      </c>
      <c r="H143" s="48" t="s">
        <v>573</v>
      </c>
      <c r="I143" s="71">
        <f t="shared" si="6"/>
        <v>0</v>
      </c>
      <c r="J143" s="16">
        <f t="shared" si="7"/>
        <v>0</v>
      </c>
      <c r="K143" s="16">
        <f t="shared" si="8"/>
        <v>0</v>
      </c>
    </row>
    <row r="144" spans="1:11" x14ac:dyDescent="0.25">
      <c r="A144" s="57" t="s">
        <v>719</v>
      </c>
      <c r="B144" s="12" t="s">
        <v>689</v>
      </c>
      <c r="C144" s="12" t="s">
        <v>690</v>
      </c>
      <c r="D144" s="8"/>
      <c r="E144" s="10"/>
      <c r="F144" s="8" t="s">
        <v>691</v>
      </c>
      <c r="G144" s="46" t="s">
        <v>16</v>
      </c>
      <c r="H144" s="46" t="s">
        <v>16</v>
      </c>
      <c r="I144" s="71">
        <f t="shared" si="6"/>
        <v>0</v>
      </c>
      <c r="J144" s="16">
        <f t="shared" si="7"/>
        <v>0</v>
      </c>
      <c r="K144" s="16">
        <f t="shared" si="8"/>
        <v>0</v>
      </c>
    </row>
    <row r="145" spans="1:11" x14ac:dyDescent="0.25">
      <c r="A145" s="57" t="s">
        <v>720</v>
      </c>
      <c r="B145" s="99" t="s">
        <v>557</v>
      </c>
      <c r="C145" s="99" t="s">
        <v>558</v>
      </c>
      <c r="D145" s="8"/>
      <c r="E145" s="10"/>
      <c r="F145" s="99" t="s">
        <v>518</v>
      </c>
      <c r="G145" s="46" t="s">
        <v>13</v>
      </c>
      <c r="H145" s="46" t="s">
        <v>13</v>
      </c>
      <c r="I145" s="71">
        <f t="shared" si="6"/>
        <v>0</v>
      </c>
      <c r="J145" s="16">
        <f t="shared" si="7"/>
        <v>0</v>
      </c>
      <c r="K145" s="16">
        <f t="shared" si="8"/>
        <v>0</v>
      </c>
    </row>
    <row r="146" spans="1:11" x14ac:dyDescent="0.25">
      <c r="A146" s="57" t="s">
        <v>721</v>
      </c>
      <c r="B146" s="99" t="s">
        <v>868</v>
      </c>
      <c r="C146" s="99" t="s">
        <v>869</v>
      </c>
      <c r="D146" s="8"/>
      <c r="E146" s="10"/>
      <c r="F146" s="99" t="s">
        <v>844</v>
      </c>
      <c r="G146" s="46" t="s">
        <v>13</v>
      </c>
      <c r="H146" s="46" t="s">
        <v>13</v>
      </c>
      <c r="I146" s="71">
        <f t="shared" si="6"/>
        <v>0</v>
      </c>
      <c r="J146" s="16">
        <f t="shared" si="7"/>
        <v>0</v>
      </c>
      <c r="K146" s="16">
        <f t="shared" si="8"/>
        <v>0</v>
      </c>
    </row>
    <row r="147" spans="1:11" x14ac:dyDescent="0.25">
      <c r="A147" s="57" t="s">
        <v>724</v>
      </c>
      <c r="B147" s="155" t="s">
        <v>1097</v>
      </c>
      <c r="C147" s="155" t="s">
        <v>1098</v>
      </c>
      <c r="D147" s="8"/>
      <c r="E147" s="10"/>
      <c r="F147" s="155" t="s">
        <v>1099</v>
      </c>
      <c r="G147" s="46" t="s">
        <v>16</v>
      </c>
      <c r="H147" s="46" t="s">
        <v>16</v>
      </c>
      <c r="I147" s="71">
        <f t="shared" si="6"/>
        <v>0</v>
      </c>
      <c r="J147" s="16">
        <f t="shared" si="7"/>
        <v>0</v>
      </c>
      <c r="K147" s="16">
        <f t="shared" si="8"/>
        <v>0</v>
      </c>
    </row>
    <row r="148" spans="1:11" x14ac:dyDescent="0.25">
      <c r="A148" s="57" t="s">
        <v>728</v>
      </c>
      <c r="B148" s="12" t="s">
        <v>239</v>
      </c>
      <c r="C148" s="12" t="s">
        <v>241</v>
      </c>
      <c r="D148" s="23"/>
      <c r="E148" s="12"/>
      <c r="F148" s="8" t="s">
        <v>210</v>
      </c>
      <c r="G148" s="46" t="s">
        <v>295</v>
      </c>
      <c r="H148" s="46" t="s">
        <v>295</v>
      </c>
      <c r="I148" s="71">
        <f t="shared" si="6"/>
        <v>0</v>
      </c>
      <c r="J148" s="16">
        <f t="shared" si="7"/>
        <v>0</v>
      </c>
      <c r="K148" s="16">
        <f t="shared" si="8"/>
        <v>0</v>
      </c>
    </row>
    <row r="149" spans="1:11" x14ac:dyDescent="0.25">
      <c r="A149" s="57" t="s">
        <v>729</v>
      </c>
      <c r="B149" s="12" t="s">
        <v>240</v>
      </c>
      <c r="C149" s="12" t="s">
        <v>241</v>
      </c>
      <c r="D149" s="23"/>
      <c r="E149" s="12"/>
      <c r="F149" s="8" t="s">
        <v>210</v>
      </c>
      <c r="G149" s="46" t="s">
        <v>13</v>
      </c>
      <c r="H149" s="46" t="s">
        <v>13</v>
      </c>
      <c r="I149" s="71">
        <f t="shared" si="6"/>
        <v>0</v>
      </c>
      <c r="J149" s="16">
        <f t="shared" si="7"/>
        <v>0</v>
      </c>
      <c r="K149" s="16">
        <f t="shared" si="8"/>
        <v>0</v>
      </c>
    </row>
    <row r="150" spans="1:11" x14ac:dyDescent="0.25">
      <c r="A150" s="57" t="s">
        <v>730</v>
      </c>
      <c r="B150" s="12" t="s">
        <v>692</v>
      </c>
      <c r="C150" s="12" t="s">
        <v>693</v>
      </c>
      <c r="D150" s="8"/>
      <c r="E150" s="10"/>
      <c r="F150" s="8" t="s">
        <v>691</v>
      </c>
      <c r="G150" s="46" t="s">
        <v>16</v>
      </c>
      <c r="H150" s="46" t="s">
        <v>16</v>
      </c>
      <c r="I150" s="71">
        <f t="shared" si="6"/>
        <v>0</v>
      </c>
      <c r="J150" s="16">
        <f t="shared" si="7"/>
        <v>0</v>
      </c>
      <c r="K150" s="16">
        <f t="shared" si="8"/>
        <v>0</v>
      </c>
    </row>
    <row r="151" spans="1:11" x14ac:dyDescent="0.25">
      <c r="A151" s="57" t="s">
        <v>480</v>
      </c>
      <c r="B151" s="12" t="s">
        <v>920</v>
      </c>
      <c r="C151" s="12" t="s">
        <v>921</v>
      </c>
      <c r="D151" s="8"/>
      <c r="E151" s="10"/>
      <c r="F151" s="8" t="s">
        <v>907</v>
      </c>
      <c r="G151" s="46" t="s">
        <v>16</v>
      </c>
      <c r="H151" s="46" t="s">
        <v>16</v>
      </c>
      <c r="I151" s="71">
        <f t="shared" si="6"/>
        <v>0</v>
      </c>
      <c r="J151" s="16">
        <f t="shared" si="7"/>
        <v>0</v>
      </c>
      <c r="K151" s="16">
        <f t="shared" si="8"/>
        <v>0</v>
      </c>
    </row>
    <row r="152" spans="1:11" x14ac:dyDescent="0.25">
      <c r="A152" s="57" t="s">
        <v>884</v>
      </c>
      <c r="B152" s="12" t="s">
        <v>365</v>
      </c>
      <c r="C152" s="12" t="s">
        <v>366</v>
      </c>
      <c r="D152" s="8"/>
      <c r="E152" s="10"/>
      <c r="F152" s="8" t="s">
        <v>327</v>
      </c>
      <c r="G152" s="46" t="s">
        <v>13</v>
      </c>
      <c r="H152" s="46" t="s">
        <v>13</v>
      </c>
      <c r="I152" s="71">
        <f t="shared" si="6"/>
        <v>0</v>
      </c>
      <c r="J152" s="16">
        <f t="shared" si="7"/>
        <v>0</v>
      </c>
      <c r="K152" s="16">
        <f t="shared" si="8"/>
        <v>0</v>
      </c>
    </row>
    <row r="153" spans="1:11" x14ac:dyDescent="0.25">
      <c r="A153" s="57" t="s">
        <v>885</v>
      </c>
      <c r="B153" s="12" t="s">
        <v>367</v>
      </c>
      <c r="C153" s="12" t="s">
        <v>368</v>
      </c>
      <c r="D153" s="23"/>
      <c r="E153" s="12"/>
      <c r="F153" s="8" t="s">
        <v>312</v>
      </c>
      <c r="G153" s="46" t="s">
        <v>52</v>
      </c>
      <c r="H153" s="46" t="s">
        <v>61</v>
      </c>
      <c r="I153" s="71">
        <f t="shared" si="6"/>
        <v>3</v>
      </c>
      <c r="J153" s="16">
        <f t="shared" si="7"/>
        <v>346.38</v>
      </c>
      <c r="K153" s="16">
        <f t="shared" si="8"/>
        <v>288.65999999999997</v>
      </c>
    </row>
    <row r="154" spans="1:11" x14ac:dyDescent="0.25">
      <c r="A154" s="57" t="s">
        <v>886</v>
      </c>
      <c r="B154" s="12" t="s">
        <v>407</v>
      </c>
      <c r="C154" s="12" t="s">
        <v>408</v>
      </c>
      <c r="D154" s="23"/>
      <c r="E154" s="12"/>
      <c r="F154" s="8" t="s">
        <v>410</v>
      </c>
      <c r="G154" s="46" t="s">
        <v>31</v>
      </c>
      <c r="H154" s="46" t="s">
        <v>34</v>
      </c>
      <c r="I154" s="71">
        <f t="shared" si="6"/>
        <v>1</v>
      </c>
      <c r="J154" s="16">
        <f t="shared" si="7"/>
        <v>115.46</v>
      </c>
      <c r="K154" s="16">
        <f t="shared" si="8"/>
        <v>96.22</v>
      </c>
    </row>
    <row r="155" spans="1:11" x14ac:dyDescent="0.25">
      <c r="A155" s="57" t="s">
        <v>887</v>
      </c>
      <c r="B155" s="12" t="s">
        <v>411</v>
      </c>
      <c r="C155" s="12" t="s">
        <v>412</v>
      </c>
      <c r="D155" s="8"/>
      <c r="E155" s="10"/>
      <c r="F155" s="8" t="s">
        <v>410</v>
      </c>
      <c r="G155" s="46" t="s">
        <v>23</v>
      </c>
      <c r="H155" s="46" t="s">
        <v>23</v>
      </c>
      <c r="I155" s="71">
        <f t="shared" si="6"/>
        <v>0</v>
      </c>
      <c r="J155" s="16">
        <f t="shared" si="7"/>
        <v>0</v>
      </c>
      <c r="K155" s="16">
        <f t="shared" si="8"/>
        <v>0</v>
      </c>
    </row>
    <row r="156" spans="1:11" x14ac:dyDescent="0.25">
      <c r="A156" s="57" t="s">
        <v>888</v>
      </c>
      <c r="B156" s="12" t="s">
        <v>373</v>
      </c>
      <c r="C156" s="12" t="s">
        <v>376</v>
      </c>
      <c r="D156" s="23"/>
      <c r="E156" s="12"/>
      <c r="F156" s="8" t="s">
        <v>322</v>
      </c>
      <c r="G156" s="46" t="s">
        <v>68</v>
      </c>
      <c r="H156" s="46" t="s">
        <v>83</v>
      </c>
      <c r="I156" s="71">
        <f t="shared" si="6"/>
        <v>5</v>
      </c>
      <c r="J156" s="16">
        <f t="shared" si="7"/>
        <v>577.29999999999995</v>
      </c>
      <c r="K156" s="16">
        <f t="shared" si="8"/>
        <v>481.1</v>
      </c>
    </row>
    <row r="157" spans="1:11" x14ac:dyDescent="0.25">
      <c r="A157" s="57" t="s">
        <v>889</v>
      </c>
      <c r="B157" s="12" t="s">
        <v>374</v>
      </c>
      <c r="C157" s="76" t="s">
        <v>377</v>
      </c>
      <c r="D157" s="237"/>
      <c r="E157" s="239"/>
      <c r="F157" s="86" t="s">
        <v>322</v>
      </c>
      <c r="G157" s="46" t="s">
        <v>43</v>
      </c>
      <c r="H157" s="46" t="s">
        <v>43</v>
      </c>
      <c r="I157" s="71">
        <f t="shared" si="6"/>
        <v>0</v>
      </c>
      <c r="J157" s="16">
        <f t="shared" si="7"/>
        <v>0</v>
      </c>
      <c r="K157" s="16">
        <f t="shared" si="8"/>
        <v>0</v>
      </c>
    </row>
    <row r="158" spans="1:11" x14ac:dyDescent="0.25">
      <c r="A158" s="57" t="s">
        <v>890</v>
      </c>
      <c r="B158" s="12" t="s">
        <v>375</v>
      </c>
      <c r="C158" s="77"/>
      <c r="D158" s="238"/>
      <c r="E158" s="240"/>
      <c r="F158" s="88"/>
      <c r="G158" s="46" t="s">
        <v>13</v>
      </c>
      <c r="H158" s="46" t="s">
        <v>13</v>
      </c>
      <c r="I158" s="71">
        <f t="shared" si="6"/>
        <v>0</v>
      </c>
      <c r="J158" s="16">
        <f t="shared" si="7"/>
        <v>0</v>
      </c>
      <c r="K158" s="16">
        <f t="shared" si="8"/>
        <v>0</v>
      </c>
    </row>
    <row r="159" spans="1:11" x14ac:dyDescent="0.25">
      <c r="A159" s="57" t="s">
        <v>781</v>
      </c>
      <c r="B159" s="12" t="s">
        <v>922</v>
      </c>
      <c r="C159" s="77" t="s">
        <v>923</v>
      </c>
      <c r="D159" s="152"/>
      <c r="E159" s="153"/>
      <c r="F159" s="88" t="s">
        <v>924</v>
      </c>
      <c r="G159" s="46" t="s">
        <v>16</v>
      </c>
      <c r="H159" s="46" t="s">
        <v>16</v>
      </c>
      <c r="I159" s="71">
        <f t="shared" si="6"/>
        <v>0</v>
      </c>
      <c r="J159" s="16">
        <f t="shared" si="7"/>
        <v>0</v>
      </c>
      <c r="K159" s="16">
        <f t="shared" si="8"/>
        <v>0</v>
      </c>
    </row>
    <row r="160" spans="1:11" x14ac:dyDescent="0.25">
      <c r="A160" s="57" t="s">
        <v>891</v>
      </c>
      <c r="B160" s="12" t="s">
        <v>370</v>
      </c>
      <c r="C160" s="12" t="s">
        <v>371</v>
      </c>
      <c r="D160" s="23"/>
      <c r="E160" s="12"/>
      <c r="F160" s="8" t="s">
        <v>372</v>
      </c>
      <c r="G160" s="46" t="s">
        <v>49</v>
      </c>
      <c r="H160" s="46" t="s">
        <v>54</v>
      </c>
      <c r="I160" s="71">
        <f t="shared" si="6"/>
        <v>2</v>
      </c>
      <c r="J160" s="16">
        <f t="shared" si="7"/>
        <v>230.92</v>
      </c>
      <c r="K160" s="16">
        <f t="shared" si="8"/>
        <v>192.44</v>
      </c>
    </row>
    <row r="161" spans="1:11" x14ac:dyDescent="0.25">
      <c r="A161" s="57" t="s">
        <v>640</v>
      </c>
      <c r="B161" s="12" t="s">
        <v>705</v>
      </c>
      <c r="C161" s="12" t="s">
        <v>706</v>
      </c>
      <c r="D161" s="8"/>
      <c r="E161" s="10"/>
      <c r="F161" s="8" t="s">
        <v>704</v>
      </c>
      <c r="G161" s="46" t="s">
        <v>13</v>
      </c>
      <c r="H161" s="46" t="s">
        <v>13</v>
      </c>
      <c r="I161" s="71">
        <f t="shared" si="6"/>
        <v>0</v>
      </c>
      <c r="J161" s="16">
        <f t="shared" si="7"/>
        <v>0</v>
      </c>
      <c r="K161" s="16">
        <f t="shared" si="8"/>
        <v>0</v>
      </c>
    </row>
    <row r="162" spans="1:11" x14ac:dyDescent="0.25">
      <c r="A162" s="57" t="s">
        <v>892</v>
      </c>
      <c r="B162" s="12" t="s">
        <v>925</v>
      </c>
      <c r="C162" s="12" t="s">
        <v>926</v>
      </c>
      <c r="D162" s="8"/>
      <c r="E162" s="10"/>
      <c r="F162" s="8" t="s">
        <v>907</v>
      </c>
      <c r="G162" s="46" t="s">
        <v>16</v>
      </c>
      <c r="H162" s="46" t="s">
        <v>16</v>
      </c>
      <c r="I162" s="71">
        <f t="shared" si="6"/>
        <v>0</v>
      </c>
      <c r="J162" s="16">
        <f t="shared" si="7"/>
        <v>0</v>
      </c>
      <c r="K162" s="16">
        <f t="shared" si="8"/>
        <v>0</v>
      </c>
    </row>
    <row r="163" spans="1:11" x14ac:dyDescent="0.25">
      <c r="A163" s="57" t="s">
        <v>893</v>
      </c>
      <c r="B163" s="12" t="s">
        <v>380</v>
      </c>
      <c r="C163" s="12" t="s">
        <v>381</v>
      </c>
      <c r="D163" s="23"/>
      <c r="E163" s="12"/>
      <c r="F163" s="8" t="s">
        <v>322</v>
      </c>
      <c r="G163" s="46" t="s">
        <v>159</v>
      </c>
      <c r="H163" s="46" t="s">
        <v>248</v>
      </c>
      <c r="I163" s="71">
        <f t="shared" si="6"/>
        <v>11</v>
      </c>
      <c r="J163" s="16">
        <f t="shared" si="7"/>
        <v>1270.06</v>
      </c>
      <c r="K163" s="16">
        <f t="shared" si="8"/>
        <v>1058.42</v>
      </c>
    </row>
    <row r="164" spans="1:11" x14ac:dyDescent="0.25">
      <c r="A164" s="57" t="s">
        <v>894</v>
      </c>
      <c r="B164" s="12" t="s">
        <v>873</v>
      </c>
      <c r="C164" s="12" t="s">
        <v>874</v>
      </c>
      <c r="D164" s="8"/>
      <c r="E164" s="10"/>
      <c r="F164" s="8" t="s">
        <v>875</v>
      </c>
      <c r="G164" s="46" t="s">
        <v>13</v>
      </c>
      <c r="H164" s="46" t="s">
        <v>13</v>
      </c>
      <c r="I164" s="71">
        <f t="shared" si="6"/>
        <v>0</v>
      </c>
      <c r="J164" s="16">
        <f t="shared" si="7"/>
        <v>0</v>
      </c>
      <c r="K164" s="16">
        <f t="shared" si="8"/>
        <v>0</v>
      </c>
    </row>
    <row r="165" spans="1:11" x14ac:dyDescent="0.25">
      <c r="A165" s="57" t="s">
        <v>930</v>
      </c>
      <c r="B165" s="12" t="s">
        <v>734</v>
      </c>
      <c r="C165" s="8" t="s">
        <v>737</v>
      </c>
      <c r="D165" s="8"/>
      <c r="E165" s="10"/>
      <c r="F165" s="8" t="s">
        <v>736</v>
      </c>
      <c r="G165" s="46" t="s">
        <v>13</v>
      </c>
      <c r="H165" s="46" t="s">
        <v>13</v>
      </c>
      <c r="I165" s="71">
        <f t="shared" si="6"/>
        <v>0</v>
      </c>
      <c r="J165" s="16">
        <f t="shared" si="7"/>
        <v>0</v>
      </c>
      <c r="K165" s="16">
        <f t="shared" si="8"/>
        <v>0</v>
      </c>
    </row>
    <row r="166" spans="1:11" x14ac:dyDescent="0.25">
      <c r="A166" s="57" t="s">
        <v>933</v>
      </c>
      <c r="B166" s="8" t="s">
        <v>1109</v>
      </c>
      <c r="C166" s="8" t="s">
        <v>1110</v>
      </c>
      <c r="D166" s="8"/>
      <c r="E166" s="10"/>
      <c r="F166" s="8" t="s">
        <v>1111</v>
      </c>
      <c r="G166" s="46" t="s">
        <v>16</v>
      </c>
      <c r="H166" s="46" t="s">
        <v>16</v>
      </c>
      <c r="I166" s="71">
        <f t="shared" si="6"/>
        <v>0</v>
      </c>
      <c r="J166" s="16">
        <f t="shared" si="7"/>
        <v>0</v>
      </c>
      <c r="K166" s="16">
        <f t="shared" si="8"/>
        <v>0</v>
      </c>
    </row>
    <row r="167" spans="1:11" x14ac:dyDescent="0.25">
      <c r="A167" s="57" t="s">
        <v>934</v>
      </c>
      <c r="B167" s="99" t="s">
        <v>559</v>
      </c>
      <c r="C167" s="99" t="s">
        <v>560</v>
      </c>
      <c r="D167" s="8"/>
      <c r="E167" s="10"/>
      <c r="F167" s="99" t="s">
        <v>528</v>
      </c>
      <c r="G167" s="46" t="s">
        <v>13</v>
      </c>
      <c r="H167" s="46" t="s">
        <v>13</v>
      </c>
      <c r="I167" s="71">
        <f t="shared" si="6"/>
        <v>0</v>
      </c>
      <c r="J167" s="16">
        <f t="shared" si="7"/>
        <v>0</v>
      </c>
      <c r="K167" s="16">
        <f t="shared" si="8"/>
        <v>0</v>
      </c>
    </row>
    <row r="168" spans="1:11" x14ac:dyDescent="0.25">
      <c r="A168" s="57" t="s">
        <v>935</v>
      </c>
      <c r="B168" s="12" t="s">
        <v>699</v>
      </c>
      <c r="C168" s="12" t="s">
        <v>700</v>
      </c>
      <c r="D168" s="23"/>
      <c r="E168" s="12"/>
      <c r="F168" s="8" t="s">
        <v>701</v>
      </c>
      <c r="G168" s="48" t="s">
        <v>17</v>
      </c>
      <c r="H168" s="48" t="s">
        <v>17</v>
      </c>
      <c r="I168" s="71">
        <f t="shared" si="6"/>
        <v>0</v>
      </c>
      <c r="J168" s="16">
        <f t="shared" si="7"/>
        <v>0</v>
      </c>
      <c r="K168" s="16">
        <f t="shared" si="8"/>
        <v>0</v>
      </c>
    </row>
    <row r="169" spans="1:11" x14ac:dyDescent="0.25">
      <c r="A169" s="57" t="s">
        <v>936</v>
      </c>
      <c r="B169" s="99" t="s">
        <v>561</v>
      </c>
      <c r="C169" s="99" t="s">
        <v>562</v>
      </c>
      <c r="D169" s="8"/>
      <c r="E169" s="10"/>
      <c r="F169" s="99" t="s">
        <v>518</v>
      </c>
      <c r="G169" s="48" t="s">
        <v>13</v>
      </c>
      <c r="H169" s="48" t="s">
        <v>13</v>
      </c>
      <c r="I169" s="71">
        <f t="shared" si="6"/>
        <v>0</v>
      </c>
      <c r="J169" s="16">
        <f t="shared" si="7"/>
        <v>0</v>
      </c>
      <c r="K169" s="16">
        <f t="shared" si="8"/>
        <v>0</v>
      </c>
    </row>
    <row r="170" spans="1:11" x14ac:dyDescent="0.25">
      <c r="A170" s="57" t="s">
        <v>937</v>
      </c>
      <c r="B170" s="12" t="s">
        <v>385</v>
      </c>
      <c r="C170" s="12" t="s">
        <v>386</v>
      </c>
      <c r="D170" s="23"/>
      <c r="E170" s="12"/>
      <c r="F170" s="8" t="s">
        <v>383</v>
      </c>
      <c r="G170" s="46" t="s">
        <v>31</v>
      </c>
      <c r="H170" s="46" t="s">
        <v>31</v>
      </c>
      <c r="I170" s="71">
        <f t="shared" si="6"/>
        <v>0</v>
      </c>
      <c r="J170" s="16">
        <f t="shared" si="7"/>
        <v>0</v>
      </c>
      <c r="K170" s="16">
        <f t="shared" si="8"/>
        <v>0</v>
      </c>
    </row>
    <row r="171" spans="1:11" x14ac:dyDescent="0.25">
      <c r="A171" s="57" t="s">
        <v>938</v>
      </c>
      <c r="B171" s="36" t="s">
        <v>563</v>
      </c>
      <c r="C171" s="36" t="s">
        <v>564</v>
      </c>
      <c r="D171" s="23"/>
      <c r="E171" s="12"/>
      <c r="F171" s="36" t="s">
        <v>556</v>
      </c>
      <c r="G171" s="46" t="s">
        <v>68</v>
      </c>
      <c r="H171" s="46" t="s">
        <v>81</v>
      </c>
      <c r="I171" s="71">
        <f t="shared" si="6"/>
        <v>4</v>
      </c>
      <c r="J171" s="16">
        <f t="shared" si="7"/>
        <v>461.84</v>
      </c>
      <c r="K171" s="16">
        <f t="shared" si="8"/>
        <v>384.88</v>
      </c>
    </row>
    <row r="172" spans="1:11" x14ac:dyDescent="0.25">
      <c r="A172" s="57" t="s">
        <v>743</v>
      </c>
      <c r="B172" s="36" t="s">
        <v>878</v>
      </c>
      <c r="C172" s="128" t="s">
        <v>879</v>
      </c>
      <c r="D172" s="8"/>
      <c r="E172" s="10"/>
      <c r="F172" s="128" t="s">
        <v>875</v>
      </c>
      <c r="G172" s="46" t="s">
        <v>13</v>
      </c>
      <c r="H172" s="46" t="s">
        <v>13</v>
      </c>
      <c r="I172" s="71">
        <f t="shared" si="6"/>
        <v>0</v>
      </c>
      <c r="J172" s="16">
        <f t="shared" si="7"/>
        <v>0</v>
      </c>
      <c r="K172" s="16">
        <f t="shared" si="8"/>
        <v>0</v>
      </c>
    </row>
    <row r="173" spans="1:11" x14ac:dyDescent="0.25">
      <c r="A173" s="57" t="s">
        <v>939</v>
      </c>
      <c r="B173" s="12" t="s">
        <v>678</v>
      </c>
      <c r="C173" s="76" t="s">
        <v>676</v>
      </c>
      <c r="D173" s="8"/>
      <c r="E173" s="10"/>
      <c r="F173" s="91" t="s">
        <v>675</v>
      </c>
      <c r="G173" s="46" t="s">
        <v>88</v>
      </c>
      <c r="H173" s="46" t="s">
        <v>88</v>
      </c>
      <c r="I173" s="71">
        <f t="shared" si="6"/>
        <v>0</v>
      </c>
      <c r="J173" s="16">
        <f t="shared" si="7"/>
        <v>0</v>
      </c>
      <c r="K173" s="16">
        <f t="shared" si="8"/>
        <v>0</v>
      </c>
    </row>
    <row r="174" spans="1:11" x14ac:dyDescent="0.25">
      <c r="A174" s="57" t="s">
        <v>634</v>
      </c>
      <c r="B174" s="36" t="s">
        <v>677</v>
      </c>
      <c r="C174" s="77"/>
      <c r="D174" s="8"/>
      <c r="E174" s="10"/>
      <c r="F174" s="92"/>
      <c r="G174" s="46" t="s">
        <v>20</v>
      </c>
      <c r="H174" s="46" t="s">
        <v>20</v>
      </c>
      <c r="I174" s="71">
        <f t="shared" si="6"/>
        <v>0</v>
      </c>
      <c r="J174" s="16">
        <f t="shared" si="7"/>
        <v>0</v>
      </c>
      <c r="K174" s="16">
        <f t="shared" si="8"/>
        <v>0</v>
      </c>
    </row>
    <row r="175" spans="1:11" x14ac:dyDescent="0.25">
      <c r="A175" s="57" t="s">
        <v>940</v>
      </c>
      <c r="B175" s="36" t="s">
        <v>927</v>
      </c>
      <c r="C175" s="77" t="s">
        <v>928</v>
      </c>
      <c r="D175" s="8"/>
      <c r="E175" s="10"/>
      <c r="F175" s="92" t="s">
        <v>929</v>
      </c>
      <c r="G175" s="46" t="s">
        <v>17</v>
      </c>
      <c r="H175" s="46" t="s">
        <v>20</v>
      </c>
      <c r="I175" s="71">
        <f t="shared" si="6"/>
        <v>1</v>
      </c>
      <c r="J175" s="16">
        <f t="shared" si="7"/>
        <v>115.46</v>
      </c>
      <c r="K175" s="16">
        <f t="shared" si="8"/>
        <v>96.22</v>
      </c>
    </row>
    <row r="176" spans="1:11" x14ac:dyDescent="0.25">
      <c r="A176" s="57" t="s">
        <v>613</v>
      </c>
      <c r="B176" s="36" t="s">
        <v>565</v>
      </c>
      <c r="C176" s="36" t="s">
        <v>566</v>
      </c>
      <c r="D176" s="23"/>
      <c r="E176" s="12"/>
      <c r="F176" s="36" t="s">
        <v>567</v>
      </c>
      <c r="G176" s="46" t="s">
        <v>68</v>
      </c>
      <c r="H176" s="46" t="s">
        <v>77</v>
      </c>
      <c r="I176" s="71">
        <f t="shared" si="6"/>
        <v>3</v>
      </c>
      <c r="J176" s="16">
        <f t="shared" si="7"/>
        <v>346.38</v>
      </c>
      <c r="K176" s="16">
        <f t="shared" si="8"/>
        <v>288.65999999999997</v>
      </c>
    </row>
    <row r="177" spans="1:14" x14ac:dyDescent="0.25">
      <c r="A177" s="57" t="s">
        <v>113</v>
      </c>
      <c r="B177" s="12" t="s">
        <v>659</v>
      </c>
      <c r="C177" s="12" t="s">
        <v>660</v>
      </c>
      <c r="D177" s="8"/>
      <c r="E177" s="10"/>
      <c r="F177" s="8" t="s">
        <v>655</v>
      </c>
      <c r="G177" s="48" t="s">
        <v>13</v>
      </c>
      <c r="H177" s="48" t="s">
        <v>13</v>
      </c>
      <c r="I177" s="71">
        <f t="shared" si="6"/>
        <v>0</v>
      </c>
      <c r="J177" s="16">
        <f t="shared" si="7"/>
        <v>0</v>
      </c>
      <c r="K177" s="16">
        <f t="shared" si="8"/>
        <v>0</v>
      </c>
    </row>
    <row r="178" spans="1:14" x14ac:dyDescent="0.25">
      <c r="A178" s="57" t="s">
        <v>941</v>
      </c>
      <c r="B178" s="12" t="s">
        <v>880</v>
      </c>
      <c r="C178" s="75" t="s">
        <v>881</v>
      </c>
      <c r="D178" s="8"/>
      <c r="E178" s="10"/>
      <c r="F178" s="31" t="s">
        <v>875</v>
      </c>
      <c r="G178" s="48" t="s">
        <v>16</v>
      </c>
      <c r="H178" s="48" t="s">
        <v>16</v>
      </c>
      <c r="I178" s="71">
        <f t="shared" si="6"/>
        <v>0</v>
      </c>
      <c r="J178" s="16">
        <f t="shared" si="7"/>
        <v>0</v>
      </c>
      <c r="K178" s="16">
        <f t="shared" si="8"/>
        <v>0</v>
      </c>
    </row>
    <row r="179" spans="1:14" x14ac:dyDescent="0.25">
      <c r="A179" s="57" t="s">
        <v>179</v>
      </c>
      <c r="B179" s="12" t="s">
        <v>882</v>
      </c>
      <c r="C179" s="75" t="s">
        <v>883</v>
      </c>
      <c r="D179" s="8"/>
      <c r="E179" s="10"/>
      <c r="F179" s="31" t="s">
        <v>875</v>
      </c>
      <c r="G179" s="48" t="s">
        <v>13</v>
      </c>
      <c r="H179" s="48" t="s">
        <v>13</v>
      </c>
      <c r="I179" s="71">
        <f t="shared" si="6"/>
        <v>0</v>
      </c>
      <c r="J179" s="16">
        <f t="shared" si="7"/>
        <v>0</v>
      </c>
      <c r="K179" s="16">
        <f t="shared" si="8"/>
        <v>0</v>
      </c>
    </row>
    <row r="180" spans="1:14" x14ac:dyDescent="0.25">
      <c r="A180" s="57" t="s">
        <v>254</v>
      </c>
      <c r="B180" s="12" t="s">
        <v>731</v>
      </c>
      <c r="C180" s="76" t="s">
        <v>735</v>
      </c>
      <c r="D180" s="8"/>
      <c r="E180" s="10"/>
      <c r="F180" s="91" t="s">
        <v>736</v>
      </c>
      <c r="G180" s="48" t="s">
        <v>17</v>
      </c>
      <c r="H180" s="48" t="s">
        <v>20</v>
      </c>
      <c r="I180" s="71">
        <f t="shared" si="6"/>
        <v>1</v>
      </c>
      <c r="J180" s="16">
        <f t="shared" si="7"/>
        <v>115.46</v>
      </c>
      <c r="K180" s="16">
        <f t="shared" si="8"/>
        <v>96.22</v>
      </c>
    </row>
    <row r="181" spans="1:14" s="19" customFormat="1" ht="15" customHeight="1" x14ac:dyDescent="0.25">
      <c r="A181" s="57" t="s">
        <v>981</v>
      </c>
      <c r="B181" s="12" t="s">
        <v>732</v>
      </c>
      <c r="C181" s="111"/>
      <c r="D181" s="8"/>
      <c r="E181" s="10"/>
      <c r="F181" s="112"/>
      <c r="G181" s="46" t="s">
        <v>16</v>
      </c>
      <c r="H181" s="46" t="s">
        <v>16</v>
      </c>
      <c r="I181" s="71">
        <f t="shared" si="6"/>
        <v>0</v>
      </c>
      <c r="J181" s="16">
        <f t="shared" si="7"/>
        <v>0</v>
      </c>
      <c r="K181" s="16">
        <f t="shared" si="8"/>
        <v>0</v>
      </c>
      <c r="L181" s="20"/>
      <c r="M181" s="20"/>
    </row>
    <row r="182" spans="1:14" x14ac:dyDescent="0.25">
      <c r="A182" s="57" t="s">
        <v>1112</v>
      </c>
      <c r="B182" s="12" t="s">
        <v>733</v>
      </c>
      <c r="C182" s="77"/>
      <c r="D182" s="8"/>
      <c r="E182" s="10"/>
      <c r="F182" s="92"/>
      <c r="G182" s="46" t="s">
        <v>16</v>
      </c>
      <c r="H182" s="46" t="s">
        <v>16</v>
      </c>
      <c r="I182" s="71">
        <f t="shared" si="6"/>
        <v>0</v>
      </c>
      <c r="J182" s="16">
        <f t="shared" si="7"/>
        <v>0</v>
      </c>
      <c r="K182" s="16">
        <f t="shared" si="8"/>
        <v>0</v>
      </c>
    </row>
    <row r="183" spans="1:14" x14ac:dyDescent="0.25">
      <c r="A183" s="57" t="s">
        <v>1113</v>
      </c>
      <c r="B183" s="12" t="s">
        <v>931</v>
      </c>
      <c r="C183" s="77" t="s">
        <v>932</v>
      </c>
      <c r="D183" s="8"/>
      <c r="E183" s="10"/>
      <c r="F183" s="92" t="s">
        <v>698</v>
      </c>
      <c r="G183" s="46" t="s">
        <v>13</v>
      </c>
      <c r="H183" s="46" t="s">
        <v>13</v>
      </c>
      <c r="I183" s="71">
        <f t="shared" si="6"/>
        <v>0</v>
      </c>
      <c r="J183" s="16">
        <f t="shared" si="7"/>
        <v>0</v>
      </c>
      <c r="K183" s="16">
        <f t="shared" si="8"/>
        <v>0</v>
      </c>
    </row>
    <row r="184" spans="1:14" x14ac:dyDescent="0.25">
      <c r="J184" s="17"/>
    </row>
    <row r="185" spans="1:14" ht="15.75" x14ac:dyDescent="0.25">
      <c r="A185" s="236" t="s">
        <v>115</v>
      </c>
      <c r="B185" s="236"/>
      <c r="C185" s="236"/>
      <c r="D185" s="236"/>
      <c r="E185" s="236"/>
      <c r="F185" s="236"/>
      <c r="G185" s="236"/>
      <c r="H185" s="236"/>
      <c r="I185" s="236"/>
      <c r="J185" s="20">
        <f>SUM(J8:J170)</f>
        <v>37409.039999999986</v>
      </c>
      <c r="K185" s="20">
        <f>SUM(K8:K170)</f>
        <v>31175.279999999999</v>
      </c>
      <c r="N185" s="20">
        <f>J185+K185</f>
        <v>68584.319999999978</v>
      </c>
    </row>
    <row r="186" spans="1:14" x14ac:dyDescent="0.25">
      <c r="J186" s="17"/>
    </row>
    <row r="187" spans="1:14" x14ac:dyDescent="0.25">
      <c r="J187" s="17"/>
    </row>
  </sheetData>
  <mergeCells count="22">
    <mergeCell ref="E53:E54"/>
    <mergeCell ref="A5:A6"/>
    <mergeCell ref="B5:B6"/>
    <mergeCell ref="C5:C6"/>
    <mergeCell ref="D5:E5"/>
    <mergeCell ref="I5:I6"/>
    <mergeCell ref="J5:J6"/>
    <mergeCell ref="K5:K6"/>
    <mergeCell ref="D11:D12"/>
    <mergeCell ref="E11:E12"/>
    <mergeCell ref="F5:F6"/>
    <mergeCell ref="G5:H5"/>
    <mergeCell ref="D157:D158"/>
    <mergeCell ref="E157:E158"/>
    <mergeCell ref="A185:I185"/>
    <mergeCell ref="E75:E76"/>
    <mergeCell ref="D103:D104"/>
    <mergeCell ref="E103:E104"/>
    <mergeCell ref="D128:D129"/>
    <mergeCell ref="E128:E129"/>
    <mergeCell ref="D130:D132"/>
    <mergeCell ref="E130:E132"/>
  </mergeCells>
  <pageMargins left="0.7" right="0.7" top="0.75" bottom="0.75" header="0.3" footer="0.3"/>
  <pageSetup paperSize="14" scale="110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K272"/>
  <sheetViews>
    <sheetView zoomScaleNormal="100" workbookViewId="0">
      <selection activeCell="A9" sqref="A9:XFD9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2" max="12" width="9.140625" customWidth="1"/>
    <col min="13" max="13" width="10.42578125" customWidth="1"/>
    <col min="14" max="14" width="14.7109375" customWidth="1"/>
    <col min="15" max="15" width="9.14062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E2" s="23"/>
      <c r="F2" t="s">
        <v>2</v>
      </c>
      <c r="H2" s="113"/>
      <c r="I2" t="s">
        <v>1220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1168</v>
      </c>
      <c r="H5" s="227"/>
      <c r="I5" s="228" t="s">
        <v>9</v>
      </c>
      <c r="J5" s="229" t="s">
        <v>1219</v>
      </c>
      <c r="K5" s="234" t="s">
        <v>1218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3</v>
      </c>
      <c r="H7" s="100">
        <v>4</v>
      </c>
      <c r="I7" s="71">
        <f>H7-G7</f>
        <v>1</v>
      </c>
      <c r="J7" s="16">
        <f>I7*8.99</f>
        <v>8.99</v>
      </c>
      <c r="K7" s="16">
        <f>I7*7.5</f>
        <v>7.5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2175</v>
      </c>
      <c r="H8" s="53">
        <v>2177</v>
      </c>
      <c r="I8" s="71">
        <f t="shared" ref="I8:I71" si="0">H8-G8</f>
        <v>2</v>
      </c>
      <c r="J8" s="16">
        <f t="shared" ref="J8:J71" si="1">I8*8.99</f>
        <v>17.98</v>
      </c>
      <c r="K8" s="16">
        <f t="shared" ref="K8:K71" si="2">I8*7.5</f>
        <v>15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47</v>
      </c>
      <c r="H9" s="53">
        <v>47</v>
      </c>
      <c r="I9" s="71">
        <f t="shared" si="0"/>
        <v>0</v>
      </c>
      <c r="J9" s="16">
        <f t="shared" si="1"/>
        <v>0</v>
      </c>
      <c r="K9" s="16">
        <f t="shared" si="2"/>
        <v>0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312</v>
      </c>
      <c r="H10" s="53">
        <v>378</v>
      </c>
      <c r="I10" s="71">
        <f t="shared" si="0"/>
        <v>66</v>
      </c>
      <c r="J10" s="16">
        <f t="shared" si="1"/>
        <v>593.34</v>
      </c>
      <c r="K10" s="16">
        <f t="shared" si="2"/>
        <v>495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327</v>
      </c>
      <c r="H11" s="53">
        <v>495</v>
      </c>
      <c r="I11" s="71">
        <f t="shared" si="0"/>
        <v>168</v>
      </c>
      <c r="J11" s="16">
        <f t="shared" si="1"/>
        <v>1510.32</v>
      </c>
      <c r="K11" s="16">
        <f t="shared" si="2"/>
        <v>1260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216</v>
      </c>
      <c r="H12" s="53">
        <v>274</v>
      </c>
      <c r="I12" s="71">
        <f t="shared" si="0"/>
        <v>58</v>
      </c>
      <c r="J12" s="16">
        <f t="shared" si="1"/>
        <v>521.41999999999996</v>
      </c>
      <c r="K12" s="16">
        <f t="shared" si="2"/>
        <v>435</v>
      </c>
    </row>
    <row r="13" spans="1:37" s="61" customFormat="1" x14ac:dyDescent="0.25">
      <c r="A13" s="57" t="s">
        <v>31</v>
      </c>
      <c r="B13" s="99" t="s">
        <v>899</v>
      </c>
      <c r="C13" s="85" t="s">
        <v>900</v>
      </c>
      <c r="D13" s="23"/>
      <c r="E13" s="12"/>
      <c r="F13" s="138" t="s">
        <v>901</v>
      </c>
      <c r="G13" s="53">
        <v>4</v>
      </c>
      <c r="H13" s="53">
        <v>40</v>
      </c>
      <c r="I13" s="71">
        <f t="shared" si="0"/>
        <v>36</v>
      </c>
      <c r="J13" s="16">
        <f t="shared" si="1"/>
        <v>323.64</v>
      </c>
      <c r="K13" s="16">
        <f t="shared" si="2"/>
        <v>270</v>
      </c>
    </row>
    <row r="14" spans="1:37" x14ac:dyDescent="0.25">
      <c r="A14" s="57" t="s">
        <v>34</v>
      </c>
      <c r="B14" s="12" t="s">
        <v>150</v>
      </c>
      <c r="C14" s="12" t="s">
        <v>151</v>
      </c>
      <c r="D14" s="23"/>
      <c r="E14" s="12"/>
      <c r="F14" t="s">
        <v>152</v>
      </c>
      <c r="G14" s="115" t="s">
        <v>942</v>
      </c>
      <c r="H14" s="115" t="s">
        <v>942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12" t="s">
        <v>212</v>
      </c>
      <c r="C15" s="12" t="s">
        <v>213</v>
      </c>
      <c r="D15" s="12"/>
      <c r="E15" s="10"/>
      <c r="F15" s="8" t="s">
        <v>214</v>
      </c>
      <c r="G15" s="46" t="s">
        <v>943</v>
      </c>
      <c r="H15" s="46" t="s">
        <v>943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12" t="s">
        <v>120</v>
      </c>
      <c r="C16" s="12" t="s">
        <v>121</v>
      </c>
      <c r="D16" s="12"/>
      <c r="E16" s="10"/>
      <c r="F16" s="8" t="s">
        <v>76</v>
      </c>
      <c r="G16" s="46" t="s">
        <v>192</v>
      </c>
      <c r="H16" s="46" t="s">
        <v>192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12" t="s">
        <v>1190</v>
      </c>
      <c r="C17" s="12" t="s">
        <v>1191</v>
      </c>
      <c r="D17" s="12"/>
      <c r="E17" s="10"/>
      <c r="F17" s="8" t="s">
        <v>1185</v>
      </c>
      <c r="G17" s="115"/>
      <c r="H17" s="115"/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12" t="s">
        <v>1192</v>
      </c>
      <c r="C18" s="12" t="s">
        <v>1191</v>
      </c>
      <c r="D18" s="12"/>
      <c r="E18" s="10"/>
      <c r="F18" s="8" t="s">
        <v>1185</v>
      </c>
      <c r="G18" s="115"/>
      <c r="H18" s="115"/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12" t="s">
        <v>296</v>
      </c>
      <c r="C19" s="12" t="s">
        <v>297</v>
      </c>
      <c r="D19" s="12"/>
      <c r="E19" s="10"/>
      <c r="F19" s="8" t="s">
        <v>298</v>
      </c>
      <c r="G19" s="46" t="s">
        <v>397</v>
      </c>
      <c r="H19" s="46" t="s">
        <v>884</v>
      </c>
      <c r="I19" s="71">
        <f t="shared" si="0"/>
        <v>73</v>
      </c>
      <c r="J19" s="16">
        <f t="shared" si="1"/>
        <v>656.27</v>
      </c>
      <c r="K19" s="16">
        <f t="shared" si="2"/>
        <v>547.5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12" t="s">
        <v>488</v>
      </c>
      <c r="C20" s="12" t="s">
        <v>489</v>
      </c>
      <c r="D20" s="12"/>
      <c r="E20" s="10"/>
      <c r="F20" s="8" t="s">
        <v>454</v>
      </c>
      <c r="G20" s="46" t="s">
        <v>16</v>
      </c>
      <c r="H20" s="46" t="s">
        <v>16</v>
      </c>
      <c r="I20" s="71">
        <f t="shared" si="0"/>
        <v>0</v>
      </c>
      <c r="J20" s="16">
        <f t="shared" si="1"/>
        <v>0</v>
      </c>
      <c r="K20" s="16">
        <f t="shared" si="2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12" t="s">
        <v>14</v>
      </c>
      <c r="C21" s="164" t="s">
        <v>122</v>
      </c>
      <c r="D21" s="23"/>
      <c r="E21" s="12"/>
      <c r="F21" s="8" t="s">
        <v>15</v>
      </c>
      <c r="G21" s="46" t="s">
        <v>397</v>
      </c>
      <c r="H21" s="46" t="s">
        <v>493</v>
      </c>
      <c r="I21" s="71">
        <f t="shared" si="0"/>
        <v>6</v>
      </c>
      <c r="J21" s="16">
        <f t="shared" si="1"/>
        <v>53.94</v>
      </c>
      <c r="K21" s="16">
        <f t="shared" si="2"/>
        <v>45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99" t="s">
        <v>523</v>
      </c>
      <c r="C22" s="99" t="s">
        <v>524</v>
      </c>
      <c r="D22" s="23"/>
      <c r="E22" s="12"/>
      <c r="F22" s="99" t="s">
        <v>527</v>
      </c>
      <c r="G22" s="46" t="s">
        <v>1114</v>
      </c>
      <c r="H22" s="46" t="s">
        <v>1221</v>
      </c>
      <c r="I22" s="71">
        <f t="shared" si="0"/>
        <v>249</v>
      </c>
      <c r="J22" s="16">
        <f t="shared" si="1"/>
        <v>2238.5100000000002</v>
      </c>
      <c r="K22" s="16">
        <f t="shared" si="2"/>
        <v>1867.5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99" t="s">
        <v>525</v>
      </c>
      <c r="C23" s="99" t="s">
        <v>526</v>
      </c>
      <c r="D23" s="23"/>
      <c r="E23" s="12"/>
      <c r="F23" s="99" t="s">
        <v>528</v>
      </c>
      <c r="G23" s="46" t="s">
        <v>90</v>
      </c>
      <c r="H23" s="46" t="s">
        <v>248</v>
      </c>
      <c r="I23" s="71">
        <f t="shared" si="0"/>
        <v>24</v>
      </c>
      <c r="J23" s="16">
        <f t="shared" si="1"/>
        <v>215.76</v>
      </c>
      <c r="K23" s="16">
        <f t="shared" si="2"/>
        <v>180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12" t="s">
        <v>18</v>
      </c>
      <c r="C24" s="12" t="s">
        <v>123</v>
      </c>
      <c r="D24" s="23"/>
      <c r="E24" s="12"/>
      <c r="F24" s="8" t="s">
        <v>19</v>
      </c>
      <c r="G24" s="46" t="s">
        <v>1115</v>
      </c>
      <c r="H24" s="46" t="s">
        <v>1222</v>
      </c>
      <c r="I24" s="71">
        <f t="shared" si="0"/>
        <v>265</v>
      </c>
      <c r="J24" s="16">
        <f t="shared" si="1"/>
        <v>2382.35</v>
      </c>
      <c r="K24" s="16">
        <f t="shared" si="2"/>
        <v>1987.5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12" t="s">
        <v>21</v>
      </c>
      <c r="C25" s="12" t="s">
        <v>124</v>
      </c>
      <c r="D25" s="23"/>
      <c r="E25" s="12"/>
      <c r="F25" s="8" t="s">
        <v>22</v>
      </c>
      <c r="G25" s="46" t="s">
        <v>1116</v>
      </c>
      <c r="H25" s="46" t="s">
        <v>1223</v>
      </c>
      <c r="I25" s="71">
        <f t="shared" si="0"/>
        <v>17</v>
      </c>
      <c r="J25" s="16">
        <f t="shared" si="1"/>
        <v>152.83000000000001</v>
      </c>
      <c r="K25" s="16">
        <f t="shared" si="2"/>
        <v>127.5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12" t="s">
        <v>484</v>
      </c>
      <c r="C26" s="12" t="s">
        <v>485</v>
      </c>
      <c r="D26" s="12"/>
      <c r="E26" s="10"/>
      <c r="F26" s="8" t="s">
        <v>416</v>
      </c>
      <c r="G26" s="46" t="s">
        <v>34</v>
      </c>
      <c r="H26" s="46" t="s">
        <v>34</v>
      </c>
      <c r="I26" s="71">
        <f t="shared" si="0"/>
        <v>0</v>
      </c>
      <c r="J26" s="16">
        <f t="shared" si="1"/>
        <v>0</v>
      </c>
      <c r="K26" s="16">
        <f t="shared" si="2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12" t="s">
        <v>24</v>
      </c>
      <c r="C27" s="12" t="s">
        <v>125</v>
      </c>
      <c r="D27" s="23"/>
      <c r="E27" s="12"/>
      <c r="F27" s="8" t="s">
        <v>25</v>
      </c>
      <c r="G27" s="46" t="s">
        <v>1117</v>
      </c>
      <c r="H27" s="46" t="s">
        <v>1224</v>
      </c>
      <c r="I27" s="71">
        <f t="shared" si="0"/>
        <v>68</v>
      </c>
      <c r="J27" s="16">
        <f t="shared" si="1"/>
        <v>611.32000000000005</v>
      </c>
      <c r="K27" s="16">
        <f t="shared" si="2"/>
        <v>510</v>
      </c>
      <c r="L27" s="22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12" t="s">
        <v>27</v>
      </c>
      <c r="C28" s="12" t="s">
        <v>126</v>
      </c>
      <c r="D28" s="23"/>
      <c r="E28" s="12"/>
      <c r="F28" s="8" t="s">
        <v>28</v>
      </c>
      <c r="G28" s="46" t="s">
        <v>496</v>
      </c>
      <c r="H28" s="46" t="s">
        <v>496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12" t="s">
        <v>30</v>
      </c>
      <c r="C29" s="12" t="s">
        <v>127</v>
      </c>
      <c r="D29" s="8"/>
      <c r="E29" s="10"/>
      <c r="F29" s="8" t="s">
        <v>22</v>
      </c>
      <c r="G29" s="46" t="s">
        <v>49</v>
      </c>
      <c r="H29" s="46" t="s">
        <v>49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12" t="s">
        <v>32</v>
      </c>
      <c r="C30" s="12" t="s">
        <v>128</v>
      </c>
      <c r="D30" s="23"/>
      <c r="E30" s="12"/>
      <c r="F30" s="8" t="s">
        <v>33</v>
      </c>
      <c r="G30" s="46" t="s">
        <v>34</v>
      </c>
      <c r="H30" s="46" t="s">
        <v>34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12" t="s">
        <v>35</v>
      </c>
      <c r="C31" s="12" t="s">
        <v>129</v>
      </c>
      <c r="D31" s="23"/>
      <c r="E31" s="12"/>
      <c r="F31" s="8" t="s">
        <v>36</v>
      </c>
      <c r="G31" s="46" t="s">
        <v>742</v>
      </c>
      <c r="H31" s="46" t="s">
        <v>742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215</v>
      </c>
      <c r="C32" s="12" t="s">
        <v>213</v>
      </c>
      <c r="D32" s="8"/>
      <c r="E32" s="10"/>
      <c r="F32" s="8" t="s">
        <v>214</v>
      </c>
      <c r="G32" s="46" t="s">
        <v>948</v>
      </c>
      <c r="H32" s="46" t="s">
        <v>1225</v>
      </c>
      <c r="I32" s="71">
        <f t="shared" si="0"/>
        <v>1</v>
      </c>
      <c r="J32" s="16">
        <f t="shared" si="1"/>
        <v>8.99</v>
      </c>
      <c r="K32" s="16">
        <f t="shared" si="2"/>
        <v>7.5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38</v>
      </c>
      <c r="C33" s="12" t="s">
        <v>130</v>
      </c>
      <c r="D33" s="23"/>
      <c r="E33" s="12"/>
      <c r="F33" s="8" t="s">
        <v>39</v>
      </c>
      <c r="G33" s="46" t="s">
        <v>595</v>
      </c>
      <c r="H33" s="46" t="s">
        <v>595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12" t="s">
        <v>216</v>
      </c>
      <c r="C34" s="64" t="s">
        <v>1279</v>
      </c>
      <c r="D34" s="23"/>
      <c r="E34" s="12"/>
      <c r="F34" s="8" t="s">
        <v>214</v>
      </c>
      <c r="G34" s="46" t="s">
        <v>1118</v>
      </c>
      <c r="H34" s="46" t="s">
        <v>1226</v>
      </c>
      <c r="I34" s="71">
        <f t="shared" si="0"/>
        <v>16</v>
      </c>
      <c r="J34" s="16">
        <f t="shared" si="1"/>
        <v>143.84</v>
      </c>
      <c r="K34" s="16">
        <f t="shared" si="2"/>
        <v>120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12" t="s">
        <v>694</v>
      </c>
      <c r="C35" s="12" t="s">
        <v>695</v>
      </c>
      <c r="D35" s="8"/>
      <c r="E35" s="10"/>
      <c r="F35" s="8" t="s">
        <v>691</v>
      </c>
      <c r="G35" s="46" t="s">
        <v>43</v>
      </c>
      <c r="H35" s="46" t="s">
        <v>46</v>
      </c>
      <c r="I35" s="71">
        <f t="shared" si="0"/>
        <v>1</v>
      </c>
      <c r="J35" s="16">
        <f t="shared" si="1"/>
        <v>8.99</v>
      </c>
      <c r="K35" s="16">
        <f t="shared" si="2"/>
        <v>7.5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12" t="s">
        <v>218</v>
      </c>
      <c r="C36" s="64" t="s">
        <v>219</v>
      </c>
      <c r="D36" s="23"/>
      <c r="E36" s="12"/>
      <c r="F36" s="8" t="s">
        <v>210</v>
      </c>
      <c r="G36" s="46" t="s">
        <v>102</v>
      </c>
      <c r="H36" s="46" t="s">
        <v>1227</v>
      </c>
      <c r="I36" s="71">
        <f t="shared" si="0"/>
        <v>3</v>
      </c>
      <c r="J36" s="16">
        <f t="shared" si="1"/>
        <v>26.97</v>
      </c>
      <c r="K36" s="16">
        <f t="shared" si="2"/>
        <v>22.5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12" t="s">
        <v>472</v>
      </c>
      <c r="C37" s="64" t="s">
        <v>473</v>
      </c>
      <c r="D37" s="8"/>
      <c r="E37" s="10"/>
      <c r="F37" s="8" t="s">
        <v>416</v>
      </c>
      <c r="G37" s="46" t="s">
        <v>37</v>
      </c>
      <c r="H37" s="46" t="s">
        <v>37</v>
      </c>
      <c r="I37" s="71">
        <f t="shared" si="0"/>
        <v>0</v>
      </c>
      <c r="J37" s="16">
        <f t="shared" si="1"/>
        <v>0</v>
      </c>
      <c r="K37" s="16">
        <f t="shared" si="2"/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12" t="s">
        <v>220</v>
      </c>
      <c r="C38" s="64" t="s">
        <v>221</v>
      </c>
      <c r="D38" s="23"/>
      <c r="E38" s="12"/>
      <c r="F38" s="8" t="s">
        <v>222</v>
      </c>
      <c r="G38" s="46" t="s">
        <v>1119</v>
      </c>
      <c r="H38" s="46" t="s">
        <v>1228</v>
      </c>
      <c r="I38" s="71">
        <f t="shared" si="0"/>
        <v>192</v>
      </c>
      <c r="J38" s="16">
        <f t="shared" si="1"/>
        <v>1726.08</v>
      </c>
      <c r="K38" s="16">
        <f t="shared" si="2"/>
        <v>1440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12" t="s">
        <v>673</v>
      </c>
      <c r="C39" s="12" t="s">
        <v>674</v>
      </c>
      <c r="D39" s="23"/>
      <c r="E39" s="12"/>
      <c r="F39" s="8" t="s">
        <v>675</v>
      </c>
      <c r="G39" s="46" t="s">
        <v>1120</v>
      </c>
      <c r="H39" s="46" t="s">
        <v>1229</v>
      </c>
      <c r="I39" s="71">
        <f t="shared" si="0"/>
        <v>199</v>
      </c>
      <c r="J39" s="16">
        <f t="shared" si="1"/>
        <v>1789.01</v>
      </c>
      <c r="K39" s="16">
        <f t="shared" si="2"/>
        <v>1492.5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12" t="s">
        <v>475</v>
      </c>
      <c r="C40" s="64" t="s">
        <v>476</v>
      </c>
      <c r="D40" s="8"/>
      <c r="E40" s="10"/>
      <c r="F40" s="8" t="s">
        <v>477</v>
      </c>
      <c r="G40" s="46" t="s">
        <v>952</v>
      </c>
      <c r="H40" s="46" t="s">
        <v>1230</v>
      </c>
      <c r="I40" s="71">
        <f t="shared" si="0"/>
        <v>3</v>
      </c>
      <c r="J40" s="16">
        <f t="shared" si="1"/>
        <v>26.97</v>
      </c>
      <c r="K40" s="16">
        <f t="shared" si="2"/>
        <v>22.5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99" t="s">
        <v>529</v>
      </c>
      <c r="C41" s="99" t="s">
        <v>530</v>
      </c>
      <c r="D41" s="8"/>
      <c r="E41" s="10"/>
      <c r="F41" s="99" t="s">
        <v>531</v>
      </c>
      <c r="G41" s="46" t="s">
        <v>205</v>
      </c>
      <c r="H41" s="46" t="s">
        <v>205</v>
      </c>
      <c r="I41" s="71">
        <f t="shared" si="0"/>
        <v>0</v>
      </c>
      <c r="J41" s="16">
        <f t="shared" si="1"/>
        <v>0</v>
      </c>
      <c r="K41" s="16">
        <f t="shared" si="2"/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12" t="s">
        <v>41</v>
      </c>
      <c r="C42" s="12" t="s">
        <v>131</v>
      </c>
      <c r="D42" s="8"/>
      <c r="E42" s="10"/>
      <c r="F42" s="8" t="s">
        <v>42</v>
      </c>
      <c r="G42" s="46" t="s">
        <v>635</v>
      </c>
      <c r="H42" s="46" t="s">
        <v>635</v>
      </c>
      <c r="I42" s="71">
        <f t="shared" si="0"/>
        <v>0</v>
      </c>
      <c r="J42" s="16">
        <f t="shared" si="1"/>
        <v>0</v>
      </c>
      <c r="K42" s="16">
        <f t="shared" si="2"/>
        <v>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12" t="s">
        <v>44</v>
      </c>
      <c r="C43" s="12" t="s">
        <v>132</v>
      </c>
      <c r="D43" s="23"/>
      <c r="E43" s="8"/>
      <c r="F43" s="8" t="s">
        <v>45</v>
      </c>
      <c r="G43" s="46" t="s">
        <v>1121</v>
      </c>
      <c r="H43" s="46" t="s">
        <v>1231</v>
      </c>
      <c r="I43" s="71">
        <f t="shared" si="0"/>
        <v>65</v>
      </c>
      <c r="J43" s="16">
        <f t="shared" si="1"/>
        <v>584.35</v>
      </c>
      <c r="K43" s="16">
        <f t="shared" si="2"/>
        <v>487.5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12" t="s">
        <v>47</v>
      </c>
      <c r="C44" s="12" t="s">
        <v>133</v>
      </c>
      <c r="D44" s="23"/>
      <c r="E44" s="8"/>
      <c r="F44" s="8" t="s">
        <v>48</v>
      </c>
      <c r="G44" s="46" t="s">
        <v>1122</v>
      </c>
      <c r="H44" s="46" t="s">
        <v>1232</v>
      </c>
      <c r="I44" s="71">
        <f t="shared" si="0"/>
        <v>307</v>
      </c>
      <c r="J44" s="16">
        <f t="shared" si="1"/>
        <v>2759.9300000000003</v>
      </c>
      <c r="K44" s="16">
        <f t="shared" si="2"/>
        <v>2302.5</v>
      </c>
      <c r="L44" s="2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12" t="s">
        <v>223</v>
      </c>
      <c r="C45" s="12" t="s">
        <v>224</v>
      </c>
      <c r="D45" s="23"/>
      <c r="E45" s="8"/>
      <c r="F45" s="8" t="s">
        <v>225</v>
      </c>
      <c r="G45" s="46" t="s">
        <v>846</v>
      </c>
      <c r="H45" s="46" t="s">
        <v>1233</v>
      </c>
      <c r="I45" s="71">
        <f t="shared" si="0"/>
        <v>25</v>
      </c>
      <c r="J45" s="16">
        <f t="shared" si="1"/>
        <v>224.75</v>
      </c>
      <c r="K45" s="16">
        <f t="shared" si="2"/>
        <v>187.5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12" t="s">
        <v>50</v>
      </c>
      <c r="C46" s="12" t="s">
        <v>134</v>
      </c>
      <c r="D46" s="23"/>
      <c r="E46" s="8"/>
      <c r="F46" s="8" t="s">
        <v>51</v>
      </c>
      <c r="G46" s="46" t="s">
        <v>495</v>
      </c>
      <c r="H46" s="46" t="s">
        <v>495</v>
      </c>
      <c r="I46" s="71">
        <f t="shared" si="0"/>
        <v>0</v>
      </c>
      <c r="J46" s="16">
        <f t="shared" si="1"/>
        <v>0</v>
      </c>
      <c r="K46" s="16">
        <f t="shared" si="2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12" t="s">
        <v>812</v>
      </c>
      <c r="C47" s="12" t="s">
        <v>813</v>
      </c>
      <c r="D47" s="8"/>
      <c r="E47" s="10"/>
      <c r="F47" s="8" t="s">
        <v>814</v>
      </c>
      <c r="G47" s="46" t="s">
        <v>54</v>
      </c>
      <c r="H47" s="46" t="s">
        <v>54</v>
      </c>
      <c r="I47" s="71">
        <f t="shared" si="0"/>
        <v>0</v>
      </c>
      <c r="J47" s="16">
        <f t="shared" si="1"/>
        <v>0</v>
      </c>
      <c r="K47" s="16">
        <f t="shared" si="2"/>
        <v>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12" t="s">
        <v>310</v>
      </c>
      <c r="C48" s="12" t="s">
        <v>311</v>
      </c>
      <c r="D48" s="8"/>
      <c r="E48" s="10"/>
      <c r="F48" s="8" t="s">
        <v>312</v>
      </c>
      <c r="G48" s="46" t="s">
        <v>1123</v>
      </c>
      <c r="H48" s="46" t="s">
        <v>1234</v>
      </c>
      <c r="I48" s="71">
        <f t="shared" si="0"/>
        <v>4</v>
      </c>
      <c r="J48" s="16">
        <f t="shared" si="1"/>
        <v>35.96</v>
      </c>
      <c r="K48" s="16">
        <f t="shared" si="2"/>
        <v>30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12" t="s">
        <v>53</v>
      </c>
      <c r="C49" s="12" t="s">
        <v>135</v>
      </c>
      <c r="D49" s="23"/>
      <c r="E49" s="8"/>
      <c r="F49" s="8" t="s">
        <v>39</v>
      </c>
      <c r="G49" s="48" t="s">
        <v>1216</v>
      </c>
      <c r="H49" s="48" t="s">
        <v>1217</v>
      </c>
      <c r="I49" s="71">
        <f t="shared" si="0"/>
        <v>575</v>
      </c>
      <c r="J49" s="16">
        <f t="shared" si="1"/>
        <v>5169.25</v>
      </c>
      <c r="K49" s="16">
        <f t="shared" si="2"/>
        <v>4312.5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12" t="s">
        <v>55</v>
      </c>
      <c r="C50" s="12" t="s">
        <v>136</v>
      </c>
      <c r="D50" s="23"/>
      <c r="E50" s="12"/>
      <c r="F50" s="8" t="s">
        <v>56</v>
      </c>
      <c r="G50" s="46" t="s">
        <v>1124</v>
      </c>
      <c r="H50" s="46" t="s">
        <v>1235</v>
      </c>
      <c r="I50" s="71">
        <f t="shared" si="0"/>
        <v>231</v>
      </c>
      <c r="J50" s="16">
        <f t="shared" si="1"/>
        <v>2076.69</v>
      </c>
      <c r="K50" s="16">
        <f t="shared" si="2"/>
        <v>1732.5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12" t="s">
        <v>59</v>
      </c>
      <c r="C51" s="12" t="s">
        <v>137</v>
      </c>
      <c r="D51" s="25"/>
      <c r="E51" s="8"/>
      <c r="F51" s="8" t="s">
        <v>60</v>
      </c>
      <c r="G51" s="46" t="s">
        <v>1125</v>
      </c>
      <c r="H51" s="46" t="s">
        <v>991</v>
      </c>
      <c r="I51" s="71">
        <f t="shared" si="0"/>
        <v>115</v>
      </c>
      <c r="J51" s="16">
        <f t="shared" si="1"/>
        <v>1033.8500000000001</v>
      </c>
      <c r="K51" s="16">
        <f t="shared" si="2"/>
        <v>862.5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99" t="s">
        <v>532</v>
      </c>
      <c r="C52" s="99" t="s">
        <v>533</v>
      </c>
      <c r="D52" s="25"/>
      <c r="E52" s="8"/>
      <c r="F52" s="99" t="s">
        <v>531</v>
      </c>
      <c r="G52" s="46" t="s">
        <v>629</v>
      </c>
      <c r="H52" s="46" t="s">
        <v>629</v>
      </c>
      <c r="I52" s="71">
        <f t="shared" si="0"/>
        <v>0</v>
      </c>
      <c r="J52" s="16">
        <f t="shared" si="1"/>
        <v>0</v>
      </c>
      <c r="K52" s="16">
        <f t="shared" si="2"/>
        <v>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99" t="s">
        <v>653</v>
      </c>
      <c r="C53" s="12" t="s">
        <v>654</v>
      </c>
      <c r="D53" s="31"/>
      <c r="E53" s="106"/>
      <c r="F53" s="8" t="s">
        <v>655</v>
      </c>
      <c r="G53" s="46" t="s">
        <v>54</v>
      </c>
      <c r="H53" s="46" t="s">
        <v>54</v>
      </c>
      <c r="I53" s="71">
        <f t="shared" si="0"/>
        <v>0</v>
      </c>
      <c r="J53" s="16">
        <f t="shared" si="1"/>
        <v>0</v>
      </c>
      <c r="K53" s="16">
        <f t="shared" si="2"/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99" t="s">
        <v>818</v>
      </c>
      <c r="C54" s="108" t="s">
        <v>819</v>
      </c>
      <c r="D54" s="31"/>
      <c r="E54" s="106"/>
      <c r="F54" s="31" t="s">
        <v>820</v>
      </c>
      <c r="G54" s="46" t="s">
        <v>23</v>
      </c>
      <c r="H54" s="46" t="s">
        <v>40</v>
      </c>
      <c r="I54" s="71">
        <f t="shared" si="0"/>
        <v>6</v>
      </c>
      <c r="J54" s="16">
        <f t="shared" si="1"/>
        <v>53.94</v>
      </c>
      <c r="K54" s="16">
        <f t="shared" si="2"/>
        <v>45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12" t="s">
        <v>62</v>
      </c>
      <c r="C55" s="108" t="s">
        <v>122</v>
      </c>
      <c r="D55" s="25"/>
      <c r="E55" s="237"/>
      <c r="F55" s="86" t="s">
        <v>63</v>
      </c>
      <c r="G55" s="46" t="s">
        <v>1126</v>
      </c>
      <c r="H55" s="46" t="s">
        <v>1236</v>
      </c>
      <c r="I55" s="71">
        <f t="shared" si="0"/>
        <v>5</v>
      </c>
      <c r="J55" s="16">
        <f t="shared" si="1"/>
        <v>44.95</v>
      </c>
      <c r="K55" s="16">
        <f t="shared" si="2"/>
        <v>37.5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12" t="s">
        <v>64</v>
      </c>
      <c r="C56" s="109"/>
      <c r="D56" s="29"/>
      <c r="E56" s="238"/>
      <c r="F56" s="88"/>
      <c r="G56" s="46" t="s">
        <v>1127</v>
      </c>
      <c r="H56" s="46" t="s">
        <v>1237</v>
      </c>
      <c r="I56" s="71">
        <f t="shared" si="0"/>
        <v>4</v>
      </c>
      <c r="J56" s="16">
        <f t="shared" si="1"/>
        <v>35.96</v>
      </c>
      <c r="K56" s="16">
        <f t="shared" si="2"/>
        <v>30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12" t="s">
        <v>164</v>
      </c>
      <c r="C57" s="109" t="s">
        <v>165</v>
      </c>
      <c r="D57" s="30"/>
      <c r="E57" s="10"/>
      <c r="F57" s="158" t="s">
        <v>166</v>
      </c>
      <c r="G57" s="46" t="s">
        <v>502</v>
      </c>
      <c r="H57" s="46" t="s">
        <v>504</v>
      </c>
      <c r="I57" s="71">
        <f t="shared" si="0"/>
        <v>5</v>
      </c>
      <c r="J57" s="16">
        <f t="shared" si="1"/>
        <v>44.95</v>
      </c>
      <c r="K57" s="16">
        <f t="shared" si="2"/>
        <v>37.5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12" t="s">
        <v>226</v>
      </c>
      <c r="C58" s="109" t="s">
        <v>213</v>
      </c>
      <c r="D58" s="30"/>
      <c r="E58" s="10"/>
      <c r="F58" s="158" t="s">
        <v>214</v>
      </c>
      <c r="G58" s="115" t="s">
        <v>962</v>
      </c>
      <c r="H58" s="115" t="s">
        <v>962</v>
      </c>
      <c r="I58" s="71">
        <f t="shared" si="0"/>
        <v>0</v>
      </c>
      <c r="J58" s="16">
        <f t="shared" si="1"/>
        <v>0</v>
      </c>
      <c r="K58" s="16">
        <f t="shared" si="2"/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12" t="s">
        <v>461</v>
      </c>
      <c r="C59" s="109" t="s">
        <v>462</v>
      </c>
      <c r="D59" s="30"/>
      <c r="E59" s="10"/>
      <c r="F59" s="158" t="s">
        <v>463</v>
      </c>
      <c r="G59" s="46" t="s">
        <v>515</v>
      </c>
      <c r="H59" s="46" t="s">
        <v>515</v>
      </c>
      <c r="I59" s="71">
        <f t="shared" si="0"/>
        <v>0</v>
      </c>
      <c r="J59" s="16">
        <f t="shared" si="1"/>
        <v>0</v>
      </c>
      <c r="K59" s="16">
        <f t="shared" si="2"/>
        <v>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12" t="s">
        <v>824</v>
      </c>
      <c r="C60" s="109" t="s">
        <v>825</v>
      </c>
      <c r="D60" s="30"/>
      <c r="E60" s="10"/>
      <c r="F60" s="158" t="s">
        <v>826</v>
      </c>
      <c r="G60" s="46" t="s">
        <v>26</v>
      </c>
      <c r="H60" s="46" t="s">
        <v>34</v>
      </c>
      <c r="I60" s="71">
        <f t="shared" si="0"/>
        <v>3</v>
      </c>
      <c r="J60" s="16">
        <f t="shared" si="1"/>
        <v>26.97</v>
      </c>
      <c r="K60" s="16">
        <f t="shared" si="2"/>
        <v>22.5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99" t="s">
        <v>534</v>
      </c>
      <c r="C61" s="99" t="s">
        <v>535</v>
      </c>
      <c r="D61" s="23"/>
      <c r="E61" s="8"/>
      <c r="F61" s="99" t="s">
        <v>536</v>
      </c>
      <c r="G61" s="46" t="s">
        <v>1128</v>
      </c>
      <c r="H61" s="46" t="s">
        <v>1238</v>
      </c>
      <c r="I61" s="71">
        <f t="shared" si="0"/>
        <v>220</v>
      </c>
      <c r="J61" s="16">
        <f t="shared" si="1"/>
        <v>1977.8</v>
      </c>
      <c r="K61" s="16">
        <f t="shared" si="2"/>
        <v>1650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12" t="s">
        <v>66</v>
      </c>
      <c r="C62" s="12" t="s">
        <v>138</v>
      </c>
      <c r="D62" s="23"/>
      <c r="E62" s="8"/>
      <c r="F62" s="8" t="s">
        <v>67</v>
      </c>
      <c r="G62" s="46" t="s">
        <v>1129</v>
      </c>
      <c r="H62" s="46" t="s">
        <v>1239</v>
      </c>
      <c r="I62" s="71">
        <f t="shared" si="0"/>
        <v>71</v>
      </c>
      <c r="J62" s="16">
        <f t="shared" si="1"/>
        <v>638.29</v>
      </c>
      <c r="K62" s="16">
        <f t="shared" si="2"/>
        <v>532.5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12" t="s">
        <v>320</v>
      </c>
      <c r="C63" s="12" t="s">
        <v>321</v>
      </c>
      <c r="D63" s="30"/>
      <c r="E63" s="10"/>
      <c r="F63" s="8" t="s">
        <v>322</v>
      </c>
      <c r="G63" s="46" t="s">
        <v>965</v>
      </c>
      <c r="H63" s="46" t="s">
        <v>1240</v>
      </c>
      <c r="I63" s="71">
        <f t="shared" si="0"/>
        <v>2</v>
      </c>
      <c r="J63" s="16">
        <f t="shared" si="1"/>
        <v>17.98</v>
      </c>
      <c r="K63" s="16">
        <f t="shared" si="2"/>
        <v>15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12" t="s">
        <v>69</v>
      </c>
      <c r="C64" s="12" t="s">
        <v>139</v>
      </c>
      <c r="D64" s="23"/>
      <c r="E64" s="8"/>
      <c r="F64" s="8" t="s">
        <v>70</v>
      </c>
      <c r="G64" s="46" t="s">
        <v>168</v>
      </c>
      <c r="H64" s="46" t="s">
        <v>168</v>
      </c>
      <c r="I64" s="71">
        <f t="shared" si="0"/>
        <v>0</v>
      </c>
      <c r="J64" s="16">
        <f t="shared" si="1"/>
        <v>0</v>
      </c>
      <c r="K64" s="16">
        <f t="shared" si="2"/>
        <v>0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12" t="s">
        <v>169</v>
      </c>
      <c r="C65" s="12" t="s">
        <v>170</v>
      </c>
      <c r="D65" s="8"/>
      <c r="E65" s="10"/>
      <c r="F65" s="8" t="s">
        <v>166</v>
      </c>
      <c r="G65" s="46" t="s">
        <v>1130</v>
      </c>
      <c r="H65" s="46" t="s">
        <v>953</v>
      </c>
      <c r="I65" s="71">
        <f t="shared" si="0"/>
        <v>1</v>
      </c>
      <c r="J65" s="16">
        <f t="shared" si="1"/>
        <v>8.99</v>
      </c>
      <c r="K65" s="16">
        <f t="shared" si="2"/>
        <v>7.5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12" t="s">
        <v>325</v>
      </c>
      <c r="C66" s="12" t="s">
        <v>326</v>
      </c>
      <c r="D66" s="8"/>
      <c r="E66" s="10"/>
      <c r="F66" s="8" t="s">
        <v>327</v>
      </c>
      <c r="G66" s="46" t="s">
        <v>967</v>
      </c>
      <c r="H66" s="46" t="s">
        <v>967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12" t="s">
        <v>329</v>
      </c>
      <c r="C67" s="12" t="s">
        <v>330</v>
      </c>
      <c r="D67" s="23"/>
      <c r="E67" s="8"/>
      <c r="F67" s="8" t="s">
        <v>327</v>
      </c>
      <c r="G67" s="46" t="s">
        <v>318</v>
      </c>
      <c r="H67" s="46" t="s">
        <v>318</v>
      </c>
      <c r="I67" s="71">
        <f t="shared" si="0"/>
        <v>0</v>
      </c>
      <c r="J67" s="16">
        <f t="shared" si="1"/>
        <v>0</v>
      </c>
      <c r="K67" s="16">
        <f t="shared" si="2"/>
        <v>0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12" t="s">
        <v>227</v>
      </c>
      <c r="C68" s="12" t="s">
        <v>213</v>
      </c>
      <c r="D68" s="8"/>
      <c r="E68" s="10"/>
      <c r="F68" s="8" t="s">
        <v>214</v>
      </c>
      <c r="G68" s="46" t="s">
        <v>830</v>
      </c>
      <c r="H68" s="46" t="s">
        <v>834</v>
      </c>
      <c r="I68" s="71">
        <f t="shared" si="0"/>
        <v>1</v>
      </c>
      <c r="J68" s="16">
        <f t="shared" si="1"/>
        <v>8.99</v>
      </c>
      <c r="K68" s="16">
        <f t="shared" si="2"/>
        <v>7.5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12" t="s">
        <v>172</v>
      </c>
      <c r="C69" s="12" t="s">
        <v>173</v>
      </c>
      <c r="D69" s="23"/>
      <c r="E69" s="12"/>
      <c r="F69" s="8" t="s">
        <v>174</v>
      </c>
      <c r="G69" s="46" t="s">
        <v>1131</v>
      </c>
      <c r="H69" s="46" t="s">
        <v>1241</v>
      </c>
      <c r="I69" s="71">
        <f t="shared" si="0"/>
        <v>95</v>
      </c>
      <c r="J69" s="16">
        <f t="shared" si="1"/>
        <v>854.05000000000007</v>
      </c>
      <c r="K69" s="16">
        <f t="shared" si="2"/>
        <v>712.5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12" t="s">
        <v>228</v>
      </c>
      <c r="C70" s="12" t="s">
        <v>213</v>
      </c>
      <c r="D70" s="8"/>
      <c r="E70" s="10"/>
      <c r="F70" s="8" t="s">
        <v>214</v>
      </c>
      <c r="G70" s="46" t="s">
        <v>146</v>
      </c>
      <c r="H70" s="46" t="s">
        <v>146</v>
      </c>
      <c r="I70" s="71">
        <f t="shared" si="0"/>
        <v>0</v>
      </c>
      <c r="J70" s="16">
        <f t="shared" si="1"/>
        <v>0</v>
      </c>
      <c r="K70" s="16">
        <f t="shared" si="2"/>
        <v>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99" t="s">
        <v>537</v>
      </c>
      <c r="C71" s="99" t="s">
        <v>538</v>
      </c>
      <c r="D71" s="23"/>
      <c r="E71" s="12"/>
      <c r="F71" s="99" t="s">
        <v>539</v>
      </c>
      <c r="G71" s="46" t="s">
        <v>1132</v>
      </c>
      <c r="H71" s="46" t="s">
        <v>1242</v>
      </c>
      <c r="I71" s="71">
        <f t="shared" si="0"/>
        <v>293</v>
      </c>
      <c r="J71" s="16">
        <f t="shared" si="1"/>
        <v>2634.07</v>
      </c>
      <c r="K71" s="16">
        <f t="shared" si="2"/>
        <v>2197.5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99" t="s">
        <v>540</v>
      </c>
      <c r="C72" s="99" t="s">
        <v>541</v>
      </c>
      <c r="D72" s="23"/>
      <c r="E72" s="12"/>
      <c r="F72" s="99" t="s">
        <v>542</v>
      </c>
      <c r="G72" s="46" t="s">
        <v>1133</v>
      </c>
      <c r="H72" s="46" t="s">
        <v>1243</v>
      </c>
      <c r="I72" s="71">
        <f t="shared" ref="I72:I138" si="3">H72-G72</f>
        <v>101</v>
      </c>
      <c r="J72" s="16">
        <f t="shared" ref="J72:J135" si="4">I72*8.99</f>
        <v>907.99</v>
      </c>
      <c r="K72" s="16">
        <f t="shared" ref="K72:K135" si="5">I72*7.5</f>
        <v>757.5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57" t="s">
        <v>394</v>
      </c>
      <c r="B73" s="12" t="s">
        <v>72</v>
      </c>
      <c r="C73" s="12" t="s">
        <v>792</v>
      </c>
      <c r="D73" s="23"/>
      <c r="E73" s="12"/>
      <c r="F73" s="8" t="s">
        <v>73</v>
      </c>
      <c r="G73" s="46" t="s">
        <v>1134</v>
      </c>
      <c r="H73" s="46" t="s">
        <v>1244</v>
      </c>
      <c r="I73" s="71">
        <f t="shared" si="3"/>
        <v>10</v>
      </c>
      <c r="J73" s="16">
        <f t="shared" si="4"/>
        <v>89.9</v>
      </c>
      <c r="K73" s="16">
        <f t="shared" si="5"/>
        <v>75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57" t="s">
        <v>395</v>
      </c>
      <c r="B74" s="12" t="s">
        <v>452</v>
      </c>
      <c r="C74" s="12" t="s">
        <v>453</v>
      </c>
      <c r="D74" s="23"/>
      <c r="E74" s="12"/>
      <c r="F74" s="8" t="s">
        <v>454</v>
      </c>
      <c r="G74" s="46" t="s">
        <v>1135</v>
      </c>
      <c r="H74" s="46" t="s">
        <v>1085</v>
      </c>
      <c r="I74" s="71">
        <f t="shared" si="3"/>
        <v>313</v>
      </c>
      <c r="J74" s="16">
        <f t="shared" si="4"/>
        <v>2813.87</v>
      </c>
      <c r="K74" s="16">
        <f t="shared" si="5"/>
        <v>2347.5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57" t="s">
        <v>268</v>
      </c>
      <c r="B75" s="99" t="s">
        <v>1103</v>
      </c>
      <c r="C75" s="99" t="s">
        <v>1104</v>
      </c>
      <c r="D75" s="8"/>
      <c r="E75" s="10"/>
      <c r="F75" s="155" t="s">
        <v>1105</v>
      </c>
      <c r="G75" s="46" t="s">
        <v>29</v>
      </c>
      <c r="H75" s="46" t="s">
        <v>198</v>
      </c>
      <c r="I75" s="71">
        <f t="shared" si="3"/>
        <v>31</v>
      </c>
      <c r="J75" s="16">
        <f t="shared" si="4"/>
        <v>278.69</v>
      </c>
      <c r="K75" s="16">
        <f t="shared" si="5"/>
        <v>232.5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57" t="s">
        <v>168</v>
      </c>
      <c r="B76" s="12" t="s">
        <v>75</v>
      </c>
      <c r="C76" s="12" t="s">
        <v>141</v>
      </c>
      <c r="D76" s="23"/>
      <c r="E76" s="12"/>
      <c r="F76" s="8" t="s">
        <v>76</v>
      </c>
      <c r="G76" s="46" t="s">
        <v>391</v>
      </c>
      <c r="H76" s="46" t="s">
        <v>397</v>
      </c>
      <c r="I76" s="71">
        <f t="shared" si="3"/>
        <v>12</v>
      </c>
      <c r="J76" s="16">
        <f t="shared" si="4"/>
        <v>107.88</v>
      </c>
      <c r="K76" s="16">
        <f t="shared" si="5"/>
        <v>90</v>
      </c>
    </row>
    <row r="77" spans="1:37" x14ac:dyDescent="0.25">
      <c r="A77" s="57" t="s">
        <v>396</v>
      </c>
      <c r="B77" s="12" t="s">
        <v>78</v>
      </c>
      <c r="C77" s="108" t="s">
        <v>142</v>
      </c>
      <c r="D77" s="25"/>
      <c r="E77" s="237"/>
      <c r="F77" s="86" t="s">
        <v>79</v>
      </c>
      <c r="G77" s="46" t="s">
        <v>1136</v>
      </c>
      <c r="H77" s="46" t="s">
        <v>1245</v>
      </c>
      <c r="I77" s="71">
        <f t="shared" si="3"/>
        <v>358</v>
      </c>
      <c r="J77" s="16">
        <f t="shared" si="4"/>
        <v>3218.42</v>
      </c>
      <c r="K77" s="16">
        <f t="shared" si="5"/>
        <v>2685</v>
      </c>
    </row>
    <row r="78" spans="1:37" x14ac:dyDescent="0.25">
      <c r="A78" s="57" t="s">
        <v>295</v>
      </c>
      <c r="B78" s="12" t="s">
        <v>80</v>
      </c>
      <c r="C78" s="109"/>
      <c r="D78" s="29"/>
      <c r="E78" s="238"/>
      <c r="F78" s="88"/>
      <c r="G78" s="46" t="s">
        <v>1137</v>
      </c>
      <c r="H78" s="46" t="s">
        <v>1246</v>
      </c>
      <c r="I78" s="71">
        <f t="shared" si="3"/>
        <v>80</v>
      </c>
      <c r="J78" s="16">
        <f t="shared" si="4"/>
        <v>719.2</v>
      </c>
      <c r="K78" s="16">
        <f t="shared" si="5"/>
        <v>600</v>
      </c>
    </row>
    <row r="79" spans="1:37" x14ac:dyDescent="0.25">
      <c r="A79" s="57" t="s">
        <v>397</v>
      </c>
      <c r="B79" s="12" t="s">
        <v>336</v>
      </c>
      <c r="C79" s="109" t="s">
        <v>337</v>
      </c>
      <c r="D79" s="8"/>
      <c r="E79" s="10"/>
      <c r="F79" s="158" t="s">
        <v>327</v>
      </c>
      <c r="G79" s="46" t="s">
        <v>973</v>
      </c>
      <c r="H79" s="46" t="s">
        <v>973</v>
      </c>
      <c r="I79" s="71">
        <f t="shared" si="3"/>
        <v>0</v>
      </c>
      <c r="J79" s="16">
        <f t="shared" si="4"/>
        <v>0</v>
      </c>
      <c r="K79" s="16">
        <f t="shared" si="5"/>
        <v>0</v>
      </c>
    </row>
    <row r="80" spans="1:37" x14ac:dyDescent="0.25">
      <c r="A80" s="57" t="s">
        <v>398</v>
      </c>
      <c r="B80" s="12" t="s">
        <v>702</v>
      </c>
      <c r="C80" s="12" t="s">
        <v>703</v>
      </c>
      <c r="D80" s="8"/>
      <c r="E80" s="10"/>
      <c r="F80" s="8" t="s">
        <v>704</v>
      </c>
      <c r="G80" s="46" t="s">
        <v>26</v>
      </c>
      <c r="H80" s="46" t="s">
        <v>34</v>
      </c>
      <c r="I80" s="71">
        <f t="shared" si="3"/>
        <v>3</v>
      </c>
      <c r="J80" s="16">
        <f t="shared" si="4"/>
        <v>26.97</v>
      </c>
      <c r="K80" s="16">
        <f t="shared" si="5"/>
        <v>22.5</v>
      </c>
    </row>
    <row r="81" spans="1:13" x14ac:dyDescent="0.25">
      <c r="A81" s="57" t="s">
        <v>264</v>
      </c>
      <c r="B81" s="12" t="s">
        <v>902</v>
      </c>
      <c r="C81" s="12" t="s">
        <v>903</v>
      </c>
      <c r="D81" s="8"/>
      <c r="E81" s="10"/>
      <c r="F81" s="8" t="s">
        <v>904</v>
      </c>
      <c r="G81" s="46" t="s">
        <v>26</v>
      </c>
      <c r="H81" s="46" t="s">
        <v>57</v>
      </c>
      <c r="I81" s="71">
        <f t="shared" si="3"/>
        <v>23</v>
      </c>
      <c r="J81" s="16">
        <f t="shared" si="4"/>
        <v>206.77</v>
      </c>
      <c r="K81" s="16">
        <f t="shared" si="5"/>
        <v>172.5</v>
      </c>
    </row>
    <row r="82" spans="1:13" x14ac:dyDescent="0.25">
      <c r="A82" s="57" t="s">
        <v>399</v>
      </c>
      <c r="B82" s="12" t="s">
        <v>696</v>
      </c>
      <c r="C82" s="12" t="s">
        <v>697</v>
      </c>
      <c r="D82" s="23"/>
      <c r="E82" s="12"/>
      <c r="F82" s="8" t="s">
        <v>698</v>
      </c>
      <c r="G82" s="46" t="s">
        <v>46</v>
      </c>
      <c r="H82" s="46" t="s">
        <v>52</v>
      </c>
      <c r="I82" s="71">
        <f t="shared" si="3"/>
        <v>2</v>
      </c>
      <c r="J82" s="16">
        <f t="shared" si="4"/>
        <v>17.98</v>
      </c>
      <c r="K82" s="16">
        <f t="shared" si="5"/>
        <v>15</v>
      </c>
    </row>
    <row r="83" spans="1:13" x14ac:dyDescent="0.25">
      <c r="A83" s="57" t="s">
        <v>409</v>
      </c>
      <c r="B83" s="12" t="s">
        <v>1188</v>
      </c>
      <c r="C83" s="64" t="s">
        <v>1189</v>
      </c>
      <c r="D83" s="8"/>
      <c r="E83" s="10"/>
      <c r="F83" s="8" t="s">
        <v>1185</v>
      </c>
      <c r="G83" s="46"/>
      <c r="H83" s="46"/>
      <c r="I83" s="71">
        <f t="shared" si="3"/>
        <v>0</v>
      </c>
      <c r="J83" s="16">
        <f t="shared" si="4"/>
        <v>0</v>
      </c>
      <c r="K83" s="16">
        <f t="shared" si="5"/>
        <v>0</v>
      </c>
    </row>
    <row r="84" spans="1:13" x14ac:dyDescent="0.25">
      <c r="A84" s="57" t="s">
        <v>492</v>
      </c>
      <c r="B84" s="12" t="s">
        <v>682</v>
      </c>
      <c r="C84" s="12" t="s">
        <v>683</v>
      </c>
      <c r="D84" s="23"/>
      <c r="E84" s="12"/>
      <c r="F84" s="8" t="s">
        <v>681</v>
      </c>
      <c r="G84" s="46" t="s">
        <v>578</v>
      </c>
      <c r="H84" s="46" t="s">
        <v>619</v>
      </c>
      <c r="I84" s="71">
        <f t="shared" si="3"/>
        <v>88</v>
      </c>
      <c r="J84" s="16">
        <f t="shared" si="4"/>
        <v>791.12</v>
      </c>
      <c r="K84" s="16">
        <f t="shared" si="5"/>
        <v>660</v>
      </c>
    </row>
    <row r="85" spans="1:13" x14ac:dyDescent="0.25">
      <c r="A85" s="57" t="s">
        <v>493</v>
      </c>
      <c r="B85" s="12" t="s">
        <v>339</v>
      </c>
      <c r="C85" s="109" t="s">
        <v>340</v>
      </c>
      <c r="D85" s="23"/>
      <c r="E85" s="12"/>
      <c r="F85" s="158" t="s">
        <v>322</v>
      </c>
      <c r="G85" s="46" t="s">
        <v>295</v>
      </c>
      <c r="H85" s="46" t="s">
        <v>493</v>
      </c>
      <c r="I85" s="71">
        <f t="shared" si="3"/>
        <v>7</v>
      </c>
      <c r="J85" s="16">
        <f t="shared" si="4"/>
        <v>62.93</v>
      </c>
      <c r="K85" s="16">
        <f t="shared" si="5"/>
        <v>52.5</v>
      </c>
    </row>
    <row r="86" spans="1:13" x14ac:dyDescent="0.25">
      <c r="A86" s="57" t="s">
        <v>494</v>
      </c>
      <c r="B86" s="12" t="s">
        <v>180</v>
      </c>
      <c r="C86" s="109" t="s">
        <v>181</v>
      </c>
      <c r="D86" s="23"/>
      <c r="E86" s="12"/>
      <c r="F86" s="158" t="s">
        <v>166</v>
      </c>
      <c r="G86" s="46" t="s">
        <v>838</v>
      </c>
      <c r="H86" s="46" t="s">
        <v>838</v>
      </c>
      <c r="I86" s="71">
        <f t="shared" si="3"/>
        <v>0</v>
      </c>
      <c r="J86" s="16">
        <f t="shared" si="4"/>
        <v>0</v>
      </c>
      <c r="K86" s="16">
        <f t="shared" si="5"/>
        <v>0</v>
      </c>
    </row>
    <row r="87" spans="1:13" x14ac:dyDescent="0.25">
      <c r="A87" s="57" t="s">
        <v>495</v>
      </c>
      <c r="B87" s="12" t="s">
        <v>342</v>
      </c>
      <c r="C87" s="109" t="s">
        <v>343</v>
      </c>
      <c r="D87" s="65"/>
      <c r="E87" s="66"/>
      <c r="F87" s="158" t="s">
        <v>312</v>
      </c>
      <c r="G87" s="46" t="s">
        <v>974</v>
      </c>
      <c r="H87" s="46" t="s">
        <v>1247</v>
      </c>
      <c r="I87" s="71">
        <f t="shared" si="3"/>
        <v>8</v>
      </c>
      <c r="J87" s="16">
        <f t="shared" si="4"/>
        <v>71.92</v>
      </c>
      <c r="K87" s="16">
        <f t="shared" si="5"/>
        <v>60</v>
      </c>
    </row>
    <row r="88" spans="1:13" x14ac:dyDescent="0.25">
      <c r="A88" s="57" t="s">
        <v>496</v>
      </c>
      <c r="B88" s="12" t="s">
        <v>345</v>
      </c>
      <c r="C88" s="109" t="s">
        <v>346</v>
      </c>
      <c r="D88" s="23"/>
      <c r="E88" s="12"/>
      <c r="F88" s="158" t="s">
        <v>322</v>
      </c>
      <c r="G88" s="46" t="s">
        <v>1138</v>
      </c>
      <c r="H88" s="46" t="s">
        <v>1233</v>
      </c>
      <c r="I88" s="71">
        <f t="shared" si="3"/>
        <v>121</v>
      </c>
      <c r="J88" s="16">
        <f t="shared" si="4"/>
        <v>1087.79</v>
      </c>
      <c r="K88" s="16">
        <f t="shared" si="5"/>
        <v>907.5</v>
      </c>
    </row>
    <row r="89" spans="1:13" x14ac:dyDescent="0.25">
      <c r="A89" s="57" t="s">
        <v>497</v>
      </c>
      <c r="B89" s="12" t="s">
        <v>229</v>
      </c>
      <c r="C89" s="109" t="s">
        <v>231</v>
      </c>
      <c r="D89" s="65"/>
      <c r="E89" s="66"/>
      <c r="F89" s="158" t="s">
        <v>214</v>
      </c>
      <c r="G89" s="46" t="s">
        <v>765</v>
      </c>
      <c r="H89" s="46" t="s">
        <v>765</v>
      </c>
      <c r="I89" s="71">
        <f t="shared" si="3"/>
        <v>0</v>
      </c>
      <c r="J89" s="16">
        <f t="shared" si="4"/>
        <v>0</v>
      </c>
      <c r="K89" s="16">
        <f t="shared" si="5"/>
        <v>0</v>
      </c>
    </row>
    <row r="90" spans="1:13" x14ac:dyDescent="0.25">
      <c r="A90" s="57" t="s">
        <v>498</v>
      </c>
      <c r="B90" s="12" t="s">
        <v>230</v>
      </c>
      <c r="C90" s="109" t="s">
        <v>231</v>
      </c>
      <c r="D90" s="65"/>
      <c r="E90" s="66"/>
      <c r="F90" s="158" t="s">
        <v>214</v>
      </c>
      <c r="G90" s="46" t="s">
        <v>976</v>
      </c>
      <c r="H90" s="46" t="s">
        <v>1248</v>
      </c>
      <c r="I90" s="71">
        <f t="shared" si="3"/>
        <v>1</v>
      </c>
      <c r="J90" s="16">
        <f t="shared" si="4"/>
        <v>8.99</v>
      </c>
      <c r="K90" s="16">
        <f t="shared" si="5"/>
        <v>7.5</v>
      </c>
    </row>
    <row r="91" spans="1:13" x14ac:dyDescent="0.25">
      <c r="A91" s="57" t="s">
        <v>499</v>
      </c>
      <c r="B91" s="12" t="s">
        <v>905</v>
      </c>
      <c r="C91" s="109" t="s">
        <v>906</v>
      </c>
      <c r="D91" s="65"/>
      <c r="E91" s="66"/>
      <c r="F91" s="158" t="s">
        <v>907</v>
      </c>
      <c r="G91" s="46" t="s">
        <v>16</v>
      </c>
      <c r="H91" s="46" t="s">
        <v>13</v>
      </c>
      <c r="I91" s="71">
        <f t="shared" si="3"/>
        <v>1</v>
      </c>
      <c r="J91" s="16">
        <f t="shared" si="4"/>
        <v>8.99</v>
      </c>
      <c r="K91" s="16">
        <f t="shared" si="5"/>
        <v>7.5</v>
      </c>
    </row>
    <row r="92" spans="1:13" x14ac:dyDescent="0.25">
      <c r="A92" s="57" t="s">
        <v>500</v>
      </c>
      <c r="B92" s="12" t="s">
        <v>82</v>
      </c>
      <c r="C92" s="41" t="s">
        <v>143</v>
      </c>
      <c r="D92" s="23"/>
      <c r="E92" s="12"/>
      <c r="F92" s="67" t="s">
        <v>232</v>
      </c>
      <c r="G92" s="48" t="s">
        <v>503</v>
      </c>
      <c r="H92" s="48" t="s">
        <v>503</v>
      </c>
      <c r="I92" s="71">
        <f t="shared" si="3"/>
        <v>0</v>
      </c>
      <c r="J92" s="16">
        <f t="shared" si="4"/>
        <v>0</v>
      </c>
      <c r="K92" s="16">
        <f t="shared" si="5"/>
        <v>0</v>
      </c>
    </row>
    <row r="93" spans="1:13" x14ac:dyDescent="0.25">
      <c r="A93" s="57" t="s">
        <v>501</v>
      </c>
      <c r="B93" s="12" t="s">
        <v>908</v>
      </c>
      <c r="C93" s="41" t="s">
        <v>909</v>
      </c>
      <c r="D93" s="65"/>
      <c r="E93" s="66"/>
      <c r="F93" s="67" t="s">
        <v>907</v>
      </c>
      <c r="G93" s="115" t="s">
        <v>16</v>
      </c>
      <c r="H93" s="115" t="s">
        <v>16</v>
      </c>
      <c r="I93" s="71">
        <f t="shared" si="3"/>
        <v>0</v>
      </c>
      <c r="J93" s="16">
        <f t="shared" si="4"/>
        <v>0</v>
      </c>
      <c r="K93" s="16">
        <f t="shared" si="5"/>
        <v>0</v>
      </c>
    </row>
    <row r="94" spans="1:13" x14ac:dyDescent="0.25">
      <c r="A94" s="57" t="s">
        <v>502</v>
      </c>
      <c r="B94" s="12" t="s">
        <v>842</v>
      </c>
      <c r="C94" s="41" t="s">
        <v>843</v>
      </c>
      <c r="D94" s="65"/>
      <c r="E94" s="66"/>
      <c r="F94" s="67" t="s">
        <v>844</v>
      </c>
      <c r="G94" s="48" t="s">
        <v>23</v>
      </c>
      <c r="H94" s="48" t="s">
        <v>23</v>
      </c>
      <c r="I94" s="71">
        <f t="shared" si="3"/>
        <v>0</v>
      </c>
      <c r="J94" s="16">
        <f t="shared" si="4"/>
        <v>0</v>
      </c>
      <c r="K94" s="16">
        <f t="shared" si="5"/>
        <v>0</v>
      </c>
    </row>
    <row r="95" spans="1:13" x14ac:dyDescent="0.25">
      <c r="A95" s="57" t="s">
        <v>464</v>
      </c>
      <c r="B95" s="12" t="s">
        <v>233</v>
      </c>
      <c r="C95" s="41" t="s">
        <v>234</v>
      </c>
      <c r="D95" s="161"/>
      <c r="E95" s="66"/>
      <c r="F95" s="67" t="s">
        <v>210</v>
      </c>
      <c r="G95" s="48" t="s">
        <v>1131</v>
      </c>
      <c r="H95" s="48" t="s">
        <v>1249</v>
      </c>
      <c r="I95" s="71">
        <f t="shared" si="3"/>
        <v>3</v>
      </c>
      <c r="J95" s="16">
        <f t="shared" si="4"/>
        <v>26.97</v>
      </c>
      <c r="K95" s="16">
        <f t="shared" si="5"/>
        <v>22.5</v>
      </c>
    </row>
    <row r="96" spans="1:13" x14ac:dyDescent="0.25">
      <c r="A96" s="57" t="s">
        <v>100</v>
      </c>
      <c r="B96" s="12" t="s">
        <v>183</v>
      </c>
      <c r="C96" s="41" t="s">
        <v>184</v>
      </c>
      <c r="D96" s="23"/>
      <c r="E96" s="12"/>
      <c r="F96" s="43" t="s">
        <v>166</v>
      </c>
      <c r="G96" s="48" t="s">
        <v>1139</v>
      </c>
      <c r="H96" s="48" t="s">
        <v>1250</v>
      </c>
      <c r="I96" s="71">
        <f t="shared" si="3"/>
        <v>219</v>
      </c>
      <c r="J96" s="16">
        <f t="shared" si="4"/>
        <v>1968.81</v>
      </c>
      <c r="K96" s="16">
        <f t="shared" si="5"/>
        <v>1642.5</v>
      </c>
      <c r="M96" t="s">
        <v>1165</v>
      </c>
    </row>
    <row r="97" spans="1:12" x14ac:dyDescent="0.25">
      <c r="A97" s="57" t="s">
        <v>503</v>
      </c>
      <c r="B97" s="12" t="s">
        <v>725</v>
      </c>
      <c r="C97" s="41" t="s">
        <v>726</v>
      </c>
      <c r="D97" s="8"/>
      <c r="E97" s="10"/>
      <c r="F97" s="8" t="s">
        <v>727</v>
      </c>
      <c r="G97" s="48" t="s">
        <v>58</v>
      </c>
      <c r="H97" s="48" t="s">
        <v>81</v>
      </c>
      <c r="I97" s="71">
        <f t="shared" si="3"/>
        <v>7</v>
      </c>
      <c r="J97" s="16">
        <f t="shared" si="4"/>
        <v>62.93</v>
      </c>
      <c r="K97" s="16">
        <f t="shared" si="5"/>
        <v>52.5</v>
      </c>
    </row>
    <row r="98" spans="1:12" x14ac:dyDescent="0.25">
      <c r="A98" s="57" t="s">
        <v>112</v>
      </c>
      <c r="B98" s="12" t="s">
        <v>443</v>
      </c>
      <c r="C98" s="41" t="s">
        <v>444</v>
      </c>
      <c r="D98" s="8"/>
      <c r="E98" s="10"/>
      <c r="F98" s="43" t="s">
        <v>410</v>
      </c>
      <c r="G98" s="48" t="s">
        <v>979</v>
      </c>
      <c r="H98" s="48" t="s">
        <v>1251</v>
      </c>
      <c r="I98" s="71">
        <f t="shared" si="3"/>
        <v>2</v>
      </c>
      <c r="J98" s="16">
        <f t="shared" si="4"/>
        <v>17.98</v>
      </c>
      <c r="K98" s="16">
        <f t="shared" si="5"/>
        <v>15</v>
      </c>
    </row>
    <row r="99" spans="1:12" x14ac:dyDescent="0.25">
      <c r="A99" s="57" t="s">
        <v>504</v>
      </c>
      <c r="B99" s="12" t="s">
        <v>910</v>
      </c>
      <c r="C99" s="41" t="s">
        <v>912</v>
      </c>
      <c r="D99" s="23"/>
      <c r="E99" s="12"/>
      <c r="F99" s="43" t="s">
        <v>913</v>
      </c>
      <c r="G99" s="48" t="s">
        <v>46</v>
      </c>
      <c r="H99" s="48" t="s">
        <v>391</v>
      </c>
      <c r="I99" s="71">
        <f t="shared" si="3"/>
        <v>49</v>
      </c>
      <c r="J99" s="16">
        <f t="shared" si="4"/>
        <v>440.51</v>
      </c>
      <c r="K99" s="16">
        <f t="shared" si="5"/>
        <v>367.5</v>
      </c>
    </row>
    <row r="100" spans="1:12" x14ac:dyDescent="0.25">
      <c r="A100" s="57" t="s">
        <v>505</v>
      </c>
      <c r="B100" s="12" t="s">
        <v>911</v>
      </c>
      <c r="C100" s="41" t="s">
        <v>912</v>
      </c>
      <c r="D100" s="23"/>
      <c r="E100" s="12"/>
      <c r="F100" s="43" t="s">
        <v>913</v>
      </c>
      <c r="G100" s="48" t="s">
        <v>46</v>
      </c>
      <c r="H100" s="48" t="s">
        <v>196</v>
      </c>
      <c r="I100" s="71">
        <f t="shared" si="3"/>
        <v>23</v>
      </c>
      <c r="J100" s="16">
        <f t="shared" si="4"/>
        <v>206.77</v>
      </c>
      <c r="K100" s="16">
        <f t="shared" si="5"/>
        <v>172.5</v>
      </c>
    </row>
    <row r="101" spans="1:12" x14ac:dyDescent="0.25">
      <c r="A101" s="57" t="s">
        <v>506</v>
      </c>
      <c r="B101" s="8" t="s">
        <v>1204</v>
      </c>
      <c r="C101" s="8" t="s">
        <v>1205</v>
      </c>
      <c r="D101" s="8"/>
      <c r="E101" s="10"/>
      <c r="F101" s="43" t="s">
        <v>1208</v>
      </c>
      <c r="G101" s="115"/>
      <c r="H101" s="115"/>
      <c r="I101" s="71">
        <f t="shared" si="3"/>
        <v>0</v>
      </c>
      <c r="J101" s="16">
        <f t="shared" si="4"/>
        <v>0</v>
      </c>
      <c r="K101" s="16">
        <f t="shared" si="5"/>
        <v>0</v>
      </c>
    </row>
    <row r="102" spans="1:12" x14ac:dyDescent="0.25">
      <c r="A102" s="57" t="s">
        <v>507</v>
      </c>
      <c r="B102" s="8" t="s">
        <v>1206</v>
      </c>
      <c r="C102" s="8" t="s">
        <v>1207</v>
      </c>
      <c r="D102" s="8"/>
      <c r="E102" s="10"/>
      <c r="F102" s="43" t="s">
        <v>1208</v>
      </c>
      <c r="G102" s="115"/>
      <c r="H102" s="115"/>
      <c r="I102" s="71">
        <f t="shared" si="3"/>
        <v>0</v>
      </c>
      <c r="J102" s="16">
        <f t="shared" si="4"/>
        <v>0</v>
      </c>
      <c r="K102" s="16">
        <f t="shared" si="5"/>
        <v>0</v>
      </c>
    </row>
    <row r="103" spans="1:12" x14ac:dyDescent="0.25">
      <c r="A103" s="57" t="s">
        <v>353</v>
      </c>
      <c r="B103" s="12" t="s">
        <v>235</v>
      </c>
      <c r="C103" s="41" t="s">
        <v>236</v>
      </c>
      <c r="D103" s="23"/>
      <c r="E103" s="12"/>
      <c r="F103" s="43" t="s">
        <v>222</v>
      </c>
      <c r="G103" s="48" t="s">
        <v>1140</v>
      </c>
      <c r="H103" s="48" t="s">
        <v>1252</v>
      </c>
      <c r="I103" s="71">
        <f>H103-G103</f>
        <v>369</v>
      </c>
      <c r="J103" s="16">
        <f t="shared" si="4"/>
        <v>3317.31</v>
      </c>
      <c r="K103" s="16">
        <f t="shared" si="5"/>
        <v>2767.5</v>
      </c>
    </row>
    <row r="104" spans="1:12" x14ac:dyDescent="0.25">
      <c r="A104" s="57" t="s">
        <v>101</v>
      </c>
      <c r="B104" s="12" t="s">
        <v>351</v>
      </c>
      <c r="C104" s="41" t="s">
        <v>352</v>
      </c>
      <c r="D104" s="23"/>
      <c r="E104" s="12"/>
      <c r="F104" s="43" t="s">
        <v>327</v>
      </c>
      <c r="G104" s="48" t="s">
        <v>1141</v>
      </c>
      <c r="H104" s="48" t="s">
        <v>1253</v>
      </c>
      <c r="I104" s="71">
        <f t="shared" si="3"/>
        <v>431</v>
      </c>
      <c r="J104" s="16">
        <f t="shared" si="4"/>
        <v>3874.69</v>
      </c>
      <c r="K104" s="16">
        <f t="shared" si="5"/>
        <v>3232.5</v>
      </c>
    </row>
    <row r="105" spans="1:12" x14ac:dyDescent="0.25">
      <c r="A105" s="57" t="s">
        <v>568</v>
      </c>
      <c r="B105" s="99" t="s">
        <v>543</v>
      </c>
      <c r="C105" s="99" t="s">
        <v>544</v>
      </c>
      <c r="D105" s="23"/>
      <c r="E105" s="12"/>
      <c r="F105" s="99" t="s">
        <v>545</v>
      </c>
      <c r="G105" s="48" t="s">
        <v>1142</v>
      </c>
      <c r="H105" s="48" t="s">
        <v>1254</v>
      </c>
      <c r="I105" s="71">
        <f t="shared" si="3"/>
        <v>248</v>
      </c>
      <c r="J105" s="16">
        <f t="shared" si="4"/>
        <v>2229.52</v>
      </c>
      <c r="K105" s="16">
        <f t="shared" si="5"/>
        <v>1860</v>
      </c>
    </row>
    <row r="106" spans="1:12" x14ac:dyDescent="0.25">
      <c r="A106" s="57" t="s">
        <v>300</v>
      </c>
      <c r="B106" s="12" t="s">
        <v>440</v>
      </c>
      <c r="C106" s="41" t="s">
        <v>441</v>
      </c>
      <c r="D106" s="23"/>
      <c r="E106" s="12"/>
      <c r="F106" s="43" t="s">
        <v>442</v>
      </c>
      <c r="G106" s="48" t="s">
        <v>1055</v>
      </c>
      <c r="H106" s="48" t="s">
        <v>1223</v>
      </c>
      <c r="I106" s="71">
        <f t="shared" si="3"/>
        <v>43</v>
      </c>
      <c r="J106" s="16">
        <f t="shared" si="4"/>
        <v>386.57</v>
      </c>
      <c r="K106" s="16">
        <f t="shared" si="5"/>
        <v>322.5</v>
      </c>
    </row>
    <row r="107" spans="1:12" x14ac:dyDescent="0.25">
      <c r="A107" s="57" t="s">
        <v>569</v>
      </c>
      <c r="B107" s="12" t="s">
        <v>848</v>
      </c>
      <c r="C107" s="126" t="s">
        <v>849</v>
      </c>
      <c r="D107" s="8"/>
      <c r="E107" s="10"/>
      <c r="F107" s="127" t="s">
        <v>850</v>
      </c>
      <c r="G107" s="48" t="s">
        <v>16</v>
      </c>
      <c r="H107" s="48" t="s">
        <v>17</v>
      </c>
      <c r="I107" s="71">
        <f t="shared" si="3"/>
        <v>2</v>
      </c>
      <c r="J107" s="16">
        <f t="shared" si="4"/>
        <v>17.98</v>
      </c>
      <c r="K107" s="16">
        <f t="shared" si="5"/>
        <v>15</v>
      </c>
    </row>
    <row r="108" spans="1:12" x14ac:dyDescent="0.25">
      <c r="A108" s="57" t="s">
        <v>570</v>
      </c>
      <c r="B108" s="12" t="s">
        <v>185</v>
      </c>
      <c r="C108" s="89" t="s">
        <v>187</v>
      </c>
      <c r="D108" s="241"/>
      <c r="E108" s="243"/>
      <c r="F108" s="83" t="s">
        <v>188</v>
      </c>
      <c r="G108" s="48" t="s">
        <v>1143</v>
      </c>
      <c r="H108" s="48" t="s">
        <v>1255</v>
      </c>
      <c r="I108" s="71">
        <f t="shared" si="3"/>
        <v>3</v>
      </c>
      <c r="J108" s="16">
        <f t="shared" si="4"/>
        <v>26.97</v>
      </c>
      <c r="K108" s="16">
        <f t="shared" si="5"/>
        <v>22.5</v>
      </c>
    </row>
    <row r="109" spans="1:12" x14ac:dyDescent="0.25">
      <c r="A109" s="57" t="s">
        <v>571</v>
      </c>
      <c r="B109" s="12" t="s">
        <v>186</v>
      </c>
      <c r="C109" s="90"/>
      <c r="D109" s="242"/>
      <c r="E109" s="244"/>
      <c r="F109" s="85"/>
      <c r="G109" s="48" t="s">
        <v>709</v>
      </c>
      <c r="H109" s="48" t="s">
        <v>608</v>
      </c>
      <c r="I109" s="71">
        <f t="shared" si="3"/>
        <v>3</v>
      </c>
      <c r="J109" s="16">
        <f t="shared" si="4"/>
        <v>26.97</v>
      </c>
      <c r="K109" s="16">
        <f t="shared" si="5"/>
        <v>22.5</v>
      </c>
      <c r="L109" s="54"/>
    </row>
    <row r="110" spans="1:12" x14ac:dyDescent="0.25">
      <c r="A110" s="57" t="s">
        <v>572</v>
      </c>
      <c r="B110" s="8" t="s">
        <v>1212</v>
      </c>
      <c r="C110" s="8" t="s">
        <v>1213</v>
      </c>
      <c r="D110" s="8"/>
      <c r="E110" s="10"/>
      <c r="F110" s="8" t="s">
        <v>1211</v>
      </c>
      <c r="G110" s="115"/>
      <c r="H110" s="115"/>
      <c r="I110" s="71"/>
      <c r="J110" s="16">
        <f t="shared" si="4"/>
        <v>0</v>
      </c>
      <c r="K110" s="16">
        <f t="shared" si="5"/>
        <v>0</v>
      </c>
      <c r="L110" s="54"/>
    </row>
    <row r="111" spans="1:12" x14ac:dyDescent="0.25">
      <c r="A111" s="57" t="s">
        <v>158</v>
      </c>
      <c r="B111" s="12" t="s">
        <v>354</v>
      </c>
      <c r="C111" s="41" t="s">
        <v>355</v>
      </c>
      <c r="D111" s="8"/>
      <c r="E111" s="10"/>
      <c r="F111" s="43" t="s">
        <v>327</v>
      </c>
      <c r="G111" s="48" t="s">
        <v>984</v>
      </c>
      <c r="H111" s="48" t="s">
        <v>984</v>
      </c>
      <c r="I111" s="71">
        <f t="shared" si="3"/>
        <v>0</v>
      </c>
      <c r="J111" s="16">
        <f t="shared" si="4"/>
        <v>0</v>
      </c>
      <c r="K111" s="16">
        <f t="shared" si="5"/>
        <v>0</v>
      </c>
      <c r="L111" s="54"/>
    </row>
    <row r="112" spans="1:12" x14ac:dyDescent="0.25">
      <c r="A112" s="57" t="s">
        <v>573</v>
      </c>
      <c r="B112" s="12" t="s">
        <v>914</v>
      </c>
      <c r="C112" s="89" t="s">
        <v>916</v>
      </c>
      <c r="D112" s="8"/>
      <c r="E112" s="10"/>
      <c r="F112" s="83" t="s">
        <v>901</v>
      </c>
      <c r="G112" s="48" t="s">
        <v>17</v>
      </c>
      <c r="H112" s="48" t="s">
        <v>83</v>
      </c>
      <c r="I112" s="71">
        <f t="shared" si="3"/>
        <v>22</v>
      </c>
      <c r="J112" s="16">
        <f t="shared" si="4"/>
        <v>197.78</v>
      </c>
      <c r="K112" s="16">
        <f t="shared" si="5"/>
        <v>165</v>
      </c>
      <c r="L112" s="54"/>
    </row>
    <row r="113" spans="1:12" x14ac:dyDescent="0.25">
      <c r="A113" s="57" t="s">
        <v>574</v>
      </c>
      <c r="B113" s="12" t="s">
        <v>915</v>
      </c>
      <c r="C113" s="90"/>
      <c r="D113" s="8"/>
      <c r="E113" s="10"/>
      <c r="F113" s="85"/>
      <c r="G113" s="48" t="s">
        <v>31</v>
      </c>
      <c r="H113" s="48" t="s">
        <v>68</v>
      </c>
      <c r="I113" s="71">
        <f t="shared" si="3"/>
        <v>12</v>
      </c>
      <c r="J113" s="16">
        <f t="shared" si="4"/>
        <v>107.88</v>
      </c>
      <c r="K113" s="16">
        <f t="shared" si="5"/>
        <v>90</v>
      </c>
      <c r="L113" s="54"/>
    </row>
    <row r="114" spans="1:12" x14ac:dyDescent="0.25">
      <c r="A114" s="57" t="s">
        <v>575</v>
      </c>
      <c r="B114" s="12" t="s">
        <v>853</v>
      </c>
      <c r="C114" s="41" t="s">
        <v>854</v>
      </c>
      <c r="D114" s="8"/>
      <c r="E114" s="10"/>
      <c r="F114" s="43" t="s">
        <v>855</v>
      </c>
      <c r="G114" s="48" t="s">
        <v>16</v>
      </c>
      <c r="H114" s="48" t="s">
        <v>16</v>
      </c>
      <c r="I114" s="71">
        <f>H114-G114</f>
        <v>0</v>
      </c>
      <c r="J114" s="16">
        <f>I114*8.99</f>
        <v>0</v>
      </c>
      <c r="K114" s="16">
        <f>I114*7.5</f>
        <v>0</v>
      </c>
      <c r="L114" s="54"/>
    </row>
    <row r="115" spans="1:12" x14ac:dyDescent="0.25">
      <c r="A115" s="57" t="s">
        <v>576</v>
      </c>
      <c r="B115" s="12" t="s">
        <v>1175</v>
      </c>
      <c r="C115" s="89" t="s">
        <v>1177</v>
      </c>
      <c r="D115" s="8"/>
      <c r="E115" s="10"/>
      <c r="F115" s="85" t="s">
        <v>1178</v>
      </c>
      <c r="G115" s="115"/>
      <c r="H115" s="115"/>
      <c r="I115" s="71">
        <f t="shared" si="3"/>
        <v>0</v>
      </c>
      <c r="J115" s="16">
        <f t="shared" si="4"/>
        <v>0</v>
      </c>
      <c r="K115" s="16">
        <f t="shared" si="5"/>
        <v>0</v>
      </c>
      <c r="L115" s="54"/>
    </row>
    <row r="116" spans="1:12" x14ac:dyDescent="0.25">
      <c r="A116" s="57" t="s">
        <v>577</v>
      </c>
      <c r="B116" s="12" t="s">
        <v>1176</v>
      </c>
      <c r="C116" s="90"/>
      <c r="D116" s="8"/>
      <c r="E116" s="10"/>
      <c r="F116" s="85" t="s">
        <v>1178</v>
      </c>
      <c r="G116" s="115"/>
      <c r="H116" s="115"/>
      <c r="I116" s="71">
        <f t="shared" si="3"/>
        <v>0</v>
      </c>
      <c r="J116" s="16">
        <f t="shared" si="4"/>
        <v>0</v>
      </c>
      <c r="K116" s="16">
        <f t="shared" si="5"/>
        <v>0</v>
      </c>
      <c r="L116" s="54"/>
    </row>
    <row r="117" spans="1:12" x14ac:dyDescent="0.25">
      <c r="A117" s="57" t="s">
        <v>578</v>
      </c>
      <c r="B117" s="12" t="s">
        <v>357</v>
      </c>
      <c r="C117" s="41" t="s">
        <v>358</v>
      </c>
      <c r="D117" s="8"/>
      <c r="E117" s="10"/>
      <c r="F117" s="43" t="s">
        <v>312</v>
      </c>
      <c r="G117" s="48" t="s">
        <v>985</v>
      </c>
      <c r="H117" s="48" t="s">
        <v>1256</v>
      </c>
      <c r="I117" s="71">
        <f t="shared" si="3"/>
        <v>2</v>
      </c>
      <c r="J117" s="16">
        <f t="shared" si="4"/>
        <v>17.98</v>
      </c>
      <c r="K117" s="16">
        <f t="shared" si="5"/>
        <v>15</v>
      </c>
      <c r="L117" s="54"/>
    </row>
    <row r="118" spans="1:12" x14ac:dyDescent="0.25">
      <c r="A118" s="57" t="s">
        <v>579</v>
      </c>
      <c r="B118" s="12" t="s">
        <v>437</v>
      </c>
      <c r="C118" s="41" t="s">
        <v>438</v>
      </c>
      <c r="D118" s="23"/>
      <c r="E118" s="12"/>
      <c r="F118" s="43" t="s">
        <v>422</v>
      </c>
      <c r="G118" s="48" t="s">
        <v>1167</v>
      </c>
      <c r="H118" s="48" t="s">
        <v>1257</v>
      </c>
      <c r="I118" s="71">
        <f t="shared" si="3"/>
        <v>313</v>
      </c>
      <c r="J118" s="16">
        <f t="shared" si="4"/>
        <v>2813.87</v>
      </c>
      <c r="K118" s="16">
        <f t="shared" si="5"/>
        <v>2347.5</v>
      </c>
      <c r="L118" s="54"/>
    </row>
    <row r="119" spans="1:12" x14ac:dyDescent="0.25">
      <c r="A119" s="57" t="s">
        <v>580</v>
      </c>
      <c r="B119" s="99" t="s">
        <v>546</v>
      </c>
      <c r="C119" s="99" t="s">
        <v>547</v>
      </c>
      <c r="D119" s="23"/>
      <c r="E119" s="12"/>
      <c r="F119" s="99" t="s">
        <v>539</v>
      </c>
      <c r="G119" s="48" t="s">
        <v>773</v>
      </c>
      <c r="H119" s="48" t="s">
        <v>773</v>
      </c>
      <c r="I119" s="71">
        <f t="shared" si="3"/>
        <v>0</v>
      </c>
      <c r="J119" s="16">
        <f t="shared" si="4"/>
        <v>0</v>
      </c>
      <c r="K119" s="16">
        <f t="shared" si="5"/>
        <v>0</v>
      </c>
      <c r="L119" s="54"/>
    </row>
    <row r="120" spans="1:12" x14ac:dyDescent="0.25">
      <c r="A120" s="57" t="s">
        <v>581</v>
      </c>
      <c r="B120" s="12" t="s">
        <v>684</v>
      </c>
      <c r="C120" s="12" t="s">
        <v>685</v>
      </c>
      <c r="D120" s="23"/>
      <c r="E120" s="12"/>
      <c r="F120" s="8" t="s">
        <v>681</v>
      </c>
      <c r="G120" s="48" t="s">
        <v>158</v>
      </c>
      <c r="H120" s="48" t="s">
        <v>576</v>
      </c>
      <c r="I120" s="71">
        <f t="shared" si="3"/>
        <v>4</v>
      </c>
      <c r="J120" s="16">
        <f t="shared" si="4"/>
        <v>35.96</v>
      </c>
      <c r="K120" s="16">
        <f t="shared" si="5"/>
        <v>30</v>
      </c>
      <c r="L120" s="54"/>
    </row>
    <row r="121" spans="1:12" x14ac:dyDescent="0.25">
      <c r="A121" s="57" t="s">
        <v>582</v>
      </c>
      <c r="B121" s="12" t="s">
        <v>430</v>
      </c>
      <c r="C121" s="41" t="s">
        <v>431</v>
      </c>
      <c r="D121" s="23"/>
      <c r="E121" s="12"/>
      <c r="F121" s="43" t="s">
        <v>416</v>
      </c>
      <c r="G121" s="48" t="s">
        <v>1144</v>
      </c>
      <c r="H121" s="48" t="s">
        <v>1258</v>
      </c>
      <c r="I121" s="71">
        <f t="shared" si="3"/>
        <v>363</v>
      </c>
      <c r="J121" s="16">
        <f t="shared" si="4"/>
        <v>3263.37</v>
      </c>
      <c r="K121" s="16">
        <f t="shared" si="5"/>
        <v>2722.5</v>
      </c>
      <c r="L121" s="54"/>
    </row>
    <row r="122" spans="1:12" x14ac:dyDescent="0.25">
      <c r="A122" s="57" t="s">
        <v>583</v>
      </c>
      <c r="B122" s="12" t="s">
        <v>656</v>
      </c>
      <c r="C122" s="12" t="s">
        <v>657</v>
      </c>
      <c r="D122" s="23"/>
      <c r="E122" s="12"/>
      <c r="F122" s="8" t="s">
        <v>655</v>
      </c>
      <c r="G122" s="48" t="s">
        <v>723</v>
      </c>
      <c r="H122" s="48" t="s">
        <v>723</v>
      </c>
      <c r="I122" s="71">
        <f t="shared" si="3"/>
        <v>0</v>
      </c>
      <c r="J122" s="16">
        <f t="shared" si="4"/>
        <v>0</v>
      </c>
      <c r="K122" s="16">
        <f t="shared" si="5"/>
        <v>0</v>
      </c>
      <c r="L122" s="54"/>
    </row>
    <row r="123" spans="1:12" x14ac:dyDescent="0.25">
      <c r="A123" s="57" t="s">
        <v>584</v>
      </c>
      <c r="B123" s="12" t="s">
        <v>661</v>
      </c>
      <c r="C123" s="107" t="s">
        <v>662</v>
      </c>
      <c r="D123" s="8"/>
      <c r="E123" s="10"/>
      <c r="F123" s="8" t="s">
        <v>655</v>
      </c>
      <c r="G123" s="48" t="s">
        <v>193</v>
      </c>
      <c r="H123" s="48" t="s">
        <v>193</v>
      </c>
      <c r="I123" s="71">
        <f t="shared" si="3"/>
        <v>0</v>
      </c>
      <c r="J123" s="16">
        <f t="shared" si="4"/>
        <v>0</v>
      </c>
      <c r="K123" s="16">
        <f t="shared" si="5"/>
        <v>0</v>
      </c>
      <c r="L123" s="54"/>
    </row>
    <row r="124" spans="1:12" x14ac:dyDescent="0.25">
      <c r="A124" s="57" t="s">
        <v>658</v>
      </c>
      <c r="B124" s="12" t="s">
        <v>1183</v>
      </c>
      <c r="C124" s="12" t="s">
        <v>1184</v>
      </c>
      <c r="D124" s="8"/>
      <c r="E124" s="10"/>
      <c r="F124" s="8" t="s">
        <v>1185</v>
      </c>
      <c r="G124" s="115"/>
      <c r="H124" s="115"/>
      <c r="I124" s="71">
        <f t="shared" si="3"/>
        <v>0</v>
      </c>
      <c r="J124" s="16">
        <f t="shared" si="4"/>
        <v>0</v>
      </c>
      <c r="K124" s="16">
        <f t="shared" si="5"/>
        <v>0</v>
      </c>
      <c r="L124" s="54"/>
    </row>
    <row r="125" spans="1:12" x14ac:dyDescent="0.25">
      <c r="A125" s="57" t="s">
        <v>707</v>
      </c>
      <c r="B125" s="12" t="s">
        <v>433</v>
      </c>
      <c r="C125" s="41" t="s">
        <v>434</v>
      </c>
      <c r="D125" s="8"/>
      <c r="E125" s="10"/>
      <c r="F125" s="43" t="s">
        <v>435</v>
      </c>
      <c r="G125" s="48" t="s">
        <v>61</v>
      </c>
      <c r="H125" s="48" t="s">
        <v>71</v>
      </c>
      <c r="I125" s="71">
        <f t="shared" si="3"/>
        <v>3</v>
      </c>
      <c r="J125" s="16">
        <f t="shared" si="4"/>
        <v>26.97</v>
      </c>
      <c r="K125" s="16">
        <f t="shared" si="5"/>
        <v>22.5</v>
      </c>
      <c r="L125" s="54"/>
    </row>
    <row r="126" spans="1:12" x14ac:dyDescent="0.25">
      <c r="A126" s="57" t="s">
        <v>708</v>
      </c>
      <c r="B126" s="12" t="s">
        <v>84</v>
      </c>
      <c r="C126" s="12" t="s">
        <v>144</v>
      </c>
      <c r="D126" s="23"/>
      <c r="E126" s="12"/>
      <c r="F126" s="8" t="s">
        <v>73</v>
      </c>
      <c r="G126" s="46" t="s">
        <v>1145</v>
      </c>
      <c r="H126" s="46" t="s">
        <v>1259</v>
      </c>
      <c r="I126" s="71">
        <f t="shared" si="3"/>
        <v>165</v>
      </c>
      <c r="J126" s="16">
        <f t="shared" si="4"/>
        <v>1483.3500000000001</v>
      </c>
      <c r="K126" s="16">
        <f t="shared" si="5"/>
        <v>1237.5</v>
      </c>
    </row>
    <row r="127" spans="1:12" x14ac:dyDescent="0.25">
      <c r="A127" s="57" t="s">
        <v>709</v>
      </c>
      <c r="B127" s="12" t="s">
        <v>1106</v>
      </c>
      <c r="C127" s="12" t="s">
        <v>1107</v>
      </c>
      <c r="D127" s="8"/>
      <c r="E127" s="10"/>
      <c r="F127" s="8" t="s">
        <v>1108</v>
      </c>
      <c r="G127" s="46" t="s">
        <v>13</v>
      </c>
      <c r="H127" s="46" t="s">
        <v>77</v>
      </c>
      <c r="I127" s="71">
        <f t="shared" si="3"/>
        <v>21</v>
      </c>
      <c r="J127" s="16">
        <f t="shared" si="4"/>
        <v>188.79</v>
      </c>
      <c r="K127" s="16">
        <f t="shared" si="5"/>
        <v>157.5</v>
      </c>
    </row>
    <row r="128" spans="1:12" x14ac:dyDescent="0.25">
      <c r="A128" s="57" t="s">
        <v>710</v>
      </c>
      <c r="B128" s="12" t="s">
        <v>237</v>
      </c>
      <c r="C128" s="75" t="s">
        <v>238</v>
      </c>
      <c r="D128" s="8"/>
      <c r="E128" s="10"/>
      <c r="F128" s="8" t="s">
        <v>214</v>
      </c>
      <c r="G128" s="46" t="s">
        <v>37</v>
      </c>
      <c r="H128" s="46" t="s">
        <v>37</v>
      </c>
      <c r="I128" s="71">
        <f t="shared" si="3"/>
        <v>0</v>
      </c>
      <c r="J128" s="16">
        <f t="shared" si="4"/>
        <v>0</v>
      </c>
      <c r="K128" s="16">
        <f t="shared" si="5"/>
        <v>0</v>
      </c>
    </row>
    <row r="129" spans="1:11" x14ac:dyDescent="0.25">
      <c r="A129" s="57" t="s">
        <v>711</v>
      </c>
      <c r="B129" s="99" t="s">
        <v>548</v>
      </c>
      <c r="C129" s="99" t="s">
        <v>549</v>
      </c>
      <c r="D129" s="23"/>
      <c r="E129" s="12"/>
      <c r="F129" s="99" t="s">
        <v>531</v>
      </c>
      <c r="G129" s="46" t="s">
        <v>1146</v>
      </c>
      <c r="H129" s="46" t="s">
        <v>1260</v>
      </c>
      <c r="I129" s="71">
        <f t="shared" si="3"/>
        <v>377</v>
      </c>
      <c r="J129" s="16">
        <f t="shared" si="4"/>
        <v>3389.23</v>
      </c>
      <c r="K129" s="16">
        <f t="shared" si="5"/>
        <v>2827.5</v>
      </c>
    </row>
    <row r="130" spans="1:11" x14ac:dyDescent="0.25">
      <c r="A130" s="57" t="s">
        <v>608</v>
      </c>
      <c r="B130" s="99" t="s">
        <v>550</v>
      </c>
      <c r="C130" s="99" t="s">
        <v>551</v>
      </c>
      <c r="D130" s="31"/>
      <c r="E130" s="82"/>
      <c r="F130" s="99" t="s">
        <v>531</v>
      </c>
      <c r="G130" s="115" t="s">
        <v>16</v>
      </c>
      <c r="H130" s="115" t="s">
        <v>16</v>
      </c>
      <c r="I130" s="71">
        <f t="shared" si="3"/>
        <v>0</v>
      </c>
      <c r="J130" s="16">
        <f t="shared" si="4"/>
        <v>0</v>
      </c>
      <c r="K130" s="16">
        <f t="shared" si="5"/>
        <v>0</v>
      </c>
    </row>
    <row r="131" spans="1:11" x14ac:dyDescent="0.25">
      <c r="A131" s="57" t="s">
        <v>712</v>
      </c>
      <c r="B131" s="99" t="s">
        <v>860</v>
      </c>
      <c r="C131" s="99" t="s">
        <v>861</v>
      </c>
      <c r="D131" s="31"/>
      <c r="E131" s="82"/>
      <c r="F131" s="99" t="s">
        <v>844</v>
      </c>
      <c r="G131" s="46" t="s">
        <v>34</v>
      </c>
      <c r="H131" s="46" t="s">
        <v>34</v>
      </c>
      <c r="I131" s="71">
        <f t="shared" si="3"/>
        <v>0</v>
      </c>
      <c r="J131" s="16">
        <f t="shared" si="4"/>
        <v>0</v>
      </c>
      <c r="K131" s="16">
        <f t="shared" si="5"/>
        <v>0</v>
      </c>
    </row>
    <row r="132" spans="1:11" x14ac:dyDescent="0.25">
      <c r="A132" s="57" t="s">
        <v>713</v>
      </c>
      <c r="B132" s="99" t="s">
        <v>552</v>
      </c>
      <c r="C132" s="99" t="s">
        <v>553</v>
      </c>
      <c r="D132" s="31"/>
      <c r="E132" s="82"/>
      <c r="F132" s="99" t="s">
        <v>518</v>
      </c>
      <c r="G132" s="46" t="s">
        <v>65</v>
      </c>
      <c r="H132" s="46" t="s">
        <v>65</v>
      </c>
      <c r="I132" s="71">
        <f t="shared" si="3"/>
        <v>0</v>
      </c>
      <c r="J132" s="16">
        <f t="shared" si="4"/>
        <v>0</v>
      </c>
      <c r="K132" s="16">
        <f t="shared" si="5"/>
        <v>0</v>
      </c>
    </row>
    <row r="133" spans="1:11" x14ac:dyDescent="0.25">
      <c r="A133" s="57" t="s">
        <v>307</v>
      </c>
      <c r="B133" s="99" t="s">
        <v>1100</v>
      </c>
      <c r="C133" s="99" t="s">
        <v>1101</v>
      </c>
      <c r="D133" s="31"/>
      <c r="E133" s="82"/>
      <c r="F133" s="155" t="s">
        <v>1099</v>
      </c>
      <c r="G133" s="46" t="s">
        <v>1147</v>
      </c>
      <c r="H133" s="46" t="s">
        <v>1261</v>
      </c>
      <c r="I133" s="71">
        <f t="shared" si="3"/>
        <v>25</v>
      </c>
      <c r="J133" s="16">
        <f t="shared" si="4"/>
        <v>224.75</v>
      </c>
      <c r="K133" s="16">
        <f t="shared" si="5"/>
        <v>187.5</v>
      </c>
    </row>
    <row r="134" spans="1:11" x14ac:dyDescent="0.25">
      <c r="A134" s="57" t="s">
        <v>714</v>
      </c>
      <c r="B134" s="110" t="s">
        <v>417</v>
      </c>
      <c r="C134" s="75" t="s">
        <v>418</v>
      </c>
      <c r="D134" s="31"/>
      <c r="E134" s="82"/>
      <c r="F134" s="31" t="s">
        <v>419</v>
      </c>
      <c r="G134" s="46" t="s">
        <v>1086</v>
      </c>
      <c r="H134" s="46" t="s">
        <v>1086</v>
      </c>
      <c r="I134" s="71">
        <f t="shared" si="3"/>
        <v>0</v>
      </c>
      <c r="J134" s="16">
        <f t="shared" si="4"/>
        <v>0</v>
      </c>
      <c r="K134" s="16">
        <f t="shared" si="5"/>
        <v>0</v>
      </c>
    </row>
    <row r="135" spans="1:11" x14ac:dyDescent="0.25">
      <c r="A135" s="57" t="s">
        <v>715</v>
      </c>
      <c r="B135" s="110" t="s">
        <v>917</v>
      </c>
      <c r="C135" s="75" t="s">
        <v>918</v>
      </c>
      <c r="D135" s="23"/>
      <c r="E135" s="12"/>
      <c r="F135" s="31" t="s">
        <v>919</v>
      </c>
      <c r="G135" s="115"/>
      <c r="H135" s="115"/>
      <c r="I135" s="71">
        <f t="shared" si="3"/>
        <v>0</v>
      </c>
      <c r="J135" s="16">
        <f t="shared" si="4"/>
        <v>0</v>
      </c>
      <c r="K135" s="16">
        <f t="shared" si="5"/>
        <v>0</v>
      </c>
    </row>
    <row r="136" spans="1:11" x14ac:dyDescent="0.25">
      <c r="A136" s="57" t="s">
        <v>716</v>
      </c>
      <c r="B136" s="110" t="s">
        <v>420</v>
      </c>
      <c r="C136" s="75" t="s">
        <v>421</v>
      </c>
      <c r="D136" s="23"/>
      <c r="E136" s="12"/>
      <c r="F136" s="31" t="s">
        <v>422</v>
      </c>
      <c r="G136" s="46" t="s">
        <v>423</v>
      </c>
      <c r="H136" s="46" t="s">
        <v>423</v>
      </c>
      <c r="I136" s="71">
        <f t="shared" si="3"/>
        <v>0</v>
      </c>
      <c r="J136" s="16">
        <f t="shared" ref="J136:J199" si="6">I136*8.99</f>
        <v>0</v>
      </c>
      <c r="K136" s="16">
        <f t="shared" ref="K136:K199" si="7">I136*7.5</f>
        <v>0</v>
      </c>
    </row>
    <row r="137" spans="1:11" x14ac:dyDescent="0.25">
      <c r="A137" s="57" t="s">
        <v>717</v>
      </c>
      <c r="B137" s="110" t="s">
        <v>361</v>
      </c>
      <c r="C137" s="76" t="s">
        <v>362</v>
      </c>
      <c r="D137" s="241"/>
      <c r="E137" s="243"/>
      <c r="F137" s="86" t="s">
        <v>363</v>
      </c>
      <c r="G137" s="46" t="s">
        <v>1148</v>
      </c>
      <c r="H137" s="46" t="s">
        <v>162</v>
      </c>
      <c r="I137" s="71">
        <f t="shared" si="3"/>
        <v>178</v>
      </c>
      <c r="J137" s="16">
        <f t="shared" si="6"/>
        <v>1600.22</v>
      </c>
      <c r="K137" s="16">
        <f t="shared" si="7"/>
        <v>1335</v>
      </c>
    </row>
    <row r="138" spans="1:11" x14ac:dyDescent="0.25">
      <c r="A138" s="57" t="s">
        <v>470</v>
      </c>
      <c r="B138" s="12" t="s">
        <v>387</v>
      </c>
      <c r="C138" s="77"/>
      <c r="D138" s="242"/>
      <c r="E138" s="244"/>
      <c r="F138" s="88"/>
      <c r="G138" s="46" t="s">
        <v>1149</v>
      </c>
      <c r="H138" s="46" t="s">
        <v>1262</v>
      </c>
      <c r="I138" s="71">
        <f t="shared" si="3"/>
        <v>454</v>
      </c>
      <c r="J138" s="16">
        <f t="shared" si="6"/>
        <v>4081.46</v>
      </c>
      <c r="K138" s="16">
        <f t="shared" si="7"/>
        <v>3405</v>
      </c>
    </row>
    <row r="139" spans="1:11" x14ac:dyDescent="0.25">
      <c r="A139" s="57" t="s">
        <v>389</v>
      </c>
      <c r="B139" s="12" t="s">
        <v>424</v>
      </c>
      <c r="C139" s="83" t="s">
        <v>427</v>
      </c>
      <c r="D139" s="241"/>
      <c r="E139" s="243"/>
      <c r="F139" s="86" t="s">
        <v>428</v>
      </c>
      <c r="G139" s="46" t="s">
        <v>1150</v>
      </c>
      <c r="H139" s="46" t="s">
        <v>1263</v>
      </c>
      <c r="I139" s="71">
        <f t="shared" ref="I139:I200" si="8">H139-G139</f>
        <v>14</v>
      </c>
      <c r="J139" s="16">
        <f t="shared" si="6"/>
        <v>125.86</v>
      </c>
      <c r="K139" s="16">
        <f t="shared" si="7"/>
        <v>105</v>
      </c>
    </row>
    <row r="140" spans="1:11" x14ac:dyDescent="0.25">
      <c r="A140" s="57" t="s">
        <v>347</v>
      </c>
      <c r="B140" s="12" t="s">
        <v>425</v>
      </c>
      <c r="C140" s="84"/>
      <c r="D140" s="245"/>
      <c r="E140" s="246"/>
      <c r="F140" s="87"/>
      <c r="G140" s="46" t="s">
        <v>1151</v>
      </c>
      <c r="H140" s="46" t="s">
        <v>1264</v>
      </c>
      <c r="I140" s="71">
        <f t="shared" si="8"/>
        <v>17</v>
      </c>
      <c r="J140" s="16">
        <f t="shared" si="6"/>
        <v>152.83000000000001</v>
      </c>
      <c r="K140" s="16">
        <f t="shared" si="7"/>
        <v>127.5</v>
      </c>
    </row>
    <row r="141" spans="1:11" x14ac:dyDescent="0.25">
      <c r="A141" s="57" t="s">
        <v>299</v>
      </c>
      <c r="B141" s="12" t="s">
        <v>426</v>
      </c>
      <c r="C141" s="85"/>
      <c r="D141" s="242"/>
      <c r="E141" s="244"/>
      <c r="F141" s="88"/>
      <c r="G141" s="46" t="s">
        <v>994</v>
      </c>
      <c r="H141" s="46" t="s">
        <v>833</v>
      </c>
      <c r="I141" s="71">
        <f t="shared" si="8"/>
        <v>15</v>
      </c>
      <c r="J141" s="16">
        <f t="shared" si="6"/>
        <v>134.85</v>
      </c>
      <c r="K141" s="16">
        <f t="shared" si="7"/>
        <v>112.5</v>
      </c>
    </row>
    <row r="142" spans="1:11" x14ac:dyDescent="0.25">
      <c r="A142" s="57" t="s">
        <v>718</v>
      </c>
      <c r="B142" s="99" t="s">
        <v>554</v>
      </c>
      <c r="C142" s="99" t="s">
        <v>555</v>
      </c>
      <c r="D142" s="23"/>
      <c r="E142" s="12"/>
      <c r="F142" s="99" t="s">
        <v>556</v>
      </c>
      <c r="G142" s="46" t="s">
        <v>252</v>
      </c>
      <c r="H142" s="46" t="s">
        <v>1265</v>
      </c>
      <c r="I142" s="71">
        <f t="shared" si="8"/>
        <v>77</v>
      </c>
      <c r="J142" s="16">
        <f t="shared" si="6"/>
        <v>692.23</v>
      </c>
      <c r="K142" s="16">
        <f t="shared" si="7"/>
        <v>577.5</v>
      </c>
    </row>
    <row r="143" spans="1:11" x14ac:dyDescent="0.25">
      <c r="A143" s="57" t="s">
        <v>449</v>
      </c>
      <c r="B143" s="12" t="s">
        <v>687</v>
      </c>
      <c r="C143" s="76" t="s">
        <v>688</v>
      </c>
      <c r="D143" s="159"/>
      <c r="E143" s="160"/>
      <c r="F143" s="91" t="s">
        <v>681</v>
      </c>
      <c r="G143" s="46" t="s">
        <v>54</v>
      </c>
      <c r="H143" s="46" t="s">
        <v>58</v>
      </c>
      <c r="I143" s="71">
        <f t="shared" si="8"/>
        <v>1</v>
      </c>
      <c r="J143" s="16">
        <f t="shared" si="6"/>
        <v>8.99</v>
      </c>
      <c r="K143" s="16">
        <f t="shared" si="7"/>
        <v>7.5</v>
      </c>
    </row>
    <row r="144" spans="1:11" x14ac:dyDescent="0.25">
      <c r="A144" s="57" t="s">
        <v>719</v>
      </c>
      <c r="B144" s="99" t="s">
        <v>686</v>
      </c>
      <c r="C144" s="77"/>
      <c r="D144" s="159"/>
      <c r="E144" s="160"/>
      <c r="F144" s="92"/>
      <c r="G144" s="46" t="s">
        <v>54</v>
      </c>
      <c r="H144" s="46" t="s">
        <v>54</v>
      </c>
      <c r="I144" s="71">
        <f t="shared" si="8"/>
        <v>0</v>
      </c>
      <c r="J144" s="16">
        <f t="shared" si="6"/>
        <v>0</v>
      </c>
      <c r="K144" s="16">
        <f t="shared" si="7"/>
        <v>0</v>
      </c>
    </row>
    <row r="145" spans="1:12" x14ac:dyDescent="0.25">
      <c r="A145" s="57" t="s">
        <v>720</v>
      </c>
      <c r="B145" s="12" t="s">
        <v>667</v>
      </c>
      <c r="C145" s="12" t="s">
        <v>668</v>
      </c>
      <c r="D145" s="23"/>
      <c r="E145" s="12"/>
      <c r="F145" s="8" t="s">
        <v>669</v>
      </c>
      <c r="G145" s="46" t="s">
        <v>1152</v>
      </c>
      <c r="H145" s="46" t="s">
        <v>1266</v>
      </c>
      <c r="I145" s="71">
        <f t="shared" si="8"/>
        <v>470</v>
      </c>
      <c r="J145" s="16">
        <f t="shared" si="6"/>
        <v>4225.3</v>
      </c>
      <c r="K145" s="16">
        <f t="shared" si="7"/>
        <v>3525</v>
      </c>
    </row>
    <row r="146" spans="1:12" x14ac:dyDescent="0.25">
      <c r="A146" s="57" t="s">
        <v>721</v>
      </c>
      <c r="B146" s="12" t="s">
        <v>663</v>
      </c>
      <c r="C146" s="12" t="s">
        <v>664</v>
      </c>
      <c r="D146" s="159"/>
      <c r="E146" s="160"/>
      <c r="F146" s="8" t="s">
        <v>655</v>
      </c>
      <c r="G146" s="46" t="s">
        <v>26</v>
      </c>
      <c r="H146" s="46" t="s">
        <v>26</v>
      </c>
      <c r="I146" s="71">
        <f t="shared" si="8"/>
        <v>0</v>
      </c>
      <c r="J146" s="16">
        <f t="shared" si="6"/>
        <v>0</v>
      </c>
      <c r="K146" s="16">
        <f t="shared" si="7"/>
        <v>0</v>
      </c>
    </row>
    <row r="147" spans="1:12" x14ac:dyDescent="0.25">
      <c r="A147" s="57" t="s">
        <v>724</v>
      </c>
      <c r="B147" s="12" t="s">
        <v>679</v>
      </c>
      <c r="C147" s="12" t="s">
        <v>680</v>
      </c>
      <c r="D147" s="159"/>
      <c r="E147" s="160"/>
      <c r="F147" s="8" t="s">
        <v>681</v>
      </c>
      <c r="G147" s="46" t="s">
        <v>20</v>
      </c>
      <c r="H147" s="46" t="s">
        <v>23</v>
      </c>
      <c r="I147" s="71">
        <f t="shared" si="8"/>
        <v>1</v>
      </c>
      <c r="J147" s="16">
        <f t="shared" si="6"/>
        <v>8.99</v>
      </c>
      <c r="K147" s="16">
        <f t="shared" si="7"/>
        <v>7.5</v>
      </c>
    </row>
    <row r="148" spans="1:12" x14ac:dyDescent="0.25">
      <c r="A148" s="57" t="s">
        <v>728</v>
      </c>
      <c r="B148" s="12" t="s">
        <v>414</v>
      </c>
      <c r="C148" s="77" t="s">
        <v>415</v>
      </c>
      <c r="D148" s="23"/>
      <c r="E148" s="12"/>
      <c r="F148" s="158" t="s">
        <v>416</v>
      </c>
      <c r="G148" s="46" t="s">
        <v>1153</v>
      </c>
      <c r="H148" s="46" t="s">
        <v>1267</v>
      </c>
      <c r="I148" s="71">
        <f t="shared" si="8"/>
        <v>321</v>
      </c>
      <c r="J148" s="16">
        <f t="shared" si="6"/>
        <v>2885.79</v>
      </c>
      <c r="K148" s="16">
        <f t="shared" si="7"/>
        <v>2407.5</v>
      </c>
    </row>
    <row r="149" spans="1:12" x14ac:dyDescent="0.25">
      <c r="A149" s="57" t="s">
        <v>729</v>
      </c>
      <c r="B149" s="12" t="s">
        <v>670</v>
      </c>
      <c r="C149" s="12" t="s">
        <v>671</v>
      </c>
      <c r="D149" s="159"/>
      <c r="E149" s="160"/>
      <c r="F149" s="8" t="s">
        <v>672</v>
      </c>
      <c r="G149" s="46" t="s">
        <v>81</v>
      </c>
      <c r="H149" s="46" t="s">
        <v>83</v>
      </c>
      <c r="I149" s="71">
        <f t="shared" si="8"/>
        <v>1</v>
      </c>
      <c r="J149" s="16">
        <f t="shared" si="6"/>
        <v>8.99</v>
      </c>
      <c r="K149" s="16">
        <f t="shared" si="7"/>
        <v>7.5</v>
      </c>
      <c r="L149" s="9"/>
    </row>
    <row r="150" spans="1:12" x14ac:dyDescent="0.25">
      <c r="A150" s="57" t="s">
        <v>730</v>
      </c>
      <c r="B150" s="12" t="s">
        <v>86</v>
      </c>
      <c r="C150" s="12" t="s">
        <v>145</v>
      </c>
      <c r="D150" s="23"/>
      <c r="E150" s="12"/>
      <c r="F150" s="8" t="s">
        <v>87</v>
      </c>
      <c r="G150" s="46" t="s">
        <v>335</v>
      </c>
      <c r="H150" s="46" t="s">
        <v>1268</v>
      </c>
      <c r="I150" s="71">
        <f t="shared" si="8"/>
        <v>37</v>
      </c>
      <c r="J150" s="16">
        <f t="shared" si="6"/>
        <v>332.63</v>
      </c>
      <c r="K150" s="16">
        <f t="shared" si="7"/>
        <v>277.5</v>
      </c>
    </row>
    <row r="151" spans="1:12" x14ac:dyDescent="0.25">
      <c r="A151" s="57" t="s">
        <v>480</v>
      </c>
      <c r="B151" s="12" t="s">
        <v>89</v>
      </c>
      <c r="C151" s="12" t="s">
        <v>147</v>
      </c>
      <c r="D151" s="23"/>
      <c r="E151" s="12"/>
      <c r="F151" s="8" t="s">
        <v>87</v>
      </c>
      <c r="G151" s="46" t="s">
        <v>1154</v>
      </c>
      <c r="H151" s="46" t="s">
        <v>1269</v>
      </c>
      <c r="I151" s="71">
        <f t="shared" si="8"/>
        <v>244</v>
      </c>
      <c r="J151" s="16">
        <f t="shared" si="6"/>
        <v>2193.56</v>
      </c>
      <c r="K151" s="16">
        <f t="shared" si="7"/>
        <v>1830</v>
      </c>
    </row>
    <row r="152" spans="1:12" x14ac:dyDescent="0.25">
      <c r="A152" s="57" t="s">
        <v>884</v>
      </c>
      <c r="B152" s="12" t="s">
        <v>665</v>
      </c>
      <c r="C152" s="12" t="s">
        <v>666</v>
      </c>
      <c r="D152" s="8"/>
      <c r="E152" s="10"/>
      <c r="F152" s="8" t="s">
        <v>655</v>
      </c>
      <c r="G152" s="46" t="s">
        <v>34</v>
      </c>
      <c r="H152" s="46" t="s">
        <v>37</v>
      </c>
      <c r="I152" s="71">
        <f t="shared" si="8"/>
        <v>1</v>
      </c>
      <c r="J152" s="16">
        <f t="shared" si="6"/>
        <v>8.99</v>
      </c>
      <c r="K152" s="16">
        <f t="shared" si="7"/>
        <v>7.5</v>
      </c>
    </row>
    <row r="153" spans="1:12" x14ac:dyDescent="0.25">
      <c r="A153" s="57" t="s">
        <v>885</v>
      </c>
      <c r="B153" s="12" t="s">
        <v>689</v>
      </c>
      <c r="C153" s="12" t="s">
        <v>690</v>
      </c>
      <c r="D153" s="8"/>
      <c r="E153" s="10"/>
      <c r="F153" s="8" t="s">
        <v>691</v>
      </c>
      <c r="G153" s="46" t="s">
        <v>20</v>
      </c>
      <c r="H153" s="46" t="s">
        <v>20</v>
      </c>
      <c r="I153" s="71">
        <f t="shared" si="8"/>
        <v>0</v>
      </c>
      <c r="J153" s="16">
        <f t="shared" si="6"/>
        <v>0</v>
      </c>
      <c r="K153" s="16">
        <f t="shared" si="7"/>
        <v>0</v>
      </c>
    </row>
    <row r="154" spans="1:12" x14ac:dyDescent="0.25">
      <c r="A154" s="57" t="s">
        <v>886</v>
      </c>
      <c r="B154" s="99" t="s">
        <v>557</v>
      </c>
      <c r="C154" s="99" t="s">
        <v>558</v>
      </c>
      <c r="D154" s="8"/>
      <c r="E154" s="10"/>
      <c r="F154" s="99" t="s">
        <v>518</v>
      </c>
      <c r="G154" s="46" t="s">
        <v>995</v>
      </c>
      <c r="H154" s="46" t="s">
        <v>995</v>
      </c>
      <c r="I154" s="71">
        <f t="shared" si="8"/>
        <v>0</v>
      </c>
      <c r="J154" s="16">
        <f t="shared" si="6"/>
        <v>0</v>
      </c>
      <c r="K154" s="16">
        <f t="shared" si="7"/>
        <v>0</v>
      </c>
    </row>
    <row r="155" spans="1:12" x14ac:dyDescent="0.25">
      <c r="A155" s="57" t="s">
        <v>887</v>
      </c>
      <c r="B155" s="99" t="s">
        <v>868</v>
      </c>
      <c r="C155" s="99" t="s">
        <v>869</v>
      </c>
      <c r="D155" s="8"/>
      <c r="E155" s="10"/>
      <c r="F155" s="99" t="s">
        <v>844</v>
      </c>
      <c r="G155" s="115" t="s">
        <v>16</v>
      </c>
      <c r="H155" s="115" t="s">
        <v>16</v>
      </c>
      <c r="I155" s="71">
        <f t="shared" si="8"/>
        <v>0</v>
      </c>
      <c r="J155" s="16">
        <f t="shared" si="6"/>
        <v>0</v>
      </c>
      <c r="K155" s="16">
        <f t="shared" si="7"/>
        <v>0</v>
      </c>
    </row>
    <row r="156" spans="1:12" x14ac:dyDescent="0.25">
      <c r="A156" s="57" t="s">
        <v>888</v>
      </c>
      <c r="B156" s="99" t="s">
        <v>1097</v>
      </c>
      <c r="C156" s="99" t="s">
        <v>1098</v>
      </c>
      <c r="D156" s="8"/>
      <c r="E156" s="10"/>
      <c r="F156" s="155" t="s">
        <v>1099</v>
      </c>
      <c r="G156" s="46" t="s">
        <v>750</v>
      </c>
      <c r="H156" s="46" t="s">
        <v>1270</v>
      </c>
      <c r="I156" s="71">
        <f t="shared" si="8"/>
        <v>20</v>
      </c>
      <c r="J156" s="16">
        <f t="shared" si="6"/>
        <v>179.8</v>
      </c>
      <c r="K156" s="16">
        <f t="shared" si="7"/>
        <v>150</v>
      </c>
    </row>
    <row r="157" spans="1:12" x14ac:dyDescent="0.25">
      <c r="A157" s="57" t="s">
        <v>889</v>
      </c>
      <c r="B157" s="12" t="s">
        <v>239</v>
      </c>
      <c r="C157" s="12" t="s">
        <v>241</v>
      </c>
      <c r="D157" s="23"/>
      <c r="E157" s="12"/>
      <c r="F157" s="8" t="s">
        <v>210</v>
      </c>
      <c r="G157" s="46" t="s">
        <v>88</v>
      </c>
      <c r="H157" s="46" t="s">
        <v>194</v>
      </c>
      <c r="I157" s="71">
        <f t="shared" si="8"/>
        <v>7</v>
      </c>
      <c r="J157" s="16">
        <f t="shared" si="6"/>
        <v>62.93</v>
      </c>
      <c r="K157" s="16">
        <f t="shared" si="7"/>
        <v>52.5</v>
      </c>
    </row>
    <row r="158" spans="1:12" x14ac:dyDescent="0.25">
      <c r="A158" s="57" t="s">
        <v>890</v>
      </c>
      <c r="B158" s="12" t="s">
        <v>240</v>
      </c>
      <c r="C158" s="12" t="s">
        <v>241</v>
      </c>
      <c r="D158" s="23"/>
      <c r="E158" s="12"/>
      <c r="F158" s="8" t="s">
        <v>210</v>
      </c>
      <c r="G158" s="46" t="s">
        <v>58</v>
      </c>
      <c r="H158" s="46" t="s">
        <v>74</v>
      </c>
      <c r="I158" s="71">
        <f t="shared" si="8"/>
        <v>5</v>
      </c>
      <c r="J158" s="16">
        <f t="shared" si="6"/>
        <v>44.95</v>
      </c>
      <c r="K158" s="16">
        <f t="shared" si="7"/>
        <v>37.5</v>
      </c>
    </row>
    <row r="159" spans="1:12" x14ac:dyDescent="0.25">
      <c r="A159" s="57" t="s">
        <v>781</v>
      </c>
      <c r="B159" s="12" t="s">
        <v>692</v>
      </c>
      <c r="C159" s="12" t="s">
        <v>693</v>
      </c>
      <c r="D159" s="8"/>
      <c r="E159" s="10"/>
      <c r="F159" s="8" t="s">
        <v>691</v>
      </c>
      <c r="G159" s="46" t="s">
        <v>29</v>
      </c>
      <c r="H159" s="46" t="s">
        <v>31</v>
      </c>
      <c r="I159" s="71">
        <f t="shared" si="8"/>
        <v>1</v>
      </c>
      <c r="J159" s="16">
        <f t="shared" si="6"/>
        <v>8.99</v>
      </c>
      <c r="K159" s="16">
        <f t="shared" si="7"/>
        <v>7.5</v>
      </c>
    </row>
    <row r="160" spans="1:12" x14ac:dyDescent="0.25">
      <c r="A160" s="57" t="s">
        <v>891</v>
      </c>
      <c r="B160" s="12" t="s">
        <v>920</v>
      </c>
      <c r="C160" s="12" t="s">
        <v>921</v>
      </c>
      <c r="D160" s="8"/>
      <c r="E160" s="10"/>
      <c r="F160" s="8" t="s">
        <v>907</v>
      </c>
      <c r="G160" s="46" t="s">
        <v>13</v>
      </c>
      <c r="H160" s="46" t="s">
        <v>13</v>
      </c>
      <c r="I160" s="71">
        <f t="shared" si="8"/>
        <v>0</v>
      </c>
      <c r="J160" s="16">
        <f t="shared" si="6"/>
        <v>0</v>
      </c>
      <c r="K160" s="16">
        <f t="shared" si="7"/>
        <v>0</v>
      </c>
    </row>
    <row r="161" spans="1:11" x14ac:dyDescent="0.25">
      <c r="A161" s="57" t="s">
        <v>640</v>
      </c>
      <c r="B161" s="12" t="s">
        <v>365</v>
      </c>
      <c r="C161" s="12" t="s">
        <v>366</v>
      </c>
      <c r="D161" s="8"/>
      <c r="E161" s="10"/>
      <c r="F161" s="8" t="s">
        <v>327</v>
      </c>
      <c r="G161" s="46" t="s">
        <v>195</v>
      </c>
      <c r="H161" s="46" t="s">
        <v>195</v>
      </c>
      <c r="I161" s="71">
        <f t="shared" si="8"/>
        <v>0</v>
      </c>
      <c r="J161" s="16">
        <f t="shared" si="6"/>
        <v>0</v>
      </c>
      <c r="K161" s="16">
        <f t="shared" si="7"/>
        <v>0</v>
      </c>
    </row>
    <row r="162" spans="1:11" x14ac:dyDescent="0.25">
      <c r="A162" s="57" t="s">
        <v>892</v>
      </c>
      <c r="B162" s="12" t="s">
        <v>367</v>
      </c>
      <c r="C162" s="12" t="s">
        <v>368</v>
      </c>
      <c r="D162" s="23"/>
      <c r="E162" s="12"/>
      <c r="F162" s="8" t="s">
        <v>312</v>
      </c>
      <c r="G162" s="46" t="s">
        <v>1155</v>
      </c>
      <c r="H162" s="46" t="s">
        <v>1271</v>
      </c>
      <c r="I162" s="71">
        <f t="shared" si="8"/>
        <v>180</v>
      </c>
      <c r="J162" s="16">
        <f t="shared" si="6"/>
        <v>1618.2</v>
      </c>
      <c r="K162" s="16">
        <f t="shared" si="7"/>
        <v>1350</v>
      </c>
    </row>
    <row r="163" spans="1:11" x14ac:dyDescent="0.25">
      <c r="A163" s="57" t="s">
        <v>893</v>
      </c>
      <c r="B163" s="12" t="s">
        <v>407</v>
      </c>
      <c r="C163" s="12" t="s">
        <v>408</v>
      </c>
      <c r="D163" s="23"/>
      <c r="E163" s="12"/>
      <c r="F163" s="8" t="s">
        <v>410</v>
      </c>
      <c r="G163" s="46" t="s">
        <v>16</v>
      </c>
      <c r="H163" s="46" t="s">
        <v>16</v>
      </c>
      <c r="I163" s="71">
        <f t="shared" si="8"/>
        <v>0</v>
      </c>
      <c r="J163" s="16">
        <f t="shared" si="6"/>
        <v>0</v>
      </c>
      <c r="K163" s="16">
        <f t="shared" si="7"/>
        <v>0</v>
      </c>
    </row>
    <row r="164" spans="1:11" x14ac:dyDescent="0.25">
      <c r="A164" s="57" t="s">
        <v>894</v>
      </c>
      <c r="B164" s="12" t="s">
        <v>411</v>
      </c>
      <c r="C164" s="12" t="s">
        <v>412</v>
      </c>
      <c r="D164" s="8"/>
      <c r="E164" s="10"/>
      <c r="F164" s="8" t="s">
        <v>410</v>
      </c>
      <c r="G164" s="46" t="s">
        <v>997</v>
      </c>
      <c r="H164" s="46" t="s">
        <v>997</v>
      </c>
      <c r="I164" s="71">
        <f t="shared" si="8"/>
        <v>0</v>
      </c>
      <c r="J164" s="16">
        <f t="shared" si="6"/>
        <v>0</v>
      </c>
      <c r="K164" s="16">
        <f t="shared" si="7"/>
        <v>0</v>
      </c>
    </row>
    <row r="165" spans="1:11" x14ac:dyDescent="0.25">
      <c r="A165" s="57" t="s">
        <v>930</v>
      </c>
      <c r="B165" s="12" t="s">
        <v>1169</v>
      </c>
      <c r="C165" s="12" t="s">
        <v>1170</v>
      </c>
      <c r="D165" s="8"/>
      <c r="E165" s="10"/>
      <c r="F165" s="8" t="s">
        <v>1171</v>
      </c>
      <c r="G165" s="115"/>
      <c r="H165" s="115"/>
      <c r="I165" s="71">
        <f t="shared" si="8"/>
        <v>0</v>
      </c>
      <c r="J165" s="16">
        <f t="shared" si="6"/>
        <v>0</v>
      </c>
      <c r="K165" s="16">
        <f t="shared" si="7"/>
        <v>0</v>
      </c>
    </row>
    <row r="166" spans="1:11" x14ac:dyDescent="0.25">
      <c r="A166" s="57" t="s">
        <v>933</v>
      </c>
      <c r="B166" s="12" t="s">
        <v>373</v>
      </c>
      <c r="C166" s="12" t="s">
        <v>376</v>
      </c>
      <c r="D166" s="23"/>
      <c r="E166" s="12"/>
      <c r="F166" s="8" t="s">
        <v>322</v>
      </c>
      <c r="G166" s="46" t="s">
        <v>1156</v>
      </c>
      <c r="H166" s="46" t="s">
        <v>1272</v>
      </c>
      <c r="I166" s="71">
        <f t="shared" si="8"/>
        <v>235</v>
      </c>
      <c r="J166" s="16">
        <f t="shared" si="6"/>
        <v>2112.65</v>
      </c>
      <c r="K166" s="16">
        <f t="shared" si="7"/>
        <v>1762.5</v>
      </c>
    </row>
    <row r="167" spans="1:11" x14ac:dyDescent="0.25">
      <c r="A167" s="57" t="s">
        <v>934</v>
      </c>
      <c r="B167" s="12" t="s">
        <v>374</v>
      </c>
      <c r="C167" s="76" t="s">
        <v>377</v>
      </c>
      <c r="D167" s="237"/>
      <c r="E167" s="239"/>
      <c r="F167" s="86" t="s">
        <v>322</v>
      </c>
      <c r="G167" s="46" t="s">
        <v>264</v>
      </c>
      <c r="H167" s="46" t="s">
        <v>492</v>
      </c>
      <c r="I167" s="71">
        <f t="shared" si="8"/>
        <v>3</v>
      </c>
      <c r="J167" s="16">
        <f t="shared" si="6"/>
        <v>26.97</v>
      </c>
      <c r="K167" s="16">
        <f t="shared" si="7"/>
        <v>22.5</v>
      </c>
    </row>
    <row r="168" spans="1:11" x14ac:dyDescent="0.25">
      <c r="A168" s="57" t="s">
        <v>935</v>
      </c>
      <c r="B168" s="12" t="s">
        <v>375</v>
      </c>
      <c r="C168" s="77"/>
      <c r="D168" s="238"/>
      <c r="E168" s="240"/>
      <c r="F168" s="88"/>
      <c r="G168" s="46" t="s">
        <v>611</v>
      </c>
      <c r="H168" s="46" t="s">
        <v>160</v>
      </c>
      <c r="I168" s="71">
        <f t="shared" si="8"/>
        <v>3</v>
      </c>
      <c r="J168" s="16">
        <f t="shared" si="6"/>
        <v>26.97</v>
      </c>
      <c r="K168" s="16">
        <f t="shared" si="7"/>
        <v>22.5</v>
      </c>
    </row>
    <row r="169" spans="1:11" x14ac:dyDescent="0.25">
      <c r="A169" s="57" t="s">
        <v>936</v>
      </c>
      <c r="B169" s="12" t="s">
        <v>922</v>
      </c>
      <c r="C169" s="77" t="s">
        <v>923</v>
      </c>
      <c r="D169" s="159"/>
      <c r="E169" s="160"/>
      <c r="F169" s="88" t="s">
        <v>924</v>
      </c>
      <c r="G169" s="115"/>
      <c r="H169" s="115"/>
      <c r="I169" s="71">
        <f t="shared" si="8"/>
        <v>0</v>
      </c>
      <c r="J169" s="16">
        <f t="shared" si="6"/>
        <v>0</v>
      </c>
      <c r="K169" s="16">
        <f t="shared" si="7"/>
        <v>0</v>
      </c>
    </row>
    <row r="170" spans="1:11" x14ac:dyDescent="0.25">
      <c r="A170" s="57" t="s">
        <v>937</v>
      </c>
      <c r="B170" s="12" t="s">
        <v>370</v>
      </c>
      <c r="C170" s="12" t="s">
        <v>371</v>
      </c>
      <c r="D170" s="23"/>
      <c r="E170" s="12"/>
      <c r="F170" s="8" t="s">
        <v>372</v>
      </c>
      <c r="G170" s="46" t="s">
        <v>1157</v>
      </c>
      <c r="H170" s="46" t="s">
        <v>1273</v>
      </c>
      <c r="I170" s="71">
        <f t="shared" si="8"/>
        <v>99</v>
      </c>
      <c r="J170" s="16">
        <f t="shared" si="6"/>
        <v>890.01</v>
      </c>
      <c r="K170" s="16">
        <f t="shared" si="7"/>
        <v>742.5</v>
      </c>
    </row>
    <row r="171" spans="1:11" x14ac:dyDescent="0.25">
      <c r="A171" s="57" t="s">
        <v>938</v>
      </c>
      <c r="B171" s="12" t="s">
        <v>705</v>
      </c>
      <c r="C171" s="12" t="s">
        <v>706</v>
      </c>
      <c r="D171" s="8"/>
      <c r="E171" s="10"/>
      <c r="F171" s="8" t="s">
        <v>704</v>
      </c>
      <c r="G171" s="48" t="s">
        <v>17</v>
      </c>
      <c r="H171" s="48" t="s">
        <v>17</v>
      </c>
      <c r="I171" s="71">
        <f t="shared" si="8"/>
        <v>0</v>
      </c>
      <c r="J171" s="16">
        <f t="shared" si="6"/>
        <v>0</v>
      </c>
      <c r="K171" s="16">
        <f t="shared" si="7"/>
        <v>0</v>
      </c>
    </row>
    <row r="172" spans="1:11" x14ac:dyDescent="0.25">
      <c r="A172" s="57" t="s">
        <v>743</v>
      </c>
      <c r="B172" s="12" t="s">
        <v>1193</v>
      </c>
      <c r="C172" s="12" t="s">
        <v>1194</v>
      </c>
      <c r="D172" s="8"/>
      <c r="E172" s="10"/>
      <c r="F172" s="8" t="s">
        <v>1195</v>
      </c>
      <c r="G172" s="115"/>
      <c r="H172" s="115"/>
      <c r="I172" s="71">
        <f t="shared" si="8"/>
        <v>0</v>
      </c>
      <c r="J172" s="16">
        <f t="shared" si="6"/>
        <v>0</v>
      </c>
      <c r="K172" s="16">
        <f t="shared" si="7"/>
        <v>0</v>
      </c>
    </row>
    <row r="173" spans="1:11" x14ac:dyDescent="0.25">
      <c r="A173" s="57" t="s">
        <v>939</v>
      </c>
      <c r="B173" s="12" t="s">
        <v>925</v>
      </c>
      <c r="C173" s="12" t="s">
        <v>926</v>
      </c>
      <c r="D173" s="8"/>
      <c r="E173" s="10"/>
      <c r="F173" s="8" t="s">
        <v>907</v>
      </c>
      <c r="G173" s="115"/>
      <c r="H173" s="115"/>
      <c r="I173" s="71">
        <f t="shared" si="8"/>
        <v>0</v>
      </c>
      <c r="J173" s="16">
        <f t="shared" si="6"/>
        <v>0</v>
      </c>
      <c r="K173" s="16">
        <f t="shared" si="7"/>
        <v>0</v>
      </c>
    </row>
    <row r="174" spans="1:11" x14ac:dyDescent="0.25">
      <c r="A174" s="57" t="s">
        <v>634</v>
      </c>
      <c r="B174" s="12" t="s">
        <v>1186</v>
      </c>
      <c r="C174" s="12" t="s">
        <v>1187</v>
      </c>
      <c r="D174" s="8"/>
      <c r="E174" s="10"/>
      <c r="F174" s="8" t="s">
        <v>1185</v>
      </c>
      <c r="G174" s="115"/>
      <c r="H174" s="115"/>
      <c r="I174" s="71">
        <f t="shared" si="8"/>
        <v>0</v>
      </c>
      <c r="J174" s="16">
        <f t="shared" si="6"/>
        <v>0</v>
      </c>
      <c r="K174" s="16">
        <f t="shared" si="7"/>
        <v>0</v>
      </c>
    </row>
    <row r="175" spans="1:11" x14ac:dyDescent="0.25">
      <c r="A175" s="57" t="s">
        <v>940</v>
      </c>
      <c r="B175" s="12" t="s">
        <v>380</v>
      </c>
      <c r="C175" s="12" t="s">
        <v>381</v>
      </c>
      <c r="D175" s="23"/>
      <c r="E175" s="12"/>
      <c r="F175" s="8" t="s">
        <v>322</v>
      </c>
      <c r="G175" s="46" t="s">
        <v>1158</v>
      </c>
      <c r="H175" s="46" t="s">
        <v>1274</v>
      </c>
      <c r="I175" s="71">
        <f t="shared" si="8"/>
        <v>502</v>
      </c>
      <c r="J175" s="16">
        <f t="shared" si="6"/>
        <v>4512.9800000000005</v>
      </c>
      <c r="K175" s="16">
        <f t="shared" si="7"/>
        <v>3765</v>
      </c>
    </row>
    <row r="176" spans="1:11" x14ac:dyDescent="0.25">
      <c r="A176" s="57" t="s">
        <v>613</v>
      </c>
      <c r="B176" s="12" t="s">
        <v>873</v>
      </c>
      <c r="C176" s="12" t="s">
        <v>874</v>
      </c>
      <c r="D176" s="8"/>
      <c r="E176" s="10"/>
      <c r="F176" s="8" t="s">
        <v>875</v>
      </c>
      <c r="G176" s="46" t="s">
        <v>13</v>
      </c>
      <c r="H176" s="46" t="s">
        <v>26</v>
      </c>
      <c r="I176" s="71">
        <f t="shared" si="8"/>
        <v>4</v>
      </c>
      <c r="J176" s="16">
        <f t="shared" si="6"/>
        <v>35.96</v>
      </c>
      <c r="K176" s="16">
        <f t="shared" si="7"/>
        <v>30</v>
      </c>
    </row>
    <row r="177" spans="1:11" x14ac:dyDescent="0.25">
      <c r="A177" s="57" t="s">
        <v>113</v>
      </c>
      <c r="B177" s="12" t="s">
        <v>1179</v>
      </c>
      <c r="C177" s="12" t="s">
        <v>1180</v>
      </c>
      <c r="D177" s="8"/>
      <c r="E177" s="10"/>
      <c r="F177" s="8" t="s">
        <v>1178</v>
      </c>
      <c r="G177" s="115"/>
      <c r="H177" s="115"/>
      <c r="I177" s="71">
        <f t="shared" si="8"/>
        <v>0</v>
      </c>
      <c r="J177" s="16">
        <f t="shared" si="6"/>
        <v>0</v>
      </c>
      <c r="K177" s="16">
        <f t="shared" si="7"/>
        <v>0</v>
      </c>
    </row>
    <row r="178" spans="1:11" x14ac:dyDescent="0.25">
      <c r="A178" s="57" t="s">
        <v>941</v>
      </c>
      <c r="B178" s="12" t="s">
        <v>734</v>
      </c>
      <c r="C178" s="12" t="s">
        <v>737</v>
      </c>
      <c r="D178" s="8"/>
      <c r="E178" s="10"/>
      <c r="F178" s="8" t="s">
        <v>736</v>
      </c>
      <c r="G178" s="46" t="s">
        <v>26</v>
      </c>
      <c r="H178" s="46" t="s">
        <v>26</v>
      </c>
      <c r="I178" s="71">
        <f t="shared" si="8"/>
        <v>0</v>
      </c>
      <c r="J178" s="16">
        <f t="shared" si="6"/>
        <v>0</v>
      </c>
      <c r="K178" s="16">
        <f t="shared" si="7"/>
        <v>0</v>
      </c>
    </row>
    <row r="179" spans="1:11" x14ac:dyDescent="0.25">
      <c r="A179" s="57" t="s">
        <v>179</v>
      </c>
      <c r="B179" s="12" t="s">
        <v>1109</v>
      </c>
      <c r="C179" s="12" t="s">
        <v>1110</v>
      </c>
      <c r="D179" s="23"/>
      <c r="E179" s="12"/>
      <c r="F179" s="8" t="s">
        <v>1111</v>
      </c>
      <c r="G179" s="46" t="s">
        <v>20</v>
      </c>
      <c r="H179" s="46" t="s">
        <v>391</v>
      </c>
      <c r="I179" s="71">
        <f t="shared" si="8"/>
        <v>58</v>
      </c>
      <c r="J179" s="16">
        <f t="shared" si="6"/>
        <v>521.41999999999996</v>
      </c>
      <c r="K179" s="16">
        <f t="shared" si="7"/>
        <v>435</v>
      </c>
    </row>
    <row r="180" spans="1:11" x14ac:dyDescent="0.25">
      <c r="A180" s="57" t="s">
        <v>254</v>
      </c>
      <c r="B180" s="12" t="s">
        <v>1181</v>
      </c>
      <c r="C180" s="12" t="s">
        <v>1182</v>
      </c>
      <c r="D180" s="8"/>
      <c r="E180" s="10"/>
      <c r="F180" s="8" t="s">
        <v>1178</v>
      </c>
      <c r="G180" s="115"/>
      <c r="H180" s="115"/>
      <c r="I180" s="71">
        <f t="shared" si="8"/>
        <v>0</v>
      </c>
      <c r="J180" s="16">
        <f t="shared" si="6"/>
        <v>0</v>
      </c>
      <c r="K180" s="16">
        <f t="shared" si="7"/>
        <v>0</v>
      </c>
    </row>
    <row r="181" spans="1:11" x14ac:dyDescent="0.25">
      <c r="A181" s="57" t="s">
        <v>981</v>
      </c>
      <c r="B181" s="99" t="s">
        <v>559</v>
      </c>
      <c r="C181" s="99" t="s">
        <v>560</v>
      </c>
      <c r="D181" s="8"/>
      <c r="E181" s="10"/>
      <c r="F181" s="99" t="s">
        <v>528</v>
      </c>
      <c r="G181" s="46" t="s">
        <v>1000</v>
      </c>
      <c r="H181" s="46" t="s">
        <v>1275</v>
      </c>
      <c r="I181" s="71">
        <f t="shared" si="8"/>
        <v>1</v>
      </c>
      <c r="J181" s="16">
        <f t="shared" si="6"/>
        <v>8.99</v>
      </c>
      <c r="K181" s="16">
        <f t="shared" si="7"/>
        <v>7.5</v>
      </c>
    </row>
    <row r="182" spans="1:11" x14ac:dyDescent="0.25">
      <c r="A182" s="57" t="s">
        <v>1112</v>
      </c>
      <c r="B182" s="12" t="s">
        <v>699</v>
      </c>
      <c r="C182" s="12" t="s">
        <v>700</v>
      </c>
      <c r="D182" s="23"/>
      <c r="E182" s="12"/>
      <c r="F182" s="8" t="s">
        <v>701</v>
      </c>
      <c r="G182" s="46" t="s">
        <v>396</v>
      </c>
      <c r="H182" s="46" t="s">
        <v>396</v>
      </c>
      <c r="I182" s="71">
        <f t="shared" si="8"/>
        <v>0</v>
      </c>
      <c r="J182" s="16">
        <f t="shared" si="6"/>
        <v>0</v>
      </c>
      <c r="K182" s="16">
        <f t="shared" si="7"/>
        <v>0</v>
      </c>
    </row>
    <row r="183" spans="1:11" x14ac:dyDescent="0.25">
      <c r="A183" s="57" t="s">
        <v>1113</v>
      </c>
      <c r="B183" s="99" t="s">
        <v>561</v>
      </c>
      <c r="C183" s="99" t="s">
        <v>562</v>
      </c>
      <c r="D183" s="8"/>
      <c r="E183" s="10"/>
      <c r="F183" s="99" t="s">
        <v>518</v>
      </c>
      <c r="G183" s="46" t="s">
        <v>589</v>
      </c>
      <c r="H183" s="46" t="s">
        <v>589</v>
      </c>
      <c r="I183" s="71">
        <f t="shared" si="8"/>
        <v>0</v>
      </c>
      <c r="J183" s="16">
        <f t="shared" si="6"/>
        <v>0</v>
      </c>
      <c r="K183" s="16">
        <f t="shared" si="7"/>
        <v>0</v>
      </c>
    </row>
    <row r="184" spans="1:11" x14ac:dyDescent="0.25">
      <c r="A184" s="57" t="s">
        <v>1196</v>
      </c>
      <c r="B184" s="12" t="s">
        <v>385</v>
      </c>
      <c r="C184" s="12" t="s">
        <v>386</v>
      </c>
      <c r="D184" s="23"/>
      <c r="E184" s="12"/>
      <c r="F184" s="8" t="s">
        <v>383</v>
      </c>
      <c r="G184" s="46" t="s">
        <v>1159</v>
      </c>
      <c r="H184" s="46" t="s">
        <v>1276</v>
      </c>
      <c r="I184" s="71">
        <f t="shared" si="8"/>
        <v>176</v>
      </c>
      <c r="J184" s="16">
        <f t="shared" si="6"/>
        <v>1582.24</v>
      </c>
      <c r="K184" s="16">
        <f t="shared" si="7"/>
        <v>1320</v>
      </c>
    </row>
    <row r="185" spans="1:11" x14ac:dyDescent="0.25">
      <c r="A185" s="57" t="s">
        <v>1197</v>
      </c>
      <c r="B185" s="36" t="s">
        <v>563</v>
      </c>
      <c r="C185" s="36" t="s">
        <v>564</v>
      </c>
      <c r="D185" s="23"/>
      <c r="E185" s="12"/>
      <c r="F185" s="36" t="s">
        <v>556</v>
      </c>
      <c r="G185" s="46" t="s">
        <v>1160</v>
      </c>
      <c r="H185" s="46" t="s">
        <v>1277</v>
      </c>
      <c r="I185" s="71">
        <f t="shared" si="8"/>
        <v>227</v>
      </c>
      <c r="J185" s="16">
        <f t="shared" si="6"/>
        <v>2040.73</v>
      </c>
      <c r="K185" s="16">
        <f t="shared" si="7"/>
        <v>1702.5</v>
      </c>
    </row>
    <row r="186" spans="1:11" x14ac:dyDescent="0.25">
      <c r="A186" s="57" t="s">
        <v>1198</v>
      </c>
      <c r="B186" s="36" t="s">
        <v>878</v>
      </c>
      <c r="C186" s="128" t="s">
        <v>879</v>
      </c>
      <c r="D186" s="8"/>
      <c r="E186" s="10"/>
      <c r="F186" s="128" t="s">
        <v>875</v>
      </c>
      <c r="G186" s="46" t="s">
        <v>13</v>
      </c>
      <c r="H186" s="46" t="s">
        <v>26</v>
      </c>
      <c r="I186" s="71">
        <f t="shared" si="8"/>
        <v>4</v>
      </c>
      <c r="J186" s="16">
        <f t="shared" si="6"/>
        <v>35.96</v>
      </c>
      <c r="K186" s="16">
        <f t="shared" si="7"/>
        <v>30</v>
      </c>
    </row>
    <row r="187" spans="1:11" x14ac:dyDescent="0.25">
      <c r="A187" s="57" t="s">
        <v>178</v>
      </c>
      <c r="B187" s="12" t="s">
        <v>678</v>
      </c>
      <c r="C187" s="83" t="s">
        <v>676</v>
      </c>
      <c r="D187" s="8"/>
      <c r="E187" s="10"/>
      <c r="F187" s="91" t="s">
        <v>675</v>
      </c>
      <c r="G187" s="46" t="s">
        <v>71</v>
      </c>
      <c r="H187" s="46" t="s">
        <v>77</v>
      </c>
      <c r="I187" s="71">
        <f t="shared" si="8"/>
        <v>2</v>
      </c>
      <c r="J187" s="16">
        <f t="shared" si="6"/>
        <v>17.98</v>
      </c>
      <c r="K187" s="16">
        <f t="shared" si="7"/>
        <v>15</v>
      </c>
    </row>
    <row r="188" spans="1:11" x14ac:dyDescent="0.25">
      <c r="A188" s="57" t="s">
        <v>1199</v>
      </c>
      <c r="B188" s="36" t="s">
        <v>677</v>
      </c>
      <c r="C188" s="85"/>
      <c r="D188" s="8"/>
      <c r="E188" s="10"/>
      <c r="F188" s="92"/>
      <c r="G188" s="46" t="s">
        <v>34</v>
      </c>
      <c r="H188" s="46" t="s">
        <v>37</v>
      </c>
      <c r="I188" s="71">
        <f t="shared" si="8"/>
        <v>1</v>
      </c>
      <c r="J188" s="16">
        <f t="shared" si="6"/>
        <v>8.99</v>
      </c>
      <c r="K188" s="16">
        <f t="shared" si="7"/>
        <v>7.5</v>
      </c>
    </row>
    <row r="189" spans="1:11" x14ac:dyDescent="0.25">
      <c r="A189" s="57" t="s">
        <v>360</v>
      </c>
      <c r="B189" s="36" t="s">
        <v>927</v>
      </c>
      <c r="C189" s="85" t="s">
        <v>928</v>
      </c>
      <c r="D189" s="23"/>
      <c r="E189" s="12"/>
      <c r="F189" s="92" t="s">
        <v>929</v>
      </c>
      <c r="G189" s="46" t="s">
        <v>46</v>
      </c>
      <c r="H189" s="46" t="s">
        <v>92</v>
      </c>
      <c r="I189" s="71">
        <f t="shared" si="8"/>
        <v>37</v>
      </c>
      <c r="J189" s="16">
        <f t="shared" si="6"/>
        <v>332.63</v>
      </c>
      <c r="K189" s="16">
        <f t="shared" si="7"/>
        <v>277.5</v>
      </c>
    </row>
    <row r="190" spans="1:11" x14ac:dyDescent="0.25">
      <c r="A190" s="57" t="s">
        <v>1200</v>
      </c>
      <c r="B190" s="36" t="s">
        <v>565</v>
      </c>
      <c r="C190" s="36" t="s">
        <v>566</v>
      </c>
      <c r="D190" s="23"/>
      <c r="E190" s="12"/>
      <c r="F190" s="36" t="s">
        <v>567</v>
      </c>
      <c r="G190" s="46" t="s">
        <v>785</v>
      </c>
      <c r="H190" s="46" t="s">
        <v>1278</v>
      </c>
      <c r="I190" s="71">
        <f t="shared" si="8"/>
        <v>133</v>
      </c>
      <c r="J190" s="16">
        <f t="shared" si="6"/>
        <v>1195.67</v>
      </c>
      <c r="K190" s="16">
        <f t="shared" si="7"/>
        <v>997.5</v>
      </c>
    </row>
    <row r="191" spans="1:11" x14ac:dyDescent="0.25">
      <c r="A191" s="57" t="s">
        <v>436</v>
      </c>
      <c r="B191" s="12" t="s">
        <v>1172</v>
      </c>
      <c r="C191" s="162" t="s">
        <v>1174</v>
      </c>
      <c r="D191" s="8"/>
      <c r="E191" s="10"/>
      <c r="F191" s="8" t="s">
        <v>1171</v>
      </c>
      <c r="G191" s="115"/>
      <c r="H191" s="115"/>
      <c r="I191" s="71">
        <f t="shared" si="8"/>
        <v>0</v>
      </c>
      <c r="J191" s="16">
        <f t="shared" si="6"/>
        <v>0</v>
      </c>
      <c r="K191" s="16">
        <f t="shared" si="7"/>
        <v>0</v>
      </c>
    </row>
    <row r="192" spans="1:11" x14ac:dyDescent="0.25">
      <c r="A192" s="57" t="s">
        <v>1201</v>
      </c>
      <c r="B192" s="12" t="s">
        <v>1173</v>
      </c>
      <c r="C192" s="163"/>
      <c r="D192" s="8"/>
      <c r="E192" s="10"/>
      <c r="F192" s="8" t="s">
        <v>1171</v>
      </c>
      <c r="G192" s="115"/>
      <c r="H192" s="115"/>
      <c r="I192" s="71">
        <f t="shared" si="8"/>
        <v>0</v>
      </c>
      <c r="J192" s="16">
        <f t="shared" si="6"/>
        <v>0</v>
      </c>
      <c r="K192" s="16">
        <f t="shared" si="7"/>
        <v>0</v>
      </c>
    </row>
    <row r="193" spans="1:14" x14ac:dyDescent="0.25">
      <c r="A193" s="57" t="s">
        <v>602</v>
      </c>
      <c r="B193" s="12" t="s">
        <v>659</v>
      </c>
      <c r="C193" s="12" t="s">
        <v>660</v>
      </c>
      <c r="D193" s="8"/>
      <c r="E193" s="10"/>
      <c r="F193" s="8" t="s">
        <v>655</v>
      </c>
      <c r="G193" s="46" t="s">
        <v>722</v>
      </c>
      <c r="H193" s="46" t="s">
        <v>722</v>
      </c>
      <c r="I193" s="71">
        <f t="shared" si="8"/>
        <v>0</v>
      </c>
      <c r="J193" s="16">
        <f t="shared" si="6"/>
        <v>0</v>
      </c>
      <c r="K193" s="16">
        <f t="shared" si="7"/>
        <v>0</v>
      </c>
    </row>
    <row r="194" spans="1:14" x14ac:dyDescent="0.25">
      <c r="A194" s="57" t="s">
        <v>1202</v>
      </c>
      <c r="B194" s="8" t="s">
        <v>1209</v>
      </c>
      <c r="C194" s="8" t="s">
        <v>1210</v>
      </c>
      <c r="D194" s="8"/>
      <c r="E194" s="10"/>
      <c r="F194" s="8" t="s">
        <v>1211</v>
      </c>
      <c r="G194" s="115"/>
      <c r="H194" s="115"/>
      <c r="I194" s="71"/>
      <c r="J194" s="16">
        <f t="shared" si="6"/>
        <v>0</v>
      </c>
      <c r="K194" s="16">
        <f t="shared" si="7"/>
        <v>0</v>
      </c>
    </row>
    <row r="195" spans="1:14" x14ac:dyDescent="0.25">
      <c r="A195" s="57" t="s">
        <v>1203</v>
      </c>
      <c r="B195" s="12" t="s">
        <v>880</v>
      </c>
      <c r="C195" s="75" t="s">
        <v>881</v>
      </c>
      <c r="D195" s="8"/>
      <c r="E195" s="10"/>
      <c r="F195" s="31" t="s">
        <v>875</v>
      </c>
      <c r="G195" s="46" t="s">
        <v>13</v>
      </c>
      <c r="H195" s="46" t="s">
        <v>17</v>
      </c>
      <c r="I195" s="71">
        <f t="shared" si="8"/>
        <v>1</v>
      </c>
      <c r="J195" s="16">
        <f t="shared" si="6"/>
        <v>8.99</v>
      </c>
      <c r="K195" s="16">
        <f t="shared" si="7"/>
        <v>7.5</v>
      </c>
    </row>
    <row r="196" spans="1:14" x14ac:dyDescent="0.25">
      <c r="A196" s="57" t="s">
        <v>866</v>
      </c>
      <c r="B196" s="12" t="s">
        <v>882</v>
      </c>
      <c r="C196" s="75" t="s">
        <v>883</v>
      </c>
      <c r="D196" s="8"/>
      <c r="E196" s="10"/>
      <c r="F196" s="31" t="s">
        <v>875</v>
      </c>
      <c r="G196" s="46" t="s">
        <v>17</v>
      </c>
      <c r="H196" s="46" t="s">
        <v>17</v>
      </c>
      <c r="I196" s="71">
        <f t="shared" si="8"/>
        <v>0</v>
      </c>
      <c r="J196" s="16">
        <f t="shared" si="6"/>
        <v>0</v>
      </c>
      <c r="K196" s="16">
        <f t="shared" si="7"/>
        <v>0</v>
      </c>
    </row>
    <row r="197" spans="1:14" x14ac:dyDescent="0.25">
      <c r="A197" s="57" t="s">
        <v>620</v>
      </c>
      <c r="B197" s="12" t="s">
        <v>731</v>
      </c>
      <c r="C197" s="76" t="s">
        <v>735</v>
      </c>
      <c r="D197" s="8"/>
      <c r="E197" s="10"/>
      <c r="F197" s="91" t="s">
        <v>736</v>
      </c>
      <c r="G197" s="46" t="s">
        <v>17</v>
      </c>
      <c r="H197" s="46" t="s">
        <v>23</v>
      </c>
      <c r="I197" s="71">
        <f t="shared" si="8"/>
        <v>2</v>
      </c>
      <c r="J197" s="16">
        <f t="shared" si="6"/>
        <v>17.98</v>
      </c>
      <c r="K197" s="16">
        <f t="shared" si="7"/>
        <v>15</v>
      </c>
    </row>
    <row r="198" spans="1:14" x14ac:dyDescent="0.25">
      <c r="A198" s="57" t="s">
        <v>1214</v>
      </c>
      <c r="B198" s="12" t="s">
        <v>732</v>
      </c>
      <c r="C198" s="111"/>
      <c r="D198" s="8"/>
      <c r="E198" s="10"/>
      <c r="F198" s="112"/>
      <c r="G198" s="46" t="s">
        <v>17</v>
      </c>
      <c r="H198" s="46" t="s">
        <v>23</v>
      </c>
      <c r="I198" s="71">
        <f t="shared" si="8"/>
        <v>2</v>
      </c>
      <c r="J198" s="16">
        <f t="shared" si="6"/>
        <v>17.98</v>
      </c>
      <c r="K198" s="16">
        <f t="shared" si="7"/>
        <v>15</v>
      </c>
    </row>
    <row r="199" spans="1:14" x14ac:dyDescent="0.25">
      <c r="A199" s="57" t="s">
        <v>1215</v>
      </c>
      <c r="B199" s="12" t="s">
        <v>733</v>
      </c>
      <c r="C199" s="77"/>
      <c r="D199" s="8"/>
      <c r="E199" s="10"/>
      <c r="F199" s="92"/>
      <c r="G199" s="46" t="s">
        <v>17</v>
      </c>
      <c r="H199" s="46" t="s">
        <v>23</v>
      </c>
      <c r="I199" s="71">
        <f t="shared" si="8"/>
        <v>2</v>
      </c>
      <c r="J199" s="16">
        <f t="shared" si="6"/>
        <v>17.98</v>
      </c>
      <c r="K199" s="16">
        <f t="shared" si="7"/>
        <v>15</v>
      </c>
    </row>
    <row r="200" spans="1:14" x14ac:dyDescent="0.25">
      <c r="A200" s="57" t="s">
        <v>1042</v>
      </c>
      <c r="B200" s="12" t="s">
        <v>931</v>
      </c>
      <c r="C200" s="77" t="s">
        <v>932</v>
      </c>
      <c r="D200" s="8"/>
      <c r="E200" s="10"/>
      <c r="F200" s="92" t="s">
        <v>698</v>
      </c>
      <c r="G200" s="46" t="s">
        <v>13</v>
      </c>
      <c r="H200" s="46" t="s">
        <v>13</v>
      </c>
      <c r="I200" s="71">
        <f t="shared" si="8"/>
        <v>0</v>
      </c>
      <c r="J200" s="16">
        <f t="shared" ref="J200" si="9">I200*8.99</f>
        <v>0</v>
      </c>
      <c r="K200" s="16">
        <f t="shared" ref="K200" si="10">I200*7.5</f>
        <v>0</v>
      </c>
    </row>
    <row r="201" spans="1:14" x14ac:dyDescent="0.25">
      <c r="J201" s="17"/>
    </row>
    <row r="202" spans="1:14" s="19" customFormat="1" ht="15.75" x14ac:dyDescent="0.25">
      <c r="A202" s="236" t="s">
        <v>115</v>
      </c>
      <c r="B202" s="236"/>
      <c r="C202" s="236"/>
      <c r="D202" s="236"/>
      <c r="E202" s="236"/>
      <c r="F202" s="236"/>
      <c r="G202" s="236"/>
      <c r="H202" s="236"/>
      <c r="I202" s="236"/>
      <c r="J202" s="20"/>
      <c r="K202" s="20">
        <f>SUM(K8:K184)</f>
        <v>78510</v>
      </c>
      <c r="L202" s="20"/>
      <c r="M202" s="20"/>
      <c r="N202" s="20">
        <f>J202+K202</f>
        <v>78510</v>
      </c>
    </row>
    <row r="203" spans="1:14" x14ac:dyDescent="0.25">
      <c r="J203" s="17"/>
    </row>
    <row r="204" spans="1:14" x14ac:dyDescent="0.25">
      <c r="J204" s="17"/>
    </row>
    <row r="205" spans="1:14" x14ac:dyDescent="0.25">
      <c r="J205" s="17"/>
    </row>
    <row r="206" spans="1:14" x14ac:dyDescent="0.25">
      <c r="J206" s="17"/>
    </row>
    <row r="207" spans="1:14" x14ac:dyDescent="0.25">
      <c r="J207" s="17"/>
    </row>
    <row r="208" spans="1:14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  <row r="224" spans="10:10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  <row r="237" spans="10:10" x14ac:dyDescent="0.25">
      <c r="J237" s="17"/>
    </row>
    <row r="238" spans="10:10" x14ac:dyDescent="0.25">
      <c r="J238" s="17"/>
    </row>
    <row r="239" spans="10:10" x14ac:dyDescent="0.25">
      <c r="J239" s="17"/>
    </row>
    <row r="240" spans="10:10" x14ac:dyDescent="0.25">
      <c r="J240" s="17"/>
    </row>
    <row r="241" spans="10:10" x14ac:dyDescent="0.25">
      <c r="J241" s="17"/>
    </row>
    <row r="242" spans="10:10" x14ac:dyDescent="0.25">
      <c r="J242" s="17"/>
    </row>
    <row r="243" spans="10:10" x14ac:dyDescent="0.25">
      <c r="J243" s="17"/>
    </row>
    <row r="244" spans="10:10" x14ac:dyDescent="0.25">
      <c r="J244" s="17"/>
    </row>
    <row r="245" spans="10:10" x14ac:dyDescent="0.25">
      <c r="J245" s="17"/>
    </row>
    <row r="246" spans="10:10" x14ac:dyDescent="0.25">
      <c r="J246" s="17"/>
    </row>
    <row r="247" spans="10:10" x14ac:dyDescent="0.25">
      <c r="J247" s="17"/>
    </row>
    <row r="248" spans="10:10" x14ac:dyDescent="0.25">
      <c r="J248" s="17"/>
    </row>
    <row r="249" spans="10:10" x14ac:dyDescent="0.25">
      <c r="J249" s="17"/>
    </row>
    <row r="250" spans="10:10" x14ac:dyDescent="0.25">
      <c r="J250" s="17"/>
    </row>
    <row r="251" spans="10:10" x14ac:dyDescent="0.25">
      <c r="J251" s="17"/>
    </row>
    <row r="252" spans="10:10" x14ac:dyDescent="0.25">
      <c r="J252" s="17"/>
    </row>
    <row r="253" spans="10:10" x14ac:dyDescent="0.25">
      <c r="J253" s="17"/>
    </row>
    <row r="254" spans="10:10" x14ac:dyDescent="0.25">
      <c r="J254" s="17"/>
    </row>
    <row r="255" spans="10:10" x14ac:dyDescent="0.25">
      <c r="J255" s="17"/>
    </row>
    <row r="256" spans="10:10" x14ac:dyDescent="0.25">
      <c r="J256" s="17"/>
    </row>
    <row r="257" spans="10:10" x14ac:dyDescent="0.25">
      <c r="J257" s="17"/>
    </row>
    <row r="258" spans="10:10" x14ac:dyDescent="0.25">
      <c r="J258" s="17"/>
    </row>
    <row r="259" spans="10:10" x14ac:dyDescent="0.25">
      <c r="J259" s="17"/>
    </row>
    <row r="260" spans="10:10" x14ac:dyDescent="0.25">
      <c r="J260" s="17"/>
    </row>
    <row r="261" spans="10:10" x14ac:dyDescent="0.25">
      <c r="J261" s="17"/>
    </row>
    <row r="262" spans="10:10" x14ac:dyDescent="0.25">
      <c r="J262" s="17"/>
    </row>
    <row r="263" spans="10:10" x14ac:dyDescent="0.25">
      <c r="J263" s="17"/>
    </row>
    <row r="264" spans="10:10" x14ac:dyDescent="0.25">
      <c r="J264" s="17"/>
    </row>
    <row r="265" spans="10:10" x14ac:dyDescent="0.25">
      <c r="J265" s="17"/>
    </row>
    <row r="266" spans="10:10" x14ac:dyDescent="0.25">
      <c r="J266" s="17"/>
    </row>
    <row r="267" spans="10:10" x14ac:dyDescent="0.25">
      <c r="J267" s="17"/>
    </row>
    <row r="268" spans="10:10" x14ac:dyDescent="0.25">
      <c r="J268" s="17"/>
    </row>
    <row r="269" spans="10:10" x14ac:dyDescent="0.25">
      <c r="J269" s="17"/>
    </row>
    <row r="270" spans="10:10" x14ac:dyDescent="0.25">
      <c r="J270" s="17"/>
    </row>
    <row r="271" spans="10:10" x14ac:dyDescent="0.25">
      <c r="J271" s="17"/>
    </row>
    <row r="272" spans="10:10" x14ac:dyDescent="0.25">
      <c r="J272" s="17"/>
    </row>
  </sheetData>
  <mergeCells count="22">
    <mergeCell ref="A5:A6"/>
    <mergeCell ref="B5:B6"/>
    <mergeCell ref="C5:C6"/>
    <mergeCell ref="D5:E5"/>
    <mergeCell ref="F5:F6"/>
    <mergeCell ref="I5:I6"/>
    <mergeCell ref="J5:J6"/>
    <mergeCell ref="K5:K6"/>
    <mergeCell ref="D11:D12"/>
    <mergeCell ref="E11:E12"/>
    <mergeCell ref="G5:H5"/>
    <mergeCell ref="E55:E56"/>
    <mergeCell ref="E77:E78"/>
    <mergeCell ref="D108:D109"/>
    <mergeCell ref="E108:E109"/>
    <mergeCell ref="D137:D138"/>
    <mergeCell ref="E137:E138"/>
    <mergeCell ref="D139:D141"/>
    <mergeCell ref="E139:E141"/>
    <mergeCell ref="D167:D168"/>
    <mergeCell ref="E167:E168"/>
    <mergeCell ref="A202:I202"/>
  </mergeCells>
  <pageMargins left="0.7" right="0.7" top="0.75" bottom="0.75" header="0.3" footer="0.3"/>
  <pageSetup paperSize="10000" scale="11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J202"/>
  <sheetViews>
    <sheetView topLeftCell="A61" zoomScaleNormal="100" workbookViewId="0">
      <selection activeCell="J79" sqref="J79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9" customWidth="1"/>
    <col min="12" max="12" width="10.42578125" customWidth="1"/>
    <col min="13" max="13" width="12.7109375" customWidth="1"/>
    <col min="14" max="15" width="9.140625" customWidth="1"/>
  </cols>
  <sheetData>
    <row r="1" spans="1:36" ht="23.25" x14ac:dyDescent="0.35">
      <c r="A1" s="1" t="s">
        <v>0</v>
      </c>
    </row>
    <row r="2" spans="1:36" x14ac:dyDescent="0.25">
      <c r="A2" t="s">
        <v>1</v>
      </c>
      <c r="E2" s="23"/>
      <c r="F2" t="s">
        <v>2</v>
      </c>
      <c r="H2" s="113"/>
      <c r="I2" t="s">
        <v>200</v>
      </c>
      <c r="L2" s="157"/>
    </row>
    <row r="3" spans="1:36" x14ac:dyDescent="0.25">
      <c r="A3" t="s">
        <v>3</v>
      </c>
      <c r="E3" s="10"/>
      <c r="F3" t="s">
        <v>4</v>
      </c>
      <c r="L3" s="156"/>
    </row>
    <row r="4" spans="1:36" x14ac:dyDescent="0.25">
      <c r="L4" s="156"/>
    </row>
    <row r="5" spans="1:36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1168</v>
      </c>
      <c r="H5" s="227"/>
      <c r="I5" s="228" t="s">
        <v>9</v>
      </c>
      <c r="J5" s="234" t="s">
        <v>1280</v>
      </c>
    </row>
    <row r="6" spans="1:36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5"/>
    </row>
    <row r="7" spans="1:36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0</v>
      </c>
      <c r="H7" s="100">
        <v>1</v>
      </c>
      <c r="I7" s="71">
        <f>H7-G7</f>
        <v>1</v>
      </c>
      <c r="J7" s="16">
        <f>I7*96.72</f>
        <v>96.72</v>
      </c>
    </row>
    <row r="8" spans="1:36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1</v>
      </c>
      <c r="H8" s="53">
        <v>1</v>
      </c>
      <c r="I8" s="71">
        <f t="shared" ref="I8:I71" si="0">H8-G8</f>
        <v>0</v>
      </c>
      <c r="J8" s="16">
        <f t="shared" ref="J8:J71" si="1">I8*96.72</f>
        <v>0</v>
      </c>
    </row>
    <row r="9" spans="1:36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9</v>
      </c>
      <c r="H9" s="53">
        <v>10</v>
      </c>
      <c r="I9" s="71">
        <f t="shared" si="0"/>
        <v>1</v>
      </c>
      <c r="J9" s="16">
        <f t="shared" si="1"/>
        <v>96.72</v>
      </c>
    </row>
    <row r="10" spans="1:36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8</v>
      </c>
      <c r="H10" s="53">
        <v>9</v>
      </c>
      <c r="I10" s="71">
        <f t="shared" si="0"/>
        <v>1</v>
      </c>
      <c r="J10" s="16">
        <f t="shared" si="1"/>
        <v>96.72</v>
      </c>
    </row>
    <row r="11" spans="1:36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39</v>
      </c>
      <c r="H11" s="53">
        <v>50</v>
      </c>
      <c r="I11" s="71">
        <f t="shared" si="0"/>
        <v>11</v>
      </c>
      <c r="J11" s="16">
        <f t="shared" si="1"/>
        <v>1063.92</v>
      </c>
    </row>
    <row r="12" spans="1:36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25</v>
      </c>
      <c r="H12" s="53">
        <v>30</v>
      </c>
      <c r="I12" s="71">
        <f t="shared" si="0"/>
        <v>5</v>
      </c>
      <c r="J12" s="16">
        <f t="shared" si="1"/>
        <v>483.6</v>
      </c>
    </row>
    <row r="13" spans="1:36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1</v>
      </c>
      <c r="H13" s="53">
        <v>2</v>
      </c>
      <c r="I13" s="71">
        <f t="shared" si="0"/>
        <v>1</v>
      </c>
      <c r="J13" s="16">
        <f t="shared" si="1"/>
        <v>96.72</v>
      </c>
    </row>
    <row r="14" spans="1:36" x14ac:dyDescent="0.25">
      <c r="A14" s="57" t="s">
        <v>34</v>
      </c>
      <c r="B14" s="12" t="s">
        <v>150</v>
      </c>
      <c r="C14" s="12" t="s">
        <v>151</v>
      </c>
      <c r="D14" s="12"/>
      <c r="E14" s="10"/>
      <c r="F14" t="s">
        <v>152</v>
      </c>
      <c r="G14" s="46" t="s">
        <v>146</v>
      </c>
      <c r="H14" s="46" t="s">
        <v>146</v>
      </c>
      <c r="I14" s="71">
        <f t="shared" si="0"/>
        <v>0</v>
      </c>
      <c r="J14" s="16">
        <f t="shared" si="1"/>
        <v>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x14ac:dyDescent="0.25">
      <c r="A15" s="57" t="s">
        <v>37</v>
      </c>
      <c r="B15" s="12" t="s">
        <v>212</v>
      </c>
      <c r="C15" s="12" t="s">
        <v>213</v>
      </c>
      <c r="D15" s="12"/>
      <c r="E15" s="10"/>
      <c r="F15" s="8" t="s">
        <v>214</v>
      </c>
      <c r="G15" s="46" t="s">
        <v>20</v>
      </c>
      <c r="H15" s="46" t="s">
        <v>20</v>
      </c>
      <c r="I15" s="71">
        <f t="shared" si="0"/>
        <v>0</v>
      </c>
      <c r="J15" s="16">
        <f t="shared" si="1"/>
        <v>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25">
      <c r="A16" s="57" t="s">
        <v>40</v>
      </c>
      <c r="B16" s="12" t="s">
        <v>120</v>
      </c>
      <c r="C16" s="12" t="s">
        <v>121</v>
      </c>
      <c r="D16" s="12"/>
      <c r="E16" s="10"/>
      <c r="F16" s="8" t="s">
        <v>76</v>
      </c>
      <c r="G16" s="46" t="s">
        <v>20</v>
      </c>
      <c r="H16" s="46" t="s">
        <v>20</v>
      </c>
      <c r="I16" s="71">
        <f t="shared" si="0"/>
        <v>0</v>
      </c>
      <c r="J16" s="16">
        <f t="shared" si="1"/>
        <v>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25">
      <c r="A17" s="57" t="s">
        <v>43</v>
      </c>
      <c r="B17" s="12" t="s">
        <v>1190</v>
      </c>
      <c r="C17" s="12" t="s">
        <v>1191</v>
      </c>
      <c r="D17" s="12"/>
      <c r="E17" s="10"/>
      <c r="F17" s="8" t="s">
        <v>1185</v>
      </c>
      <c r="G17" s="46"/>
      <c r="H17" s="46" t="s">
        <v>16</v>
      </c>
      <c r="I17" s="71">
        <f t="shared" si="0"/>
        <v>0</v>
      </c>
      <c r="J17" s="16">
        <f t="shared" si="1"/>
        <v>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25">
      <c r="A18" s="57" t="s">
        <v>46</v>
      </c>
      <c r="B18" s="12" t="s">
        <v>1192</v>
      </c>
      <c r="C18" s="12" t="s">
        <v>1191</v>
      </c>
      <c r="D18" s="12"/>
      <c r="E18" s="10"/>
      <c r="F18" s="8" t="s">
        <v>1185</v>
      </c>
      <c r="G18" s="46"/>
      <c r="H18" s="46" t="s">
        <v>16</v>
      </c>
      <c r="I18" s="71">
        <f t="shared" si="0"/>
        <v>0</v>
      </c>
      <c r="J18" s="16">
        <f t="shared" si="1"/>
        <v>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25">
      <c r="A19" s="57" t="s">
        <v>49</v>
      </c>
      <c r="B19" s="12" t="s">
        <v>296</v>
      </c>
      <c r="C19" s="12" t="s">
        <v>297</v>
      </c>
      <c r="D19" s="12"/>
      <c r="E19" s="10"/>
      <c r="F19" s="8" t="s">
        <v>298</v>
      </c>
      <c r="G19" s="46" t="s">
        <v>23</v>
      </c>
      <c r="H19" s="46" t="s">
        <v>23</v>
      </c>
      <c r="I19" s="71">
        <f t="shared" si="0"/>
        <v>0</v>
      </c>
      <c r="J19" s="16">
        <f t="shared" si="1"/>
        <v>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57" t="s">
        <v>52</v>
      </c>
      <c r="B20" s="12" t="s">
        <v>488</v>
      </c>
      <c r="C20" s="12" t="s">
        <v>489</v>
      </c>
      <c r="D20" s="12"/>
      <c r="E20" s="10"/>
      <c r="F20" s="8" t="s">
        <v>454</v>
      </c>
      <c r="G20" s="46" t="s">
        <v>20</v>
      </c>
      <c r="H20" s="46" t="s">
        <v>20</v>
      </c>
      <c r="I20" s="71">
        <f t="shared" si="0"/>
        <v>0</v>
      </c>
      <c r="J20" s="16">
        <f t="shared" si="1"/>
        <v>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25">
      <c r="A21" s="57" t="s">
        <v>54</v>
      </c>
      <c r="B21" s="12" t="s">
        <v>14</v>
      </c>
      <c r="C21" s="164" t="s">
        <v>122</v>
      </c>
      <c r="D21" s="23"/>
      <c r="E21" s="12"/>
      <c r="F21" s="8" t="s">
        <v>15</v>
      </c>
      <c r="G21" s="46" t="s">
        <v>13</v>
      </c>
      <c r="H21" s="46" t="s">
        <v>13</v>
      </c>
      <c r="I21" s="71">
        <f t="shared" si="0"/>
        <v>0</v>
      </c>
      <c r="J21" s="16">
        <f t="shared" si="1"/>
        <v>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25">
      <c r="A22" s="57" t="s">
        <v>58</v>
      </c>
      <c r="B22" s="99" t="s">
        <v>523</v>
      </c>
      <c r="C22" s="99" t="s">
        <v>524</v>
      </c>
      <c r="D22" s="23"/>
      <c r="E22" s="12"/>
      <c r="F22" s="99" t="s">
        <v>527</v>
      </c>
      <c r="G22" s="46" t="s">
        <v>245</v>
      </c>
      <c r="H22" s="46" t="s">
        <v>318</v>
      </c>
      <c r="I22" s="71">
        <f t="shared" si="0"/>
        <v>11</v>
      </c>
      <c r="J22" s="16">
        <f t="shared" si="1"/>
        <v>1063.92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25">
      <c r="A23" s="57" t="s">
        <v>61</v>
      </c>
      <c r="B23" s="99" t="s">
        <v>525</v>
      </c>
      <c r="C23" s="99" t="s">
        <v>526</v>
      </c>
      <c r="D23" s="23"/>
      <c r="E23" s="12"/>
      <c r="F23" s="99" t="s">
        <v>528</v>
      </c>
      <c r="G23" s="46" t="s">
        <v>31</v>
      </c>
      <c r="H23" s="46" t="s">
        <v>31</v>
      </c>
      <c r="I23" s="71">
        <f t="shared" si="0"/>
        <v>0</v>
      </c>
      <c r="J23" s="16">
        <f t="shared" si="1"/>
        <v>0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25">
      <c r="A24" s="57" t="s">
        <v>65</v>
      </c>
      <c r="B24" s="12" t="s">
        <v>18</v>
      </c>
      <c r="C24" s="12" t="s">
        <v>123</v>
      </c>
      <c r="D24" s="23"/>
      <c r="E24" s="12"/>
      <c r="F24" s="8" t="s">
        <v>19</v>
      </c>
      <c r="G24" s="46" t="s">
        <v>77</v>
      </c>
      <c r="H24" s="46" t="s">
        <v>57</v>
      </c>
      <c r="I24" s="71">
        <f t="shared" si="0"/>
        <v>6</v>
      </c>
      <c r="J24" s="16">
        <f t="shared" si="1"/>
        <v>580.31999999999994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25">
      <c r="A25" s="57" t="s">
        <v>68</v>
      </c>
      <c r="B25" s="12" t="s">
        <v>21</v>
      </c>
      <c r="C25" s="12" t="s">
        <v>124</v>
      </c>
      <c r="D25" s="23"/>
      <c r="E25" s="12"/>
      <c r="F25" s="8" t="s">
        <v>22</v>
      </c>
      <c r="G25" s="46" t="s">
        <v>54</v>
      </c>
      <c r="H25" s="46" t="s">
        <v>58</v>
      </c>
      <c r="I25" s="71">
        <f t="shared" si="0"/>
        <v>1</v>
      </c>
      <c r="J25" s="16">
        <f t="shared" si="1"/>
        <v>96.72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25">
      <c r="A26" s="57" t="s">
        <v>71</v>
      </c>
      <c r="B26" s="12" t="s">
        <v>484</v>
      </c>
      <c r="C26" s="12" t="s">
        <v>485</v>
      </c>
      <c r="D26" s="12"/>
      <c r="E26" s="10"/>
      <c r="F26" s="8" t="s">
        <v>416</v>
      </c>
      <c r="G26" s="46" t="s">
        <v>16</v>
      </c>
      <c r="H26" s="46" t="s">
        <v>13</v>
      </c>
      <c r="I26" s="71">
        <f t="shared" si="0"/>
        <v>1</v>
      </c>
      <c r="J26" s="16">
        <f t="shared" si="1"/>
        <v>96.72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25">
      <c r="A27" s="57" t="s">
        <v>74</v>
      </c>
      <c r="B27" s="12" t="s">
        <v>24</v>
      </c>
      <c r="C27" s="12" t="s">
        <v>125</v>
      </c>
      <c r="D27" s="23"/>
      <c r="E27" s="12"/>
      <c r="F27" s="8" t="s">
        <v>25</v>
      </c>
      <c r="G27" s="46" t="s">
        <v>198</v>
      </c>
      <c r="H27" s="46" t="s">
        <v>206</v>
      </c>
      <c r="I27" s="71">
        <f t="shared" si="0"/>
        <v>1</v>
      </c>
      <c r="J27" s="16">
        <f t="shared" si="1"/>
        <v>96.72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57" t="s">
        <v>77</v>
      </c>
      <c r="B28" s="12" t="s">
        <v>27</v>
      </c>
      <c r="C28" s="12" t="s">
        <v>126</v>
      </c>
      <c r="D28" s="23"/>
      <c r="E28" s="12"/>
      <c r="F28" s="8" t="s">
        <v>28</v>
      </c>
      <c r="G28" s="46" t="s">
        <v>23</v>
      </c>
      <c r="H28" s="46" t="s">
        <v>23</v>
      </c>
      <c r="I28" s="71">
        <f t="shared" si="0"/>
        <v>0</v>
      </c>
      <c r="J28" s="16">
        <f t="shared" si="1"/>
        <v>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25">
      <c r="A29" s="57" t="s">
        <v>81</v>
      </c>
      <c r="B29" s="12" t="s">
        <v>30</v>
      </c>
      <c r="C29" s="12" t="s">
        <v>127</v>
      </c>
      <c r="D29" s="8"/>
      <c r="E29" s="10"/>
      <c r="F29" s="8" t="s">
        <v>22</v>
      </c>
      <c r="G29" s="46" t="s">
        <v>20</v>
      </c>
      <c r="H29" s="46" t="s">
        <v>20</v>
      </c>
      <c r="I29" s="71">
        <f t="shared" si="0"/>
        <v>0</v>
      </c>
      <c r="J29" s="16">
        <f t="shared" si="1"/>
        <v>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25">
      <c r="A30" s="57" t="s">
        <v>83</v>
      </c>
      <c r="B30" s="12" t="s">
        <v>32</v>
      </c>
      <c r="C30" s="12" t="s">
        <v>128</v>
      </c>
      <c r="D30" s="23"/>
      <c r="E30" s="12"/>
      <c r="F30" s="8" t="s">
        <v>33</v>
      </c>
      <c r="G30" s="46" t="s">
        <v>85</v>
      </c>
      <c r="H30" s="46" t="s">
        <v>57</v>
      </c>
      <c r="I30" s="71">
        <f t="shared" si="0"/>
        <v>3</v>
      </c>
      <c r="J30" s="16">
        <f t="shared" si="1"/>
        <v>290.15999999999997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x14ac:dyDescent="0.25">
      <c r="A31" s="57" t="s">
        <v>85</v>
      </c>
      <c r="B31" s="12" t="s">
        <v>35</v>
      </c>
      <c r="C31" s="12" t="s">
        <v>129</v>
      </c>
      <c r="D31" s="23"/>
      <c r="E31" s="12"/>
      <c r="F31" s="8" t="s">
        <v>36</v>
      </c>
      <c r="G31" s="46" t="s">
        <v>31</v>
      </c>
      <c r="H31" s="46" t="s">
        <v>31</v>
      </c>
      <c r="I31" s="71">
        <f t="shared" si="0"/>
        <v>0</v>
      </c>
      <c r="J31" s="16">
        <f t="shared" si="1"/>
        <v>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25">
      <c r="A32" s="57" t="s">
        <v>88</v>
      </c>
      <c r="B32" s="12" t="s">
        <v>215</v>
      </c>
      <c r="C32" s="12" t="s">
        <v>213</v>
      </c>
      <c r="D32" s="8"/>
      <c r="E32" s="10"/>
      <c r="F32" s="8" t="s">
        <v>214</v>
      </c>
      <c r="G32" s="46" t="s">
        <v>17</v>
      </c>
      <c r="H32" s="46" t="s">
        <v>20</v>
      </c>
      <c r="I32" s="71">
        <f t="shared" si="0"/>
        <v>1</v>
      </c>
      <c r="J32" s="16">
        <f t="shared" si="1"/>
        <v>96.72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x14ac:dyDescent="0.25">
      <c r="A33" s="57" t="s">
        <v>90</v>
      </c>
      <c r="B33" s="12" t="s">
        <v>38</v>
      </c>
      <c r="C33" s="12" t="s">
        <v>130</v>
      </c>
      <c r="D33" s="23"/>
      <c r="E33" s="12"/>
      <c r="F33" s="8" t="s">
        <v>39</v>
      </c>
      <c r="G33" s="46" t="s">
        <v>31</v>
      </c>
      <c r="H33" s="46" t="s">
        <v>31</v>
      </c>
      <c r="I33" s="71">
        <f t="shared" si="0"/>
        <v>0</v>
      </c>
      <c r="J33" s="16">
        <f t="shared" si="1"/>
        <v>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x14ac:dyDescent="0.25">
      <c r="A34" s="57" t="s">
        <v>57</v>
      </c>
      <c r="B34" s="12" t="s">
        <v>216</v>
      </c>
      <c r="C34" s="64" t="s">
        <v>1279</v>
      </c>
      <c r="D34" s="23"/>
      <c r="E34" s="12"/>
      <c r="F34" s="8" t="s">
        <v>214</v>
      </c>
      <c r="G34" s="46" t="s">
        <v>20</v>
      </c>
      <c r="H34" s="46" t="s">
        <v>20</v>
      </c>
      <c r="I34" s="71">
        <f t="shared" si="0"/>
        <v>0</v>
      </c>
      <c r="J34" s="16">
        <f t="shared" si="1"/>
        <v>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x14ac:dyDescent="0.25">
      <c r="A35" s="57" t="s">
        <v>146</v>
      </c>
      <c r="B35" s="12" t="s">
        <v>694</v>
      </c>
      <c r="C35" s="12" t="s">
        <v>695</v>
      </c>
      <c r="D35" s="8"/>
      <c r="E35" s="10"/>
      <c r="F35" s="8" t="s">
        <v>691</v>
      </c>
      <c r="G35" s="48" t="s">
        <v>16</v>
      </c>
      <c r="H35" s="48" t="s">
        <v>16</v>
      </c>
      <c r="I35" s="71">
        <f t="shared" si="0"/>
        <v>0</v>
      </c>
      <c r="J35" s="16">
        <f t="shared" si="1"/>
        <v>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x14ac:dyDescent="0.25">
      <c r="A36" s="57" t="s">
        <v>191</v>
      </c>
      <c r="B36" s="12" t="s">
        <v>218</v>
      </c>
      <c r="C36" s="64" t="s">
        <v>219</v>
      </c>
      <c r="D36" s="23"/>
      <c r="E36" s="12"/>
      <c r="F36" s="8" t="s">
        <v>210</v>
      </c>
      <c r="G36" s="46" t="s">
        <v>26</v>
      </c>
      <c r="H36" s="46" t="s">
        <v>26</v>
      </c>
      <c r="I36" s="71">
        <f t="shared" si="0"/>
        <v>0</v>
      </c>
      <c r="J36" s="16">
        <f t="shared" si="1"/>
        <v>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x14ac:dyDescent="0.25">
      <c r="A37" s="57" t="s">
        <v>192</v>
      </c>
      <c r="B37" s="12" t="s">
        <v>472</v>
      </c>
      <c r="C37" s="64" t="s">
        <v>473</v>
      </c>
      <c r="D37" s="8"/>
      <c r="E37" s="10"/>
      <c r="F37" s="8" t="s">
        <v>416</v>
      </c>
      <c r="G37" s="46" t="s">
        <v>16</v>
      </c>
      <c r="H37" s="46" t="s">
        <v>16</v>
      </c>
      <c r="I37" s="71">
        <f t="shared" si="0"/>
        <v>0</v>
      </c>
      <c r="J37" s="16">
        <f t="shared" si="1"/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x14ac:dyDescent="0.25">
      <c r="A38" s="57" t="s">
        <v>193</v>
      </c>
      <c r="B38" s="12" t="s">
        <v>220</v>
      </c>
      <c r="C38" s="64" t="s">
        <v>221</v>
      </c>
      <c r="D38" s="23"/>
      <c r="E38" s="12"/>
      <c r="F38" s="8" t="s">
        <v>222</v>
      </c>
      <c r="G38" s="48" t="s">
        <v>71</v>
      </c>
      <c r="H38" s="48" t="s">
        <v>81</v>
      </c>
      <c r="I38" s="71">
        <f t="shared" si="0"/>
        <v>3</v>
      </c>
      <c r="J38" s="16">
        <f t="shared" si="1"/>
        <v>290.15999999999997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x14ac:dyDescent="0.25">
      <c r="A39" s="57" t="s">
        <v>194</v>
      </c>
      <c r="B39" s="12" t="s">
        <v>673</v>
      </c>
      <c r="C39" s="12" t="s">
        <v>674</v>
      </c>
      <c r="D39" s="23"/>
      <c r="E39" s="12"/>
      <c r="F39" s="8" t="s">
        <v>675</v>
      </c>
      <c r="G39" s="48" t="s">
        <v>90</v>
      </c>
      <c r="H39" s="48" t="s">
        <v>194</v>
      </c>
      <c r="I39" s="71">
        <f t="shared" si="0"/>
        <v>6</v>
      </c>
      <c r="J39" s="16">
        <f t="shared" si="1"/>
        <v>580.31999999999994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25">
      <c r="A40" s="57" t="s">
        <v>195</v>
      </c>
      <c r="B40" s="12" t="s">
        <v>475</v>
      </c>
      <c r="C40" s="64" t="s">
        <v>476</v>
      </c>
      <c r="D40" s="8"/>
      <c r="E40" s="10"/>
      <c r="F40" s="8" t="s">
        <v>477</v>
      </c>
      <c r="G40" s="46" t="s">
        <v>17</v>
      </c>
      <c r="H40" s="46" t="s">
        <v>20</v>
      </c>
      <c r="I40" s="71">
        <f t="shared" si="0"/>
        <v>1</v>
      </c>
      <c r="J40" s="16">
        <f t="shared" si="1"/>
        <v>96.72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x14ac:dyDescent="0.25">
      <c r="A41" s="57" t="s">
        <v>196</v>
      </c>
      <c r="B41" s="99" t="s">
        <v>529</v>
      </c>
      <c r="C41" s="99" t="s">
        <v>530</v>
      </c>
      <c r="D41" s="8"/>
      <c r="E41" s="10"/>
      <c r="F41" s="99" t="s">
        <v>531</v>
      </c>
      <c r="G41" s="46" t="s">
        <v>17</v>
      </c>
      <c r="H41" s="46" t="s">
        <v>17</v>
      </c>
      <c r="I41" s="71">
        <f t="shared" si="0"/>
        <v>0</v>
      </c>
      <c r="J41" s="16">
        <f t="shared" si="1"/>
        <v>0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x14ac:dyDescent="0.25">
      <c r="A42" s="57" t="s">
        <v>197</v>
      </c>
      <c r="B42" s="12" t="s">
        <v>41</v>
      </c>
      <c r="C42" s="12" t="s">
        <v>131</v>
      </c>
      <c r="D42" s="8"/>
      <c r="E42" s="10"/>
      <c r="F42" s="8" t="s">
        <v>42</v>
      </c>
      <c r="G42" s="46" t="s">
        <v>17</v>
      </c>
      <c r="H42" s="46" t="s">
        <v>17</v>
      </c>
      <c r="I42" s="71">
        <f t="shared" si="0"/>
        <v>0</v>
      </c>
      <c r="J42" s="16">
        <f t="shared" si="1"/>
        <v>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x14ac:dyDescent="0.25">
      <c r="A43" s="57" t="s">
        <v>198</v>
      </c>
      <c r="B43" s="12" t="s">
        <v>44</v>
      </c>
      <c r="C43" s="12" t="s">
        <v>132</v>
      </c>
      <c r="D43" s="23"/>
      <c r="E43" s="8"/>
      <c r="F43" s="8" t="s">
        <v>45</v>
      </c>
      <c r="G43" s="46" t="s">
        <v>37</v>
      </c>
      <c r="H43" s="46" t="s">
        <v>37</v>
      </c>
      <c r="I43" s="71">
        <f t="shared" si="0"/>
        <v>0</v>
      </c>
      <c r="J43" s="16">
        <f t="shared" si="1"/>
        <v>0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x14ac:dyDescent="0.25">
      <c r="A44" s="57" t="s">
        <v>206</v>
      </c>
      <c r="B44" s="12" t="s">
        <v>47</v>
      </c>
      <c r="C44" s="12" t="s">
        <v>133</v>
      </c>
      <c r="D44" s="23"/>
      <c r="E44" s="8"/>
      <c r="F44" s="8" t="s">
        <v>48</v>
      </c>
      <c r="G44" s="46" t="s">
        <v>318</v>
      </c>
      <c r="H44" s="46" t="s">
        <v>392</v>
      </c>
      <c r="I44" s="71">
        <f t="shared" si="0"/>
        <v>6</v>
      </c>
      <c r="J44" s="16">
        <f t="shared" si="1"/>
        <v>580.31999999999994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x14ac:dyDescent="0.25">
      <c r="A45" s="57" t="s">
        <v>91</v>
      </c>
      <c r="B45" s="12" t="s">
        <v>223</v>
      </c>
      <c r="C45" s="12" t="s">
        <v>224</v>
      </c>
      <c r="D45" s="23"/>
      <c r="E45" s="8"/>
      <c r="F45" s="8" t="s">
        <v>225</v>
      </c>
      <c r="G45" s="46" t="s">
        <v>43</v>
      </c>
      <c r="H45" s="46" t="s">
        <v>43</v>
      </c>
      <c r="I45" s="71">
        <f t="shared" si="0"/>
        <v>0</v>
      </c>
      <c r="J45" s="16">
        <f t="shared" si="1"/>
        <v>0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 x14ac:dyDescent="0.25">
      <c r="A46" s="57" t="s">
        <v>159</v>
      </c>
      <c r="B46" s="12" t="s">
        <v>50</v>
      </c>
      <c r="C46" s="12" t="s">
        <v>134</v>
      </c>
      <c r="D46" s="23"/>
      <c r="E46" s="8"/>
      <c r="F46" s="8" t="s">
        <v>51</v>
      </c>
      <c r="G46" s="46" t="s">
        <v>34</v>
      </c>
      <c r="H46" s="46" t="s">
        <v>34</v>
      </c>
      <c r="I46" s="71">
        <f t="shared" si="0"/>
        <v>0</v>
      </c>
      <c r="J46" s="16">
        <f t="shared" si="1"/>
        <v>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x14ac:dyDescent="0.25">
      <c r="A47" s="57" t="s">
        <v>242</v>
      </c>
      <c r="B47" s="12" t="s">
        <v>812</v>
      </c>
      <c r="C47" s="12" t="s">
        <v>813</v>
      </c>
      <c r="D47" s="8"/>
      <c r="E47" s="10"/>
      <c r="F47" s="8" t="s">
        <v>814</v>
      </c>
      <c r="G47" s="46" t="s">
        <v>13</v>
      </c>
      <c r="H47" s="46" t="s">
        <v>13</v>
      </c>
      <c r="I47" s="71">
        <f t="shared" si="0"/>
        <v>0</v>
      </c>
      <c r="J47" s="16">
        <f t="shared" si="1"/>
        <v>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x14ac:dyDescent="0.25">
      <c r="A48" s="57" t="s">
        <v>190</v>
      </c>
      <c r="B48" s="12" t="s">
        <v>310</v>
      </c>
      <c r="C48" s="12" t="s">
        <v>311</v>
      </c>
      <c r="D48" s="8"/>
      <c r="E48" s="10"/>
      <c r="F48" s="8" t="s">
        <v>312</v>
      </c>
      <c r="G48" s="46" t="s">
        <v>20</v>
      </c>
      <c r="H48" s="46" t="s">
        <v>20</v>
      </c>
      <c r="I48" s="71">
        <f t="shared" si="0"/>
        <v>0</v>
      </c>
      <c r="J48" s="16">
        <f t="shared" si="1"/>
        <v>0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x14ac:dyDescent="0.25">
      <c r="A49" s="57" t="s">
        <v>243</v>
      </c>
      <c r="B49" s="12" t="s">
        <v>53</v>
      </c>
      <c r="C49" s="12" t="s">
        <v>135</v>
      </c>
      <c r="D49" s="23"/>
      <c r="E49" s="8"/>
      <c r="F49" s="8" t="s">
        <v>39</v>
      </c>
      <c r="G49" s="46" t="s">
        <v>20</v>
      </c>
      <c r="H49" s="46" t="s">
        <v>20</v>
      </c>
      <c r="I49" s="71">
        <f t="shared" si="0"/>
        <v>0</v>
      </c>
      <c r="J49" s="16">
        <f t="shared" si="1"/>
        <v>0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x14ac:dyDescent="0.25">
      <c r="A50" s="57" t="s">
        <v>244</v>
      </c>
      <c r="B50" s="12" t="s">
        <v>55</v>
      </c>
      <c r="C50" s="12" t="s">
        <v>136</v>
      </c>
      <c r="D50" s="23"/>
      <c r="E50" s="12"/>
      <c r="F50" s="8" t="s">
        <v>56</v>
      </c>
      <c r="G50" s="46" t="s">
        <v>506</v>
      </c>
      <c r="H50" s="46" t="s">
        <v>571</v>
      </c>
      <c r="I50" s="71">
        <f t="shared" si="0"/>
        <v>8</v>
      </c>
      <c r="J50" s="16">
        <f t="shared" si="1"/>
        <v>773.76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x14ac:dyDescent="0.25">
      <c r="A51" s="57" t="s">
        <v>157</v>
      </c>
      <c r="B51" s="12" t="s">
        <v>59</v>
      </c>
      <c r="C51" s="12" t="s">
        <v>137</v>
      </c>
      <c r="D51" s="25"/>
      <c r="E51" s="8"/>
      <c r="F51" s="8" t="s">
        <v>60</v>
      </c>
      <c r="G51" s="46" t="s">
        <v>29</v>
      </c>
      <c r="H51" s="46" t="s">
        <v>46</v>
      </c>
      <c r="I51" s="71">
        <f t="shared" si="0"/>
        <v>6</v>
      </c>
      <c r="J51" s="16">
        <f t="shared" si="1"/>
        <v>580.31999999999994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x14ac:dyDescent="0.25">
      <c r="A52" s="57" t="s">
        <v>245</v>
      </c>
      <c r="B52" s="99" t="s">
        <v>532</v>
      </c>
      <c r="C52" s="99" t="s">
        <v>533</v>
      </c>
      <c r="D52" s="25"/>
      <c r="E52" s="8"/>
      <c r="F52" s="99" t="s">
        <v>531</v>
      </c>
      <c r="G52" s="48" t="s">
        <v>318</v>
      </c>
      <c r="H52" s="48" t="s">
        <v>394</v>
      </c>
      <c r="I52" s="71">
        <f t="shared" si="0"/>
        <v>10</v>
      </c>
      <c r="J52" s="16">
        <f t="shared" si="1"/>
        <v>967.2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x14ac:dyDescent="0.25">
      <c r="A53" s="57" t="s">
        <v>246</v>
      </c>
      <c r="B53" s="12" t="s">
        <v>653</v>
      </c>
      <c r="C53" s="12" t="s">
        <v>654</v>
      </c>
      <c r="D53" s="31"/>
      <c r="E53" s="106"/>
      <c r="F53" s="8" t="s">
        <v>655</v>
      </c>
      <c r="G53" s="46" t="s">
        <v>57</v>
      </c>
      <c r="H53" s="46" t="s">
        <v>57</v>
      </c>
      <c r="I53" s="71">
        <f t="shared" si="0"/>
        <v>0</v>
      </c>
      <c r="J53" s="16">
        <f t="shared" si="1"/>
        <v>0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x14ac:dyDescent="0.25">
      <c r="A54" s="57" t="s">
        <v>247</v>
      </c>
      <c r="B54" s="12" t="s">
        <v>818</v>
      </c>
      <c r="C54" s="108" t="s">
        <v>819</v>
      </c>
      <c r="D54" s="31"/>
      <c r="E54" s="106"/>
      <c r="F54" s="31" t="s">
        <v>820</v>
      </c>
      <c r="G54" s="46" t="s">
        <v>13</v>
      </c>
      <c r="H54" s="46" t="s">
        <v>17</v>
      </c>
      <c r="I54" s="71">
        <f t="shared" si="0"/>
        <v>1</v>
      </c>
      <c r="J54" s="16">
        <f t="shared" si="1"/>
        <v>96.72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x14ac:dyDescent="0.25">
      <c r="A55" s="57" t="s">
        <v>92</v>
      </c>
      <c r="B55" s="12" t="s">
        <v>62</v>
      </c>
      <c r="C55" s="108" t="s">
        <v>122</v>
      </c>
      <c r="D55" s="25"/>
      <c r="E55" s="237"/>
      <c r="F55" s="86" t="s">
        <v>63</v>
      </c>
      <c r="G55" s="46" t="s">
        <v>37</v>
      </c>
      <c r="H55" s="46" t="s">
        <v>37</v>
      </c>
      <c r="I55" s="71">
        <f t="shared" si="0"/>
        <v>0</v>
      </c>
      <c r="J55" s="16">
        <f t="shared" si="1"/>
        <v>0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x14ac:dyDescent="0.25">
      <c r="A56" s="57" t="s">
        <v>153</v>
      </c>
      <c r="B56" s="12" t="s">
        <v>64</v>
      </c>
      <c r="C56" s="109"/>
      <c r="D56" s="29"/>
      <c r="E56" s="238"/>
      <c r="F56" s="88"/>
      <c r="G56" s="46" t="s">
        <v>197</v>
      </c>
      <c r="H56" s="46" t="s">
        <v>197</v>
      </c>
      <c r="I56" s="71">
        <f t="shared" si="0"/>
        <v>0</v>
      </c>
      <c r="J56" s="16">
        <f t="shared" si="1"/>
        <v>0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x14ac:dyDescent="0.25">
      <c r="A57" s="57" t="s">
        <v>248</v>
      </c>
      <c r="B57" s="12" t="s">
        <v>164</v>
      </c>
      <c r="C57" s="109" t="s">
        <v>165</v>
      </c>
      <c r="D57" s="30"/>
      <c r="E57" s="10"/>
      <c r="F57" s="158" t="s">
        <v>166</v>
      </c>
      <c r="G57" s="46" t="s">
        <v>394</v>
      </c>
      <c r="H57" s="46" t="s">
        <v>394</v>
      </c>
      <c r="I57" s="71">
        <f t="shared" si="0"/>
        <v>0</v>
      </c>
      <c r="J57" s="16">
        <f t="shared" si="1"/>
        <v>0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x14ac:dyDescent="0.25">
      <c r="A58" s="57" t="s">
        <v>249</v>
      </c>
      <c r="B58" s="12" t="s">
        <v>226</v>
      </c>
      <c r="C58" s="109" t="s">
        <v>213</v>
      </c>
      <c r="D58" s="30"/>
      <c r="E58" s="10"/>
      <c r="F58" s="158" t="s">
        <v>214</v>
      </c>
      <c r="G58" s="115"/>
      <c r="H58" s="115"/>
      <c r="I58" s="71">
        <f t="shared" si="0"/>
        <v>0</v>
      </c>
      <c r="J58" s="16">
        <f t="shared" si="1"/>
        <v>0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x14ac:dyDescent="0.25">
      <c r="A59" s="57" t="s">
        <v>250</v>
      </c>
      <c r="B59" s="12" t="s">
        <v>461</v>
      </c>
      <c r="C59" s="109" t="s">
        <v>462</v>
      </c>
      <c r="D59" s="30"/>
      <c r="E59" s="10"/>
      <c r="F59" s="158" t="s">
        <v>463</v>
      </c>
      <c r="G59" s="46" t="s">
        <v>13</v>
      </c>
      <c r="H59" s="46" t="s">
        <v>13</v>
      </c>
      <c r="I59" s="71">
        <f t="shared" si="0"/>
        <v>0</v>
      </c>
      <c r="J59" s="16">
        <f t="shared" si="1"/>
        <v>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x14ac:dyDescent="0.25">
      <c r="A60" s="57" t="s">
        <v>251</v>
      </c>
      <c r="B60" s="12" t="s">
        <v>824</v>
      </c>
      <c r="C60" s="109" t="s">
        <v>825</v>
      </c>
      <c r="D60" s="30"/>
      <c r="E60" s="10"/>
      <c r="F60" s="158" t="s">
        <v>826</v>
      </c>
      <c r="G60" s="46" t="s">
        <v>13</v>
      </c>
      <c r="H60" s="46" t="s">
        <v>26</v>
      </c>
      <c r="I60" s="71">
        <f t="shared" si="0"/>
        <v>4</v>
      </c>
      <c r="J60" s="16">
        <f t="shared" si="1"/>
        <v>386.88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x14ac:dyDescent="0.25">
      <c r="A61" s="57" t="s">
        <v>390</v>
      </c>
      <c r="B61" s="99" t="s">
        <v>534</v>
      </c>
      <c r="C61" s="99" t="s">
        <v>535</v>
      </c>
      <c r="D61" s="23"/>
      <c r="E61" s="8"/>
      <c r="F61" s="99" t="s">
        <v>536</v>
      </c>
      <c r="G61" s="46" t="s">
        <v>318</v>
      </c>
      <c r="H61" s="46" t="s">
        <v>295</v>
      </c>
      <c r="I61" s="71">
        <f t="shared" si="0"/>
        <v>15</v>
      </c>
      <c r="J61" s="16">
        <f t="shared" si="1"/>
        <v>1450.8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x14ac:dyDescent="0.25">
      <c r="A62" s="57" t="s">
        <v>167</v>
      </c>
      <c r="B62" s="12" t="s">
        <v>66</v>
      </c>
      <c r="C62" s="12" t="s">
        <v>138</v>
      </c>
      <c r="D62" s="23"/>
      <c r="E62" s="8"/>
      <c r="F62" s="8" t="s">
        <v>67</v>
      </c>
      <c r="G62" s="46" t="s">
        <v>49</v>
      </c>
      <c r="H62" s="46" t="s">
        <v>54</v>
      </c>
      <c r="I62" s="71">
        <f t="shared" si="0"/>
        <v>2</v>
      </c>
      <c r="J62" s="16">
        <f t="shared" si="1"/>
        <v>193.44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x14ac:dyDescent="0.25">
      <c r="A63" s="57" t="s">
        <v>318</v>
      </c>
      <c r="B63" s="12" t="s">
        <v>320</v>
      </c>
      <c r="C63" s="12" t="s">
        <v>321</v>
      </c>
      <c r="D63" s="30"/>
      <c r="E63" s="10"/>
      <c r="F63" s="8" t="s">
        <v>322</v>
      </c>
      <c r="G63" s="46" t="s">
        <v>17</v>
      </c>
      <c r="H63" s="46" t="s">
        <v>17</v>
      </c>
      <c r="I63" s="71">
        <f t="shared" si="0"/>
        <v>0</v>
      </c>
      <c r="J63" s="16">
        <f t="shared" si="1"/>
        <v>0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x14ac:dyDescent="0.25">
      <c r="A64" s="57" t="s">
        <v>364</v>
      </c>
      <c r="B64" s="12" t="s">
        <v>69</v>
      </c>
      <c r="C64" s="12" t="s">
        <v>139</v>
      </c>
      <c r="D64" s="23"/>
      <c r="E64" s="8"/>
      <c r="F64" s="8" t="s">
        <v>70</v>
      </c>
      <c r="G64" s="46" t="s">
        <v>52</v>
      </c>
      <c r="H64" s="46" t="s">
        <v>52</v>
      </c>
      <c r="I64" s="71">
        <f t="shared" si="0"/>
        <v>0</v>
      </c>
      <c r="J64" s="16">
        <f t="shared" si="1"/>
        <v>0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x14ac:dyDescent="0.25">
      <c r="A65" s="57" t="s">
        <v>378</v>
      </c>
      <c r="B65" s="12" t="s">
        <v>169</v>
      </c>
      <c r="C65" s="12" t="s">
        <v>170</v>
      </c>
      <c r="D65" s="8"/>
      <c r="E65" s="10"/>
      <c r="F65" s="8" t="s">
        <v>166</v>
      </c>
      <c r="G65" s="46" t="s">
        <v>198</v>
      </c>
      <c r="H65" s="46" t="s">
        <v>198</v>
      </c>
      <c r="I65" s="71">
        <f t="shared" si="0"/>
        <v>0</v>
      </c>
      <c r="J65" s="16">
        <f t="shared" si="1"/>
        <v>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x14ac:dyDescent="0.25">
      <c r="A66" s="57" t="s">
        <v>309</v>
      </c>
      <c r="B66" s="12" t="s">
        <v>325</v>
      </c>
      <c r="C66" s="12" t="s">
        <v>326</v>
      </c>
      <c r="D66" s="8"/>
      <c r="E66" s="10"/>
      <c r="F66" s="8" t="s">
        <v>327</v>
      </c>
      <c r="G66" s="46" t="s">
        <v>13</v>
      </c>
      <c r="H66" s="46" t="s">
        <v>17</v>
      </c>
      <c r="I66" s="71">
        <f t="shared" si="0"/>
        <v>1</v>
      </c>
      <c r="J66" s="16">
        <f t="shared" si="1"/>
        <v>96.72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x14ac:dyDescent="0.25">
      <c r="A67" s="57" t="s">
        <v>391</v>
      </c>
      <c r="B67" s="12" t="s">
        <v>329</v>
      </c>
      <c r="C67" s="12" t="s">
        <v>330</v>
      </c>
      <c r="D67" s="23"/>
      <c r="E67" s="8"/>
      <c r="F67" s="8" t="s">
        <v>327</v>
      </c>
      <c r="G67" s="46" t="s">
        <v>192</v>
      </c>
      <c r="H67" s="46" t="s">
        <v>194</v>
      </c>
      <c r="I67" s="71">
        <f t="shared" si="0"/>
        <v>2</v>
      </c>
      <c r="J67" s="16">
        <f t="shared" si="1"/>
        <v>193.44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25">
      <c r="A68" s="57" t="s">
        <v>155</v>
      </c>
      <c r="B68" s="12" t="s">
        <v>227</v>
      </c>
      <c r="C68" s="12" t="s">
        <v>213</v>
      </c>
      <c r="D68" s="8"/>
      <c r="E68" s="10"/>
      <c r="F68" s="8" t="s">
        <v>214</v>
      </c>
      <c r="G68" s="46" t="s">
        <v>20</v>
      </c>
      <c r="H68" s="46" t="s">
        <v>20</v>
      </c>
      <c r="I68" s="71">
        <f t="shared" si="0"/>
        <v>0</v>
      </c>
      <c r="J68" s="16">
        <f t="shared" si="1"/>
        <v>0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x14ac:dyDescent="0.25">
      <c r="A69" s="57" t="s">
        <v>392</v>
      </c>
      <c r="B69" s="12" t="s">
        <v>172</v>
      </c>
      <c r="C69" s="12" t="s">
        <v>173</v>
      </c>
      <c r="D69" s="23"/>
      <c r="E69" s="12"/>
      <c r="F69" s="8" t="s">
        <v>174</v>
      </c>
      <c r="G69" s="46" t="s">
        <v>74</v>
      </c>
      <c r="H69" s="46" t="s">
        <v>81</v>
      </c>
      <c r="I69" s="71">
        <f t="shared" si="0"/>
        <v>2</v>
      </c>
      <c r="J69" s="16">
        <f t="shared" si="1"/>
        <v>193.44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x14ac:dyDescent="0.25">
      <c r="A70" s="57" t="s">
        <v>256</v>
      </c>
      <c r="B70" s="12" t="s">
        <v>228</v>
      </c>
      <c r="C70" s="12" t="s">
        <v>213</v>
      </c>
      <c r="D70" s="8"/>
      <c r="E70" s="10"/>
      <c r="F70" s="8" t="s">
        <v>214</v>
      </c>
      <c r="G70" s="46" t="s">
        <v>43</v>
      </c>
      <c r="H70" s="46" t="s">
        <v>49</v>
      </c>
      <c r="I70" s="71">
        <f t="shared" si="0"/>
        <v>2</v>
      </c>
      <c r="J70" s="16">
        <f t="shared" si="1"/>
        <v>193.44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x14ac:dyDescent="0.25">
      <c r="A71" s="57" t="s">
        <v>109</v>
      </c>
      <c r="B71" s="99" t="s">
        <v>537</v>
      </c>
      <c r="C71" s="99" t="s">
        <v>538</v>
      </c>
      <c r="D71" s="23"/>
      <c r="E71" s="12"/>
      <c r="F71" s="99" t="s">
        <v>539</v>
      </c>
      <c r="G71" s="46" t="s">
        <v>397</v>
      </c>
      <c r="H71" s="46" t="s">
        <v>464</v>
      </c>
      <c r="I71" s="71">
        <f t="shared" si="0"/>
        <v>16</v>
      </c>
      <c r="J71" s="16">
        <f t="shared" si="1"/>
        <v>1547.52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 x14ac:dyDescent="0.25">
      <c r="A72" s="57" t="s">
        <v>393</v>
      </c>
      <c r="B72" s="99" t="s">
        <v>540</v>
      </c>
      <c r="C72" s="99" t="s">
        <v>541</v>
      </c>
      <c r="D72" s="23"/>
      <c r="E72" s="12"/>
      <c r="F72" s="99" t="s">
        <v>542</v>
      </c>
      <c r="G72" s="46" t="s">
        <v>49</v>
      </c>
      <c r="H72" s="46" t="s">
        <v>74</v>
      </c>
      <c r="I72" s="71">
        <f t="shared" ref="I72:I135" si="2">H72-G72</f>
        <v>8</v>
      </c>
      <c r="J72" s="16">
        <f t="shared" ref="J72:J135" si="3">I72*96.72</f>
        <v>773.76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 x14ac:dyDescent="0.25">
      <c r="A73" s="57" t="s">
        <v>394</v>
      </c>
      <c r="B73" s="12" t="s">
        <v>72</v>
      </c>
      <c r="C73" s="12" t="s">
        <v>792</v>
      </c>
      <c r="D73" s="23"/>
      <c r="E73" s="12"/>
      <c r="F73" s="8" t="s">
        <v>73</v>
      </c>
      <c r="G73" s="46" t="s">
        <v>88</v>
      </c>
      <c r="H73" s="46" t="s">
        <v>57</v>
      </c>
      <c r="I73" s="71">
        <f t="shared" si="2"/>
        <v>2</v>
      </c>
      <c r="J73" s="16">
        <f t="shared" si="3"/>
        <v>193.44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 x14ac:dyDescent="0.25">
      <c r="A74" s="57" t="s">
        <v>395</v>
      </c>
      <c r="B74" s="12" t="s">
        <v>452</v>
      </c>
      <c r="C74" s="12" t="s">
        <v>453</v>
      </c>
      <c r="D74" s="23"/>
      <c r="E74" s="12"/>
      <c r="F74" s="8" t="s">
        <v>454</v>
      </c>
      <c r="G74" s="46" t="s">
        <v>92</v>
      </c>
      <c r="H74" s="46" t="s">
        <v>167</v>
      </c>
      <c r="I74" s="71">
        <f t="shared" si="2"/>
        <v>7</v>
      </c>
      <c r="J74" s="16">
        <f t="shared" si="3"/>
        <v>677.04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x14ac:dyDescent="0.25">
      <c r="A75" s="57" t="s">
        <v>268</v>
      </c>
      <c r="B75" s="99" t="s">
        <v>1103</v>
      </c>
      <c r="C75" s="99" t="s">
        <v>1104</v>
      </c>
      <c r="D75" s="8"/>
      <c r="E75" s="10"/>
      <c r="F75" s="155" t="s">
        <v>1105</v>
      </c>
      <c r="G75" s="46" t="s">
        <v>16</v>
      </c>
      <c r="H75" s="46" t="s">
        <v>13</v>
      </c>
      <c r="I75" s="71">
        <f t="shared" si="2"/>
        <v>1</v>
      </c>
      <c r="J75" s="16">
        <f t="shared" si="3"/>
        <v>96.72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x14ac:dyDescent="0.25">
      <c r="A76" s="57" t="s">
        <v>168</v>
      </c>
      <c r="B76" s="12" t="s">
        <v>75</v>
      </c>
      <c r="C76" s="12" t="s">
        <v>141</v>
      </c>
      <c r="D76" s="23"/>
      <c r="E76" s="12"/>
      <c r="F76" s="8" t="s">
        <v>76</v>
      </c>
      <c r="G76" s="46" t="s">
        <v>29</v>
      </c>
      <c r="H76" s="46" t="s">
        <v>29</v>
      </c>
      <c r="I76" s="71">
        <f t="shared" si="2"/>
        <v>0</v>
      </c>
      <c r="J76" s="16">
        <f t="shared" si="3"/>
        <v>0</v>
      </c>
    </row>
    <row r="77" spans="1:36" x14ac:dyDescent="0.25">
      <c r="A77" s="57" t="s">
        <v>396</v>
      </c>
      <c r="B77" s="12" t="s">
        <v>78</v>
      </c>
      <c r="C77" s="108" t="s">
        <v>142</v>
      </c>
      <c r="D77" s="25"/>
      <c r="E77" s="237"/>
      <c r="F77" s="86" t="s">
        <v>79</v>
      </c>
      <c r="G77" s="46" t="s">
        <v>16</v>
      </c>
      <c r="H77" s="46" t="s">
        <v>16</v>
      </c>
      <c r="I77" s="71">
        <f t="shared" si="2"/>
        <v>0</v>
      </c>
      <c r="J77" s="16">
        <f t="shared" si="3"/>
        <v>0</v>
      </c>
    </row>
    <row r="78" spans="1:36" x14ac:dyDescent="0.25">
      <c r="A78" s="57" t="s">
        <v>295</v>
      </c>
      <c r="B78" s="12" t="s">
        <v>80</v>
      </c>
      <c r="C78" s="109"/>
      <c r="D78" s="29"/>
      <c r="E78" s="238"/>
      <c r="F78" s="88"/>
      <c r="G78" s="46" t="s">
        <v>640</v>
      </c>
      <c r="H78" s="46" t="s">
        <v>613</v>
      </c>
      <c r="I78" s="71">
        <f t="shared" si="2"/>
        <v>15</v>
      </c>
      <c r="J78" s="16">
        <f t="shared" si="3"/>
        <v>1450.8</v>
      </c>
    </row>
    <row r="79" spans="1:36" x14ac:dyDescent="0.25">
      <c r="A79" s="57" t="s">
        <v>397</v>
      </c>
      <c r="B79" s="12" t="s">
        <v>336</v>
      </c>
      <c r="C79" s="109" t="s">
        <v>337</v>
      </c>
      <c r="D79" s="8"/>
      <c r="E79" s="10"/>
      <c r="F79" s="158" t="s">
        <v>327</v>
      </c>
      <c r="G79" s="46" t="s">
        <v>40</v>
      </c>
      <c r="H79" s="46" t="s">
        <v>43</v>
      </c>
      <c r="I79" s="71">
        <f t="shared" si="2"/>
        <v>1</v>
      </c>
      <c r="J79" s="16">
        <f t="shared" si="3"/>
        <v>96.72</v>
      </c>
    </row>
    <row r="80" spans="1:36" x14ac:dyDescent="0.25">
      <c r="A80" s="57" t="s">
        <v>398</v>
      </c>
      <c r="B80" s="12" t="s">
        <v>702</v>
      </c>
      <c r="C80" s="12" t="s">
        <v>703</v>
      </c>
      <c r="D80" s="8"/>
      <c r="E80" s="10"/>
      <c r="F80" s="8" t="s">
        <v>704</v>
      </c>
      <c r="G80" s="46" t="s">
        <v>17</v>
      </c>
      <c r="H80" s="46" t="s">
        <v>23</v>
      </c>
      <c r="I80" s="71">
        <f t="shared" si="2"/>
        <v>2</v>
      </c>
      <c r="J80" s="16">
        <f t="shared" si="3"/>
        <v>193.44</v>
      </c>
    </row>
    <row r="81" spans="1:10" x14ac:dyDescent="0.25">
      <c r="A81" s="57" t="s">
        <v>264</v>
      </c>
      <c r="B81" s="12" t="s">
        <v>902</v>
      </c>
      <c r="C81" s="12" t="s">
        <v>903</v>
      </c>
      <c r="D81" s="8"/>
      <c r="E81" s="10"/>
      <c r="F81" s="8" t="s">
        <v>904</v>
      </c>
      <c r="G81" s="46" t="s">
        <v>13</v>
      </c>
      <c r="H81" s="46" t="s">
        <v>20</v>
      </c>
      <c r="I81" s="71">
        <f t="shared" si="2"/>
        <v>2</v>
      </c>
      <c r="J81" s="16">
        <f t="shared" si="3"/>
        <v>193.44</v>
      </c>
    </row>
    <row r="82" spans="1:10" x14ac:dyDescent="0.25">
      <c r="A82" s="57" t="s">
        <v>399</v>
      </c>
      <c r="B82" s="12" t="s">
        <v>696</v>
      </c>
      <c r="C82" s="12" t="s">
        <v>697</v>
      </c>
      <c r="D82" s="8"/>
      <c r="E82" s="10"/>
      <c r="F82" s="8" t="s">
        <v>698</v>
      </c>
      <c r="G82" s="46" t="s">
        <v>13</v>
      </c>
      <c r="H82" s="46" t="s">
        <v>13</v>
      </c>
      <c r="I82" s="71">
        <f t="shared" si="2"/>
        <v>0</v>
      </c>
      <c r="J82" s="16">
        <f t="shared" si="3"/>
        <v>0</v>
      </c>
    </row>
    <row r="83" spans="1:10" x14ac:dyDescent="0.25">
      <c r="A83" s="57" t="s">
        <v>409</v>
      </c>
      <c r="B83" s="12" t="s">
        <v>1188</v>
      </c>
      <c r="C83" s="64" t="s">
        <v>1189</v>
      </c>
      <c r="D83" s="8"/>
      <c r="E83" s="10"/>
      <c r="F83" s="8" t="s">
        <v>1185</v>
      </c>
      <c r="G83" s="46"/>
      <c r="H83" s="46" t="s">
        <v>16</v>
      </c>
      <c r="I83" s="71">
        <f t="shared" si="2"/>
        <v>0</v>
      </c>
      <c r="J83" s="16">
        <f t="shared" si="3"/>
        <v>0</v>
      </c>
    </row>
    <row r="84" spans="1:10" x14ac:dyDescent="0.25">
      <c r="A84" s="57" t="s">
        <v>492</v>
      </c>
      <c r="B84" s="12" t="s">
        <v>682</v>
      </c>
      <c r="C84" s="12" t="s">
        <v>683</v>
      </c>
      <c r="D84" s="23"/>
      <c r="E84" s="12"/>
      <c r="F84" s="8" t="s">
        <v>681</v>
      </c>
      <c r="G84" s="46" t="s">
        <v>20</v>
      </c>
      <c r="H84" s="46" t="s">
        <v>29</v>
      </c>
      <c r="I84" s="71">
        <f t="shared" si="2"/>
        <v>3</v>
      </c>
      <c r="J84" s="16">
        <f t="shared" si="3"/>
        <v>290.15999999999997</v>
      </c>
    </row>
    <row r="85" spans="1:10" x14ac:dyDescent="0.25">
      <c r="A85" s="57" t="s">
        <v>493</v>
      </c>
      <c r="B85" s="12" t="s">
        <v>339</v>
      </c>
      <c r="C85" s="109" t="s">
        <v>340</v>
      </c>
      <c r="D85" s="23"/>
      <c r="E85" s="12"/>
      <c r="F85" s="158" t="s">
        <v>322</v>
      </c>
      <c r="G85" s="46" t="s">
        <v>31</v>
      </c>
      <c r="H85" s="46" t="s">
        <v>31</v>
      </c>
      <c r="I85" s="71">
        <f t="shared" si="2"/>
        <v>0</v>
      </c>
      <c r="J85" s="16">
        <f t="shared" si="3"/>
        <v>0</v>
      </c>
    </row>
    <row r="86" spans="1:10" x14ac:dyDescent="0.25">
      <c r="A86" s="57" t="s">
        <v>494</v>
      </c>
      <c r="B86" s="12" t="s">
        <v>180</v>
      </c>
      <c r="C86" s="109" t="s">
        <v>181</v>
      </c>
      <c r="D86" s="23"/>
      <c r="E86" s="12"/>
      <c r="F86" s="158" t="s">
        <v>166</v>
      </c>
      <c r="G86" s="46" t="s">
        <v>155</v>
      </c>
      <c r="H86" s="46" t="s">
        <v>155</v>
      </c>
      <c r="I86" s="71">
        <f t="shared" si="2"/>
        <v>0</v>
      </c>
      <c r="J86" s="16">
        <f t="shared" si="3"/>
        <v>0</v>
      </c>
    </row>
    <row r="87" spans="1:10" x14ac:dyDescent="0.25">
      <c r="A87" s="57" t="s">
        <v>495</v>
      </c>
      <c r="B87" s="12" t="s">
        <v>342</v>
      </c>
      <c r="C87" s="109" t="s">
        <v>343</v>
      </c>
      <c r="D87" s="65"/>
      <c r="E87" s="66"/>
      <c r="F87" s="158" t="s">
        <v>312</v>
      </c>
      <c r="G87" s="46" t="s">
        <v>395</v>
      </c>
      <c r="H87" s="46" t="s">
        <v>168</v>
      </c>
      <c r="I87" s="71">
        <f t="shared" si="2"/>
        <v>2</v>
      </c>
      <c r="J87" s="16">
        <f t="shared" si="3"/>
        <v>193.44</v>
      </c>
    </row>
    <row r="88" spans="1:10" x14ac:dyDescent="0.25">
      <c r="A88" s="57" t="s">
        <v>496</v>
      </c>
      <c r="B88" s="12" t="s">
        <v>345</v>
      </c>
      <c r="C88" s="109" t="s">
        <v>346</v>
      </c>
      <c r="D88" s="23"/>
      <c r="E88" s="12"/>
      <c r="F88" s="158" t="s">
        <v>322</v>
      </c>
      <c r="G88" s="46" t="s">
        <v>46</v>
      </c>
      <c r="H88" s="46" t="s">
        <v>54</v>
      </c>
      <c r="I88" s="71">
        <f t="shared" si="2"/>
        <v>3</v>
      </c>
      <c r="J88" s="16">
        <f t="shared" si="3"/>
        <v>290.15999999999997</v>
      </c>
    </row>
    <row r="89" spans="1:10" x14ac:dyDescent="0.25">
      <c r="A89" s="57" t="s">
        <v>497</v>
      </c>
      <c r="B89" s="12" t="s">
        <v>229</v>
      </c>
      <c r="C89" s="109" t="s">
        <v>231</v>
      </c>
      <c r="D89" s="65"/>
      <c r="E89" s="66"/>
      <c r="F89" s="158" t="s">
        <v>214</v>
      </c>
      <c r="G89" s="46" t="s">
        <v>16</v>
      </c>
      <c r="H89" s="46" t="s">
        <v>16</v>
      </c>
      <c r="I89" s="71">
        <f t="shared" si="2"/>
        <v>0</v>
      </c>
      <c r="J89" s="16">
        <f t="shared" si="3"/>
        <v>0</v>
      </c>
    </row>
    <row r="90" spans="1:10" x14ac:dyDescent="0.25">
      <c r="A90" s="57" t="s">
        <v>498</v>
      </c>
      <c r="B90" s="12" t="s">
        <v>230</v>
      </c>
      <c r="C90" s="109" t="s">
        <v>231</v>
      </c>
      <c r="D90" s="65"/>
      <c r="E90" s="66"/>
      <c r="F90" s="158" t="s">
        <v>214</v>
      </c>
      <c r="G90" s="46" t="s">
        <v>43</v>
      </c>
      <c r="H90" s="46" t="s">
        <v>43</v>
      </c>
      <c r="I90" s="71">
        <f t="shared" si="2"/>
        <v>0</v>
      </c>
      <c r="J90" s="16">
        <f t="shared" si="3"/>
        <v>0</v>
      </c>
    </row>
    <row r="91" spans="1:10" x14ac:dyDescent="0.25">
      <c r="A91" s="57" t="s">
        <v>499</v>
      </c>
      <c r="B91" s="12" t="s">
        <v>905</v>
      </c>
      <c r="C91" s="109" t="s">
        <v>906</v>
      </c>
      <c r="D91" s="65"/>
      <c r="E91" s="66"/>
      <c r="F91" s="158" t="s">
        <v>907</v>
      </c>
      <c r="G91" s="46" t="s">
        <v>16</v>
      </c>
      <c r="H91" s="46" t="s">
        <v>13</v>
      </c>
      <c r="I91" s="71">
        <f t="shared" si="2"/>
        <v>1</v>
      </c>
      <c r="J91" s="16">
        <f t="shared" si="3"/>
        <v>96.72</v>
      </c>
    </row>
    <row r="92" spans="1:10" x14ac:dyDescent="0.25">
      <c r="A92" s="57" t="s">
        <v>500</v>
      </c>
      <c r="B92" s="12" t="s">
        <v>82</v>
      </c>
      <c r="C92" s="41" t="s">
        <v>143</v>
      </c>
      <c r="D92" s="23"/>
      <c r="E92" s="12"/>
      <c r="F92" s="67" t="s">
        <v>232</v>
      </c>
      <c r="G92" s="48" t="s">
        <v>68</v>
      </c>
      <c r="H92" s="48" t="s">
        <v>68</v>
      </c>
      <c r="I92" s="71">
        <f t="shared" si="2"/>
        <v>0</v>
      </c>
      <c r="J92" s="16">
        <f t="shared" si="3"/>
        <v>0</v>
      </c>
    </row>
    <row r="93" spans="1:10" x14ac:dyDescent="0.25">
      <c r="A93" s="57" t="s">
        <v>501</v>
      </c>
      <c r="B93" s="12" t="s">
        <v>908</v>
      </c>
      <c r="C93" s="41" t="s">
        <v>909</v>
      </c>
      <c r="D93" s="65"/>
      <c r="E93" s="66"/>
      <c r="F93" s="67" t="s">
        <v>907</v>
      </c>
      <c r="G93" s="48" t="s">
        <v>13</v>
      </c>
      <c r="H93" s="48" t="s">
        <v>13</v>
      </c>
      <c r="I93" s="71">
        <f t="shared" si="2"/>
        <v>0</v>
      </c>
      <c r="J93" s="16">
        <f t="shared" si="3"/>
        <v>0</v>
      </c>
    </row>
    <row r="94" spans="1:10" x14ac:dyDescent="0.25">
      <c r="A94" s="57" t="s">
        <v>502</v>
      </c>
      <c r="B94" s="12" t="s">
        <v>842</v>
      </c>
      <c r="C94" s="41" t="s">
        <v>843</v>
      </c>
      <c r="D94" s="65"/>
      <c r="E94" s="66"/>
      <c r="F94" s="67" t="s">
        <v>844</v>
      </c>
      <c r="G94" s="48" t="s">
        <v>13</v>
      </c>
      <c r="H94" s="48" t="s">
        <v>13</v>
      </c>
      <c r="I94" s="71">
        <f t="shared" si="2"/>
        <v>0</v>
      </c>
      <c r="J94" s="16">
        <f t="shared" si="3"/>
        <v>0</v>
      </c>
    </row>
    <row r="95" spans="1:10" x14ac:dyDescent="0.25">
      <c r="A95" s="57" t="s">
        <v>464</v>
      </c>
      <c r="B95" s="12" t="s">
        <v>233</v>
      </c>
      <c r="C95" s="41" t="s">
        <v>234</v>
      </c>
      <c r="D95" s="161"/>
      <c r="E95" s="66"/>
      <c r="F95" s="67" t="s">
        <v>210</v>
      </c>
      <c r="G95" s="48" t="s">
        <v>17</v>
      </c>
      <c r="H95" s="48" t="s">
        <v>17</v>
      </c>
      <c r="I95" s="71">
        <f t="shared" si="2"/>
        <v>0</v>
      </c>
      <c r="J95" s="16">
        <f t="shared" si="3"/>
        <v>0</v>
      </c>
    </row>
    <row r="96" spans="1:10" x14ac:dyDescent="0.25">
      <c r="A96" s="57" t="s">
        <v>100</v>
      </c>
      <c r="B96" s="12" t="s">
        <v>183</v>
      </c>
      <c r="C96" s="41" t="s">
        <v>184</v>
      </c>
      <c r="D96" s="23"/>
      <c r="E96" s="12"/>
      <c r="F96" s="43" t="s">
        <v>166</v>
      </c>
      <c r="G96" s="48" t="s">
        <v>81</v>
      </c>
      <c r="H96" s="48" t="s">
        <v>57</v>
      </c>
      <c r="I96" s="71">
        <f t="shared" si="2"/>
        <v>5</v>
      </c>
      <c r="J96" s="16">
        <f t="shared" si="3"/>
        <v>483.6</v>
      </c>
    </row>
    <row r="97" spans="1:11" x14ac:dyDescent="0.25">
      <c r="A97" s="57" t="s">
        <v>503</v>
      </c>
      <c r="B97" s="12" t="s">
        <v>725</v>
      </c>
      <c r="C97" s="12" t="s">
        <v>726</v>
      </c>
      <c r="D97" s="8"/>
      <c r="E97" s="10"/>
      <c r="F97" s="8" t="s">
        <v>727</v>
      </c>
      <c r="G97" s="48" t="s">
        <v>17</v>
      </c>
      <c r="H97" s="48" t="s">
        <v>20</v>
      </c>
      <c r="I97" s="71">
        <f t="shared" si="2"/>
        <v>1</v>
      </c>
      <c r="J97" s="16">
        <f t="shared" si="3"/>
        <v>96.72</v>
      </c>
    </row>
    <row r="98" spans="1:11" x14ac:dyDescent="0.25">
      <c r="A98" s="57" t="s">
        <v>112</v>
      </c>
      <c r="B98" s="12" t="s">
        <v>443</v>
      </c>
      <c r="C98" s="41" t="s">
        <v>444</v>
      </c>
      <c r="D98" s="8"/>
      <c r="E98" s="10"/>
      <c r="F98" s="43" t="s">
        <v>410</v>
      </c>
      <c r="G98" s="48" t="s">
        <v>251</v>
      </c>
      <c r="H98" s="48" t="s">
        <v>251</v>
      </c>
      <c r="I98" s="71">
        <f t="shared" si="2"/>
        <v>0</v>
      </c>
      <c r="J98" s="16">
        <f t="shared" si="3"/>
        <v>0</v>
      </c>
    </row>
    <row r="99" spans="1:11" x14ac:dyDescent="0.25">
      <c r="A99" s="57" t="s">
        <v>504</v>
      </c>
      <c r="B99" s="12" t="s">
        <v>910</v>
      </c>
      <c r="C99" s="41" t="s">
        <v>912</v>
      </c>
      <c r="D99" s="8"/>
      <c r="E99" s="10"/>
      <c r="F99" s="43" t="s">
        <v>913</v>
      </c>
      <c r="G99" s="48" t="s">
        <v>13</v>
      </c>
      <c r="H99" s="48" t="s">
        <v>20</v>
      </c>
      <c r="I99" s="71">
        <f t="shared" si="2"/>
        <v>2</v>
      </c>
      <c r="J99" s="16">
        <f t="shared" si="3"/>
        <v>193.44</v>
      </c>
    </row>
    <row r="100" spans="1:11" x14ac:dyDescent="0.25">
      <c r="A100" s="57" t="s">
        <v>505</v>
      </c>
      <c r="B100" s="12" t="s">
        <v>911</v>
      </c>
      <c r="C100" s="41" t="s">
        <v>912</v>
      </c>
      <c r="D100" s="8"/>
      <c r="E100" s="10"/>
      <c r="F100" s="43" t="s">
        <v>913</v>
      </c>
      <c r="G100" s="48" t="s">
        <v>26</v>
      </c>
      <c r="H100" s="48" t="s">
        <v>54</v>
      </c>
      <c r="I100" s="71">
        <f t="shared" si="2"/>
        <v>10</v>
      </c>
      <c r="J100" s="16">
        <f t="shared" si="3"/>
        <v>967.2</v>
      </c>
    </row>
    <row r="101" spans="1:11" x14ac:dyDescent="0.25">
      <c r="A101" s="57" t="s">
        <v>506</v>
      </c>
      <c r="B101" s="8" t="s">
        <v>1204</v>
      </c>
      <c r="C101" s="8" t="s">
        <v>1205</v>
      </c>
      <c r="D101" s="8"/>
      <c r="E101" s="10"/>
      <c r="F101" s="43" t="s">
        <v>1208</v>
      </c>
      <c r="G101" s="48"/>
      <c r="H101" s="48" t="s">
        <v>16</v>
      </c>
      <c r="I101" s="71">
        <f t="shared" si="2"/>
        <v>0</v>
      </c>
      <c r="J101" s="16">
        <f t="shared" si="3"/>
        <v>0</v>
      </c>
    </row>
    <row r="102" spans="1:11" x14ac:dyDescent="0.25">
      <c r="A102" s="57" t="s">
        <v>507</v>
      </c>
      <c r="B102" s="8" t="s">
        <v>1206</v>
      </c>
      <c r="C102" s="8" t="s">
        <v>1207</v>
      </c>
      <c r="D102" s="8"/>
      <c r="E102" s="10"/>
      <c r="F102" s="43" t="s">
        <v>1208</v>
      </c>
      <c r="G102" s="48"/>
      <c r="H102" s="48" t="s">
        <v>16</v>
      </c>
      <c r="I102" s="71">
        <f t="shared" si="2"/>
        <v>0</v>
      </c>
      <c r="J102" s="16">
        <f t="shared" si="3"/>
        <v>0</v>
      </c>
    </row>
    <row r="103" spans="1:11" x14ac:dyDescent="0.25">
      <c r="A103" s="57" t="s">
        <v>353</v>
      </c>
      <c r="B103" s="12" t="s">
        <v>235</v>
      </c>
      <c r="C103" s="41" t="s">
        <v>236</v>
      </c>
      <c r="D103" s="23"/>
      <c r="E103" s="12"/>
      <c r="F103" s="43" t="s">
        <v>222</v>
      </c>
      <c r="G103" s="48" t="s">
        <v>495</v>
      </c>
      <c r="H103" s="48" t="s">
        <v>504</v>
      </c>
      <c r="I103" s="71">
        <f t="shared" si="2"/>
        <v>12</v>
      </c>
      <c r="J103" s="16">
        <f t="shared" si="3"/>
        <v>1160.6399999999999</v>
      </c>
    </row>
    <row r="104" spans="1:11" x14ac:dyDescent="0.25">
      <c r="A104" s="57" t="s">
        <v>101</v>
      </c>
      <c r="B104" s="12" t="s">
        <v>351</v>
      </c>
      <c r="C104" s="41" t="s">
        <v>352</v>
      </c>
      <c r="D104" s="23"/>
      <c r="E104" s="12"/>
      <c r="F104" s="43" t="s">
        <v>327</v>
      </c>
      <c r="G104" s="48" t="s">
        <v>242</v>
      </c>
      <c r="H104" s="48" t="s">
        <v>248</v>
      </c>
      <c r="I104" s="71">
        <f t="shared" si="2"/>
        <v>10</v>
      </c>
      <c r="J104" s="16">
        <f t="shared" si="3"/>
        <v>967.2</v>
      </c>
    </row>
    <row r="105" spans="1:11" x14ac:dyDescent="0.25">
      <c r="A105" s="57" t="s">
        <v>568</v>
      </c>
      <c r="B105" s="99" t="s">
        <v>543</v>
      </c>
      <c r="C105" s="99" t="s">
        <v>544</v>
      </c>
      <c r="D105" s="23"/>
      <c r="E105" s="12"/>
      <c r="F105" s="99" t="s">
        <v>545</v>
      </c>
      <c r="G105" s="48" t="s">
        <v>195</v>
      </c>
      <c r="H105" s="48" t="s">
        <v>206</v>
      </c>
      <c r="I105" s="71">
        <f t="shared" si="2"/>
        <v>4</v>
      </c>
      <c r="J105" s="16">
        <f t="shared" si="3"/>
        <v>386.88</v>
      </c>
    </row>
    <row r="106" spans="1:11" x14ac:dyDescent="0.25">
      <c r="A106" s="57" t="s">
        <v>300</v>
      </c>
      <c r="B106" s="12" t="s">
        <v>440</v>
      </c>
      <c r="C106" s="41" t="s">
        <v>441</v>
      </c>
      <c r="D106" s="23"/>
      <c r="E106" s="12"/>
      <c r="F106" s="43" t="s">
        <v>442</v>
      </c>
      <c r="G106" s="48" t="s">
        <v>49</v>
      </c>
      <c r="H106" s="48" t="s">
        <v>52</v>
      </c>
      <c r="I106" s="71">
        <f t="shared" si="2"/>
        <v>1</v>
      </c>
      <c r="J106" s="16">
        <f t="shared" si="3"/>
        <v>96.72</v>
      </c>
    </row>
    <row r="107" spans="1:11" x14ac:dyDescent="0.25">
      <c r="A107" s="57" t="s">
        <v>569</v>
      </c>
      <c r="B107" s="12" t="s">
        <v>848</v>
      </c>
      <c r="C107" s="126" t="s">
        <v>849</v>
      </c>
      <c r="D107" s="8"/>
      <c r="E107" s="10"/>
      <c r="F107" s="127" t="s">
        <v>850</v>
      </c>
      <c r="G107" s="48" t="s">
        <v>13</v>
      </c>
      <c r="H107" s="48" t="s">
        <v>17</v>
      </c>
      <c r="I107" s="71">
        <f t="shared" si="2"/>
        <v>1</v>
      </c>
      <c r="J107" s="16">
        <f t="shared" si="3"/>
        <v>96.72</v>
      </c>
    </row>
    <row r="108" spans="1:11" x14ac:dyDescent="0.25">
      <c r="A108" s="57" t="s">
        <v>570</v>
      </c>
      <c r="B108" s="12" t="s">
        <v>185</v>
      </c>
      <c r="C108" s="89" t="s">
        <v>187</v>
      </c>
      <c r="D108" s="241"/>
      <c r="E108" s="243"/>
      <c r="F108" s="83" t="s">
        <v>188</v>
      </c>
      <c r="G108" s="48" t="s">
        <v>23</v>
      </c>
      <c r="H108" s="48" t="s">
        <v>23</v>
      </c>
      <c r="I108" s="71">
        <f t="shared" si="2"/>
        <v>0</v>
      </c>
      <c r="J108" s="16">
        <f t="shared" si="3"/>
        <v>0</v>
      </c>
    </row>
    <row r="109" spans="1:11" x14ac:dyDescent="0.25">
      <c r="A109" s="57" t="s">
        <v>571</v>
      </c>
      <c r="B109" s="12" t="s">
        <v>186</v>
      </c>
      <c r="C109" s="90"/>
      <c r="D109" s="242"/>
      <c r="E109" s="244"/>
      <c r="F109" s="85"/>
      <c r="G109" s="48" t="s">
        <v>17</v>
      </c>
      <c r="H109" s="48" t="s">
        <v>17</v>
      </c>
      <c r="I109" s="71">
        <f t="shared" si="2"/>
        <v>0</v>
      </c>
      <c r="J109" s="16">
        <f t="shared" si="3"/>
        <v>0</v>
      </c>
      <c r="K109" s="54"/>
    </row>
    <row r="110" spans="1:11" x14ac:dyDescent="0.25">
      <c r="A110" s="57" t="s">
        <v>572</v>
      </c>
      <c r="B110" s="8" t="s">
        <v>1212</v>
      </c>
      <c r="C110" s="8" t="s">
        <v>1213</v>
      </c>
      <c r="D110" s="8"/>
      <c r="E110" s="10"/>
      <c r="F110" s="8" t="s">
        <v>1211</v>
      </c>
      <c r="G110" s="48"/>
      <c r="H110" s="48" t="s">
        <v>16</v>
      </c>
      <c r="I110" s="71">
        <f t="shared" si="2"/>
        <v>0</v>
      </c>
      <c r="J110" s="16">
        <f t="shared" si="3"/>
        <v>0</v>
      </c>
      <c r="K110" s="54"/>
    </row>
    <row r="111" spans="1:11" x14ac:dyDescent="0.25">
      <c r="A111" s="57" t="s">
        <v>158</v>
      </c>
      <c r="B111" s="12" t="s">
        <v>354</v>
      </c>
      <c r="C111" s="41" t="s">
        <v>355</v>
      </c>
      <c r="D111" s="8"/>
      <c r="E111" s="10"/>
      <c r="F111" s="43" t="s">
        <v>327</v>
      </c>
      <c r="G111" s="48" t="s">
        <v>52</v>
      </c>
      <c r="H111" s="48" t="s">
        <v>52</v>
      </c>
      <c r="I111" s="71">
        <f t="shared" si="2"/>
        <v>0</v>
      </c>
      <c r="J111" s="16">
        <f t="shared" si="3"/>
        <v>0</v>
      </c>
      <c r="K111" s="54"/>
    </row>
    <row r="112" spans="1:11" x14ac:dyDescent="0.25">
      <c r="A112" s="57" t="s">
        <v>573</v>
      </c>
      <c r="B112" s="12" t="s">
        <v>914</v>
      </c>
      <c r="C112" s="89" t="s">
        <v>916</v>
      </c>
      <c r="D112" s="8"/>
      <c r="E112" s="10"/>
      <c r="F112" s="83" t="s">
        <v>901</v>
      </c>
      <c r="G112" s="48" t="s">
        <v>13</v>
      </c>
      <c r="H112" s="48" t="s">
        <v>13</v>
      </c>
      <c r="I112" s="71">
        <f t="shared" si="2"/>
        <v>0</v>
      </c>
      <c r="J112" s="16">
        <f t="shared" si="3"/>
        <v>0</v>
      </c>
      <c r="K112" s="54"/>
    </row>
    <row r="113" spans="1:11" x14ac:dyDescent="0.25">
      <c r="A113" s="57" t="s">
        <v>574</v>
      </c>
      <c r="B113" s="12" t="s">
        <v>915</v>
      </c>
      <c r="C113" s="90"/>
      <c r="D113" s="8"/>
      <c r="E113" s="10"/>
      <c r="F113" s="85"/>
      <c r="G113" s="48" t="s">
        <v>13</v>
      </c>
      <c r="H113" s="48" t="s">
        <v>26</v>
      </c>
      <c r="I113" s="71">
        <f t="shared" si="2"/>
        <v>4</v>
      </c>
      <c r="J113" s="16">
        <f t="shared" si="3"/>
        <v>386.88</v>
      </c>
      <c r="K113" s="54"/>
    </row>
    <row r="114" spans="1:11" x14ac:dyDescent="0.25">
      <c r="A114" s="57" t="s">
        <v>575</v>
      </c>
      <c r="B114" s="12" t="s">
        <v>853</v>
      </c>
      <c r="C114" s="41" t="s">
        <v>854</v>
      </c>
      <c r="D114" s="8"/>
      <c r="E114" s="10"/>
      <c r="F114" s="43" t="s">
        <v>855</v>
      </c>
      <c r="G114" s="48" t="s">
        <v>13</v>
      </c>
      <c r="H114" s="48" t="s">
        <v>13</v>
      </c>
      <c r="I114" s="71">
        <f t="shared" si="2"/>
        <v>0</v>
      </c>
      <c r="J114" s="16">
        <f t="shared" si="3"/>
        <v>0</v>
      </c>
      <c r="K114" s="54"/>
    </row>
    <row r="115" spans="1:11" x14ac:dyDescent="0.25">
      <c r="A115" s="57" t="s">
        <v>576</v>
      </c>
      <c r="B115" s="12" t="s">
        <v>1175</v>
      </c>
      <c r="C115" s="83" t="s">
        <v>1177</v>
      </c>
      <c r="D115" s="8"/>
      <c r="E115" s="10"/>
      <c r="F115" s="165" t="s">
        <v>1178</v>
      </c>
      <c r="G115" s="48"/>
      <c r="H115" s="48" t="s">
        <v>13</v>
      </c>
      <c r="I115" s="71">
        <f t="shared" si="2"/>
        <v>1</v>
      </c>
      <c r="J115" s="16">
        <f t="shared" si="3"/>
        <v>96.72</v>
      </c>
      <c r="K115" s="54"/>
    </row>
    <row r="116" spans="1:11" x14ac:dyDescent="0.25">
      <c r="A116" s="57" t="s">
        <v>577</v>
      </c>
      <c r="B116" s="12" t="s">
        <v>1176</v>
      </c>
      <c r="C116" s="85"/>
      <c r="D116" s="8"/>
      <c r="E116" s="10"/>
      <c r="F116" s="165" t="s">
        <v>1178</v>
      </c>
      <c r="G116" s="48"/>
      <c r="H116" s="48" t="s">
        <v>13</v>
      </c>
      <c r="I116" s="71">
        <f t="shared" si="2"/>
        <v>1</v>
      </c>
      <c r="J116" s="16">
        <f t="shared" si="3"/>
        <v>96.72</v>
      </c>
      <c r="K116" s="54"/>
    </row>
    <row r="117" spans="1:11" x14ac:dyDescent="0.25">
      <c r="A117" s="57" t="s">
        <v>578</v>
      </c>
      <c r="B117" s="12" t="s">
        <v>357</v>
      </c>
      <c r="C117" s="41" t="s">
        <v>358</v>
      </c>
      <c r="D117" s="8"/>
      <c r="E117" s="10"/>
      <c r="F117" s="43" t="s">
        <v>312</v>
      </c>
      <c r="G117" s="48" t="s">
        <v>17</v>
      </c>
      <c r="H117" s="48" t="s">
        <v>17</v>
      </c>
      <c r="I117" s="71">
        <f t="shared" si="2"/>
        <v>0</v>
      </c>
      <c r="J117" s="16">
        <f t="shared" si="3"/>
        <v>0</v>
      </c>
      <c r="K117" s="54"/>
    </row>
    <row r="118" spans="1:11" x14ac:dyDescent="0.25">
      <c r="A118" s="57" t="s">
        <v>579</v>
      </c>
      <c r="B118" s="12" t="s">
        <v>437</v>
      </c>
      <c r="C118" s="41" t="s">
        <v>438</v>
      </c>
      <c r="D118" s="23"/>
      <c r="E118" s="12"/>
      <c r="F118" s="43" t="s">
        <v>422</v>
      </c>
      <c r="G118" s="48" t="s">
        <v>83</v>
      </c>
      <c r="H118" s="48" t="s">
        <v>193</v>
      </c>
      <c r="I118" s="71">
        <f t="shared" si="2"/>
        <v>8</v>
      </c>
      <c r="J118" s="16">
        <f t="shared" si="3"/>
        <v>773.76</v>
      </c>
      <c r="K118" s="54"/>
    </row>
    <row r="119" spans="1:11" x14ac:dyDescent="0.25">
      <c r="A119" s="57" t="s">
        <v>580</v>
      </c>
      <c r="B119" s="99" t="s">
        <v>546</v>
      </c>
      <c r="C119" s="99" t="s">
        <v>547</v>
      </c>
      <c r="D119" s="23"/>
      <c r="E119" s="12"/>
      <c r="F119" s="99" t="s">
        <v>539</v>
      </c>
      <c r="G119" s="48" t="s">
        <v>20</v>
      </c>
      <c r="H119" s="48" t="s">
        <v>20</v>
      </c>
      <c r="I119" s="71">
        <f t="shared" si="2"/>
        <v>0</v>
      </c>
      <c r="J119" s="16">
        <f t="shared" si="3"/>
        <v>0</v>
      </c>
      <c r="K119" s="54"/>
    </row>
    <row r="120" spans="1:11" x14ac:dyDescent="0.25">
      <c r="A120" s="57" t="s">
        <v>581</v>
      </c>
      <c r="B120" s="12" t="s">
        <v>684</v>
      </c>
      <c r="C120" s="12" t="s">
        <v>685</v>
      </c>
      <c r="D120" s="23"/>
      <c r="E120" s="12"/>
      <c r="F120" s="8" t="s">
        <v>681</v>
      </c>
      <c r="G120" s="48" t="s">
        <v>29</v>
      </c>
      <c r="H120" s="48" t="s">
        <v>29</v>
      </c>
      <c r="I120" s="71">
        <f t="shared" si="2"/>
        <v>0</v>
      </c>
      <c r="J120" s="16">
        <f t="shared" si="3"/>
        <v>0</v>
      </c>
      <c r="K120" s="54"/>
    </row>
    <row r="121" spans="1:11" x14ac:dyDescent="0.25">
      <c r="A121" s="57" t="s">
        <v>582</v>
      </c>
      <c r="B121" s="12" t="s">
        <v>430</v>
      </c>
      <c r="C121" s="41" t="s">
        <v>431</v>
      </c>
      <c r="D121" s="23"/>
      <c r="E121" s="12"/>
      <c r="F121" s="43" t="s">
        <v>416</v>
      </c>
      <c r="G121" s="48" t="s">
        <v>251</v>
      </c>
      <c r="H121" s="48" t="s">
        <v>395</v>
      </c>
      <c r="I121" s="71">
        <f t="shared" si="2"/>
        <v>14</v>
      </c>
      <c r="J121" s="16">
        <f t="shared" si="3"/>
        <v>1354.08</v>
      </c>
      <c r="K121" s="54"/>
    </row>
    <row r="122" spans="1:11" x14ac:dyDescent="0.25">
      <c r="A122" s="57" t="s">
        <v>583</v>
      </c>
      <c r="B122" s="12" t="s">
        <v>656</v>
      </c>
      <c r="C122" s="12" t="s">
        <v>657</v>
      </c>
      <c r="D122" s="23"/>
      <c r="E122" s="12"/>
      <c r="F122" s="8" t="s">
        <v>655</v>
      </c>
      <c r="G122" s="48" t="s">
        <v>20</v>
      </c>
      <c r="H122" s="48" t="s">
        <v>23</v>
      </c>
      <c r="I122" s="71">
        <f t="shared" si="2"/>
        <v>1</v>
      </c>
      <c r="J122" s="16">
        <f t="shared" si="3"/>
        <v>96.72</v>
      </c>
      <c r="K122" s="54"/>
    </row>
    <row r="123" spans="1:11" x14ac:dyDescent="0.25">
      <c r="A123" s="57" t="s">
        <v>584</v>
      </c>
      <c r="B123" s="12" t="s">
        <v>661</v>
      </c>
      <c r="C123" s="107" t="s">
        <v>662</v>
      </c>
      <c r="D123" s="8"/>
      <c r="E123" s="10"/>
      <c r="F123" s="8" t="s">
        <v>655</v>
      </c>
      <c r="G123" s="48" t="s">
        <v>26</v>
      </c>
      <c r="H123" s="48" t="s">
        <v>26</v>
      </c>
      <c r="I123" s="71">
        <f t="shared" si="2"/>
        <v>0</v>
      </c>
      <c r="J123" s="16">
        <f t="shared" si="3"/>
        <v>0</v>
      </c>
      <c r="K123" s="54"/>
    </row>
    <row r="124" spans="1:11" x14ac:dyDescent="0.25">
      <c r="A124" s="57" t="s">
        <v>658</v>
      </c>
      <c r="B124" s="12" t="s">
        <v>1183</v>
      </c>
      <c r="C124" s="12" t="s">
        <v>1184</v>
      </c>
      <c r="D124" s="8"/>
      <c r="E124" s="10"/>
      <c r="F124" s="8" t="s">
        <v>1185</v>
      </c>
      <c r="G124" s="48"/>
      <c r="H124" s="48" t="s">
        <v>16</v>
      </c>
      <c r="I124" s="71">
        <f t="shared" si="2"/>
        <v>0</v>
      </c>
      <c r="J124" s="16">
        <f t="shared" si="3"/>
        <v>0</v>
      </c>
      <c r="K124" s="54"/>
    </row>
    <row r="125" spans="1:11" x14ac:dyDescent="0.25">
      <c r="A125" s="57" t="s">
        <v>707</v>
      </c>
      <c r="B125" s="12" t="s">
        <v>433</v>
      </c>
      <c r="C125" s="41" t="s">
        <v>434</v>
      </c>
      <c r="D125" s="8"/>
      <c r="E125" s="10"/>
      <c r="F125" s="43" t="s">
        <v>435</v>
      </c>
      <c r="G125" s="48" t="s">
        <v>61</v>
      </c>
      <c r="H125" s="48" t="s">
        <v>61</v>
      </c>
      <c r="I125" s="71">
        <f t="shared" si="2"/>
        <v>0</v>
      </c>
      <c r="J125" s="16">
        <f t="shared" si="3"/>
        <v>0</v>
      </c>
      <c r="K125" s="54"/>
    </row>
    <row r="126" spans="1:11" x14ac:dyDescent="0.25">
      <c r="A126" s="57" t="s">
        <v>708</v>
      </c>
      <c r="B126" s="12" t="s">
        <v>84</v>
      </c>
      <c r="C126" s="12" t="s">
        <v>144</v>
      </c>
      <c r="D126" s="23"/>
      <c r="E126" s="12"/>
      <c r="F126" s="8" t="s">
        <v>73</v>
      </c>
      <c r="G126" s="46" t="s">
        <v>191</v>
      </c>
      <c r="H126" s="46" t="s">
        <v>198</v>
      </c>
      <c r="I126" s="71">
        <f t="shared" si="2"/>
        <v>7</v>
      </c>
      <c r="J126" s="16">
        <f t="shared" si="3"/>
        <v>677.04</v>
      </c>
    </row>
    <row r="127" spans="1:11" x14ac:dyDescent="0.25">
      <c r="A127" s="57" t="s">
        <v>709</v>
      </c>
      <c r="B127" s="12" t="s">
        <v>1106</v>
      </c>
      <c r="C127" s="12" t="s">
        <v>1107</v>
      </c>
      <c r="D127" s="8"/>
      <c r="E127" s="10"/>
      <c r="F127" s="8" t="s">
        <v>1108</v>
      </c>
      <c r="G127" s="46" t="s">
        <v>16</v>
      </c>
      <c r="H127" s="46" t="s">
        <v>13</v>
      </c>
      <c r="I127" s="71">
        <f t="shared" si="2"/>
        <v>1</v>
      </c>
      <c r="J127" s="16">
        <f t="shared" si="3"/>
        <v>96.72</v>
      </c>
    </row>
    <row r="128" spans="1:11" x14ac:dyDescent="0.25">
      <c r="A128" s="57" t="s">
        <v>710</v>
      </c>
      <c r="B128" s="12" t="s">
        <v>237</v>
      </c>
      <c r="C128" s="75" t="s">
        <v>238</v>
      </c>
      <c r="D128" s="8"/>
      <c r="E128" s="10"/>
      <c r="F128" s="8" t="s">
        <v>214</v>
      </c>
      <c r="G128" s="46" t="s">
        <v>29</v>
      </c>
      <c r="H128" s="46" t="s">
        <v>29</v>
      </c>
      <c r="I128" s="71">
        <f t="shared" si="2"/>
        <v>0</v>
      </c>
      <c r="J128" s="16">
        <f t="shared" si="3"/>
        <v>0</v>
      </c>
    </row>
    <row r="129" spans="1:11" x14ac:dyDescent="0.25">
      <c r="A129" s="57" t="s">
        <v>711</v>
      </c>
      <c r="B129" s="99" t="s">
        <v>548</v>
      </c>
      <c r="C129" s="99" t="s">
        <v>549</v>
      </c>
      <c r="D129" s="23"/>
      <c r="E129" s="12"/>
      <c r="F129" s="99" t="s">
        <v>531</v>
      </c>
      <c r="G129" s="46" t="s">
        <v>498</v>
      </c>
      <c r="H129" s="46" t="s">
        <v>569</v>
      </c>
      <c r="I129" s="71">
        <f t="shared" si="2"/>
        <v>17</v>
      </c>
      <c r="J129" s="16">
        <f t="shared" si="3"/>
        <v>1644.24</v>
      </c>
    </row>
    <row r="130" spans="1:11" x14ac:dyDescent="0.25">
      <c r="A130" s="57" t="s">
        <v>608</v>
      </c>
      <c r="B130" s="99" t="s">
        <v>550</v>
      </c>
      <c r="C130" s="99" t="s">
        <v>551</v>
      </c>
      <c r="D130" s="31"/>
      <c r="E130" s="82"/>
      <c r="F130" s="99" t="s">
        <v>531</v>
      </c>
      <c r="G130" s="115"/>
      <c r="H130" s="115"/>
      <c r="I130" s="71">
        <f t="shared" si="2"/>
        <v>0</v>
      </c>
      <c r="J130" s="16">
        <f t="shared" si="3"/>
        <v>0</v>
      </c>
      <c r="K130" s="9"/>
    </row>
    <row r="131" spans="1:11" x14ac:dyDescent="0.25">
      <c r="A131" s="57" t="s">
        <v>712</v>
      </c>
      <c r="B131" s="99" t="s">
        <v>860</v>
      </c>
      <c r="C131" s="99" t="s">
        <v>861</v>
      </c>
      <c r="D131" s="31"/>
      <c r="E131" s="82"/>
      <c r="F131" s="99" t="s">
        <v>844</v>
      </c>
      <c r="G131" s="48" t="s">
        <v>13</v>
      </c>
      <c r="H131" s="48" t="s">
        <v>17</v>
      </c>
      <c r="I131" s="71">
        <f t="shared" si="2"/>
        <v>1</v>
      </c>
      <c r="J131" s="16">
        <f t="shared" si="3"/>
        <v>96.72</v>
      </c>
    </row>
    <row r="132" spans="1:11" x14ac:dyDescent="0.25">
      <c r="A132" s="57" t="s">
        <v>713</v>
      </c>
      <c r="B132" s="99" t="s">
        <v>552</v>
      </c>
      <c r="C132" s="99" t="s">
        <v>553</v>
      </c>
      <c r="D132" s="31"/>
      <c r="E132" s="82"/>
      <c r="F132" s="99" t="s">
        <v>518</v>
      </c>
      <c r="G132" s="46" t="s">
        <v>16</v>
      </c>
      <c r="H132" s="46" t="s">
        <v>13</v>
      </c>
      <c r="I132" s="71">
        <f t="shared" si="2"/>
        <v>1</v>
      </c>
      <c r="J132" s="16">
        <f t="shared" si="3"/>
        <v>96.72</v>
      </c>
    </row>
    <row r="133" spans="1:11" x14ac:dyDescent="0.25">
      <c r="A133" s="57" t="s">
        <v>307</v>
      </c>
      <c r="B133" s="99" t="s">
        <v>1100</v>
      </c>
      <c r="C133" s="99" t="s">
        <v>1101</v>
      </c>
      <c r="D133" s="31"/>
      <c r="E133" s="82"/>
      <c r="F133" s="155" t="s">
        <v>1099</v>
      </c>
      <c r="G133" s="46" t="s">
        <v>13</v>
      </c>
      <c r="H133" s="46" t="s">
        <v>20</v>
      </c>
      <c r="I133" s="71">
        <f t="shared" si="2"/>
        <v>2</v>
      </c>
      <c r="J133" s="16">
        <f t="shared" si="3"/>
        <v>193.44</v>
      </c>
    </row>
    <row r="134" spans="1:11" x14ac:dyDescent="0.25">
      <c r="A134" s="57" t="s">
        <v>714</v>
      </c>
      <c r="B134" s="110" t="s">
        <v>417</v>
      </c>
      <c r="C134" s="75" t="s">
        <v>418</v>
      </c>
      <c r="D134" s="31"/>
      <c r="E134" s="82"/>
      <c r="F134" s="31" t="s">
        <v>419</v>
      </c>
      <c r="G134" s="46" t="s">
        <v>13</v>
      </c>
      <c r="H134" s="46" t="s">
        <v>13</v>
      </c>
      <c r="I134" s="71">
        <f t="shared" si="2"/>
        <v>0</v>
      </c>
      <c r="J134" s="16">
        <f t="shared" si="3"/>
        <v>0</v>
      </c>
    </row>
    <row r="135" spans="1:11" x14ac:dyDescent="0.25">
      <c r="A135" s="57" t="s">
        <v>715</v>
      </c>
      <c r="B135" s="110" t="s">
        <v>917</v>
      </c>
      <c r="C135" s="75" t="s">
        <v>918</v>
      </c>
      <c r="D135" s="23"/>
      <c r="E135" s="12"/>
      <c r="F135" s="31" t="s">
        <v>919</v>
      </c>
      <c r="G135" s="46" t="s">
        <v>13</v>
      </c>
      <c r="H135" s="46" t="s">
        <v>34</v>
      </c>
      <c r="I135" s="71">
        <f t="shared" si="2"/>
        <v>7</v>
      </c>
      <c r="J135" s="16">
        <f t="shared" si="3"/>
        <v>677.04</v>
      </c>
    </row>
    <row r="136" spans="1:11" x14ac:dyDescent="0.25">
      <c r="A136" s="57" t="s">
        <v>716</v>
      </c>
      <c r="B136" s="110" t="s">
        <v>420</v>
      </c>
      <c r="C136" s="75" t="s">
        <v>421</v>
      </c>
      <c r="D136" s="23"/>
      <c r="E136" s="12"/>
      <c r="F136" s="31" t="s">
        <v>422</v>
      </c>
      <c r="G136" s="48" t="s">
        <v>85</v>
      </c>
      <c r="H136" s="48" t="s">
        <v>85</v>
      </c>
      <c r="I136" s="71">
        <f t="shared" ref="I136:I199" si="4">H136-G136</f>
        <v>0</v>
      </c>
      <c r="J136" s="16">
        <f t="shared" ref="J136:J199" si="5">I136*96.72</f>
        <v>0</v>
      </c>
    </row>
    <row r="137" spans="1:11" x14ac:dyDescent="0.25">
      <c r="A137" s="57" t="s">
        <v>717</v>
      </c>
      <c r="B137" s="110" t="s">
        <v>361</v>
      </c>
      <c r="C137" s="76" t="s">
        <v>362</v>
      </c>
      <c r="D137" s="241"/>
      <c r="E137" s="243"/>
      <c r="F137" s="86" t="s">
        <v>363</v>
      </c>
      <c r="G137" s="46" t="s">
        <v>933</v>
      </c>
      <c r="H137" s="46" t="s">
        <v>178</v>
      </c>
      <c r="I137" s="71">
        <f t="shared" si="4"/>
        <v>21</v>
      </c>
      <c r="J137" s="16">
        <f t="shared" si="5"/>
        <v>2031.12</v>
      </c>
    </row>
    <row r="138" spans="1:11" x14ac:dyDescent="0.25">
      <c r="A138" s="57" t="s">
        <v>470</v>
      </c>
      <c r="B138" s="12" t="s">
        <v>387</v>
      </c>
      <c r="C138" s="77"/>
      <c r="D138" s="242"/>
      <c r="E138" s="244"/>
      <c r="F138" s="88"/>
      <c r="G138" s="46" t="s">
        <v>13</v>
      </c>
      <c r="H138" s="46" t="s">
        <v>13</v>
      </c>
      <c r="I138" s="71">
        <f t="shared" si="4"/>
        <v>0</v>
      </c>
      <c r="J138" s="16">
        <f t="shared" si="5"/>
        <v>0</v>
      </c>
    </row>
    <row r="139" spans="1:11" x14ac:dyDescent="0.25">
      <c r="A139" s="57" t="s">
        <v>389</v>
      </c>
      <c r="B139" s="12" t="s">
        <v>424</v>
      </c>
      <c r="C139" s="83" t="s">
        <v>427</v>
      </c>
      <c r="D139" s="241"/>
      <c r="E139" s="243"/>
      <c r="F139" s="86" t="s">
        <v>428</v>
      </c>
      <c r="G139" s="115"/>
      <c r="H139" s="115"/>
      <c r="I139" s="71">
        <f t="shared" si="4"/>
        <v>0</v>
      </c>
      <c r="J139" s="16">
        <f t="shared" si="5"/>
        <v>0</v>
      </c>
    </row>
    <row r="140" spans="1:11" x14ac:dyDescent="0.25">
      <c r="A140" s="57" t="s">
        <v>347</v>
      </c>
      <c r="B140" s="12" t="s">
        <v>425</v>
      </c>
      <c r="C140" s="84"/>
      <c r="D140" s="245"/>
      <c r="E140" s="246"/>
      <c r="F140" s="87"/>
      <c r="G140" s="46" t="s">
        <v>46</v>
      </c>
      <c r="H140" s="46" t="s">
        <v>46</v>
      </c>
      <c r="I140" s="71">
        <f t="shared" si="4"/>
        <v>0</v>
      </c>
      <c r="J140" s="16">
        <f t="shared" si="5"/>
        <v>0</v>
      </c>
    </row>
    <row r="141" spans="1:11" x14ac:dyDescent="0.25">
      <c r="A141" s="57" t="s">
        <v>299</v>
      </c>
      <c r="B141" s="12" t="s">
        <v>426</v>
      </c>
      <c r="C141" s="85"/>
      <c r="D141" s="242"/>
      <c r="E141" s="244"/>
      <c r="F141" s="88"/>
      <c r="G141" s="46" t="s">
        <v>16</v>
      </c>
      <c r="H141" s="46" t="s">
        <v>16</v>
      </c>
      <c r="I141" s="71">
        <f t="shared" si="4"/>
        <v>0</v>
      </c>
      <c r="J141" s="16">
        <f t="shared" si="5"/>
        <v>0</v>
      </c>
    </row>
    <row r="142" spans="1:11" x14ac:dyDescent="0.25">
      <c r="A142" s="57" t="s">
        <v>718</v>
      </c>
      <c r="B142" s="99" t="s">
        <v>554</v>
      </c>
      <c r="C142" s="99" t="s">
        <v>555</v>
      </c>
      <c r="D142" s="23"/>
      <c r="E142" s="12"/>
      <c r="F142" s="99" t="s">
        <v>556</v>
      </c>
      <c r="G142" s="46" t="s">
        <v>88</v>
      </c>
      <c r="H142" s="46" t="s">
        <v>192</v>
      </c>
      <c r="I142" s="71">
        <f t="shared" si="4"/>
        <v>5</v>
      </c>
      <c r="J142" s="16">
        <f t="shared" si="5"/>
        <v>483.6</v>
      </c>
    </row>
    <row r="143" spans="1:11" x14ac:dyDescent="0.25">
      <c r="A143" s="57" t="s">
        <v>449</v>
      </c>
      <c r="B143" s="12" t="s">
        <v>687</v>
      </c>
      <c r="C143" s="76" t="s">
        <v>688</v>
      </c>
      <c r="D143" s="159"/>
      <c r="E143" s="160"/>
      <c r="F143" s="91" t="s">
        <v>681</v>
      </c>
      <c r="G143" s="46" t="s">
        <v>13</v>
      </c>
      <c r="H143" s="46" t="s">
        <v>13</v>
      </c>
      <c r="I143" s="71">
        <f t="shared" si="4"/>
        <v>0</v>
      </c>
      <c r="J143" s="16">
        <f t="shared" si="5"/>
        <v>0</v>
      </c>
    </row>
    <row r="144" spans="1:11" x14ac:dyDescent="0.25">
      <c r="A144" s="57" t="s">
        <v>719</v>
      </c>
      <c r="B144" s="99" t="s">
        <v>686</v>
      </c>
      <c r="C144" s="77"/>
      <c r="D144" s="159"/>
      <c r="E144" s="160"/>
      <c r="F144" s="92"/>
      <c r="G144" s="46" t="s">
        <v>17</v>
      </c>
      <c r="H144" s="46" t="s">
        <v>20</v>
      </c>
      <c r="I144" s="71">
        <f t="shared" si="4"/>
        <v>1</v>
      </c>
      <c r="J144" s="16">
        <f t="shared" si="5"/>
        <v>96.72</v>
      </c>
    </row>
    <row r="145" spans="1:10" x14ac:dyDescent="0.25">
      <c r="A145" s="57" t="s">
        <v>720</v>
      </c>
      <c r="B145" s="12" t="s">
        <v>667</v>
      </c>
      <c r="C145" s="12" t="s">
        <v>668</v>
      </c>
      <c r="D145" s="23"/>
      <c r="E145" s="12"/>
      <c r="F145" s="8" t="s">
        <v>669</v>
      </c>
      <c r="G145" s="46" t="s">
        <v>493</v>
      </c>
      <c r="H145" s="46" t="s">
        <v>569</v>
      </c>
      <c r="I145" s="71">
        <f t="shared" si="4"/>
        <v>22</v>
      </c>
      <c r="J145" s="16">
        <f t="shared" si="5"/>
        <v>2127.84</v>
      </c>
    </row>
    <row r="146" spans="1:10" x14ac:dyDescent="0.25">
      <c r="A146" s="57" t="s">
        <v>721</v>
      </c>
      <c r="B146" s="12" t="s">
        <v>663</v>
      </c>
      <c r="C146" s="12" t="s">
        <v>664</v>
      </c>
      <c r="D146" s="159"/>
      <c r="E146" s="160"/>
      <c r="F146" s="8" t="s">
        <v>655</v>
      </c>
      <c r="G146" s="46" t="s">
        <v>16</v>
      </c>
      <c r="H146" s="46" t="s">
        <v>16</v>
      </c>
      <c r="I146" s="71">
        <f t="shared" si="4"/>
        <v>0</v>
      </c>
      <c r="J146" s="16">
        <f t="shared" si="5"/>
        <v>0</v>
      </c>
    </row>
    <row r="147" spans="1:10" x14ac:dyDescent="0.25">
      <c r="A147" s="57" t="s">
        <v>724</v>
      </c>
      <c r="B147" s="12" t="s">
        <v>679</v>
      </c>
      <c r="C147" s="12" t="s">
        <v>680</v>
      </c>
      <c r="D147" s="159"/>
      <c r="E147" s="160"/>
      <c r="F147" s="8" t="s">
        <v>681</v>
      </c>
      <c r="G147" s="46" t="s">
        <v>16</v>
      </c>
      <c r="H147" s="46" t="s">
        <v>16</v>
      </c>
      <c r="I147" s="71">
        <f t="shared" si="4"/>
        <v>0</v>
      </c>
      <c r="J147" s="16">
        <f t="shared" si="5"/>
        <v>0</v>
      </c>
    </row>
    <row r="148" spans="1:10" x14ac:dyDescent="0.25">
      <c r="A148" s="57" t="s">
        <v>728</v>
      </c>
      <c r="B148" s="12" t="s">
        <v>414</v>
      </c>
      <c r="C148" s="77" t="s">
        <v>415</v>
      </c>
      <c r="D148" s="23"/>
      <c r="E148" s="12"/>
      <c r="F148" s="158" t="s">
        <v>416</v>
      </c>
      <c r="G148" s="46" t="s">
        <v>500</v>
      </c>
      <c r="H148" s="46" t="s">
        <v>570</v>
      </c>
      <c r="I148" s="71">
        <f t="shared" si="4"/>
        <v>16</v>
      </c>
      <c r="J148" s="16">
        <f t="shared" si="5"/>
        <v>1547.52</v>
      </c>
    </row>
    <row r="149" spans="1:10" x14ac:dyDescent="0.25">
      <c r="A149" s="57" t="s">
        <v>729</v>
      </c>
      <c r="B149" s="12" t="s">
        <v>670</v>
      </c>
      <c r="C149" s="12" t="s">
        <v>671</v>
      </c>
      <c r="D149" s="159"/>
      <c r="E149" s="160"/>
      <c r="F149" s="8" t="s">
        <v>672</v>
      </c>
      <c r="G149" s="46" t="s">
        <v>23</v>
      </c>
      <c r="H149" s="46" t="s">
        <v>23</v>
      </c>
      <c r="I149" s="71">
        <f t="shared" si="4"/>
        <v>0</v>
      </c>
      <c r="J149" s="16">
        <f t="shared" si="5"/>
        <v>0</v>
      </c>
    </row>
    <row r="150" spans="1:10" x14ac:dyDescent="0.25">
      <c r="A150" s="57" t="s">
        <v>730</v>
      </c>
      <c r="B150" s="12" t="s">
        <v>86</v>
      </c>
      <c r="C150" s="12" t="s">
        <v>145</v>
      </c>
      <c r="D150" s="23"/>
      <c r="E150" s="12"/>
      <c r="F150" s="8" t="s">
        <v>87</v>
      </c>
      <c r="G150" s="46" t="s">
        <v>37</v>
      </c>
      <c r="H150" s="46" t="s">
        <v>40</v>
      </c>
      <c r="I150" s="71">
        <f t="shared" si="4"/>
        <v>1</v>
      </c>
      <c r="J150" s="16">
        <f t="shared" si="5"/>
        <v>96.72</v>
      </c>
    </row>
    <row r="151" spans="1:10" x14ac:dyDescent="0.25">
      <c r="A151" s="57" t="s">
        <v>480</v>
      </c>
      <c r="B151" s="12" t="s">
        <v>89</v>
      </c>
      <c r="C151" s="12" t="s">
        <v>147</v>
      </c>
      <c r="D151" s="23"/>
      <c r="E151" s="12"/>
      <c r="F151" s="8" t="s">
        <v>87</v>
      </c>
      <c r="G151" s="48" t="s">
        <v>191</v>
      </c>
      <c r="H151" s="48" t="s">
        <v>197</v>
      </c>
      <c r="I151" s="71">
        <f t="shared" si="4"/>
        <v>6</v>
      </c>
      <c r="J151" s="16">
        <f t="shared" si="5"/>
        <v>580.31999999999994</v>
      </c>
    </row>
    <row r="152" spans="1:10" x14ac:dyDescent="0.25">
      <c r="A152" s="57" t="s">
        <v>884</v>
      </c>
      <c r="B152" s="12" t="s">
        <v>665</v>
      </c>
      <c r="C152" s="12" t="s">
        <v>666</v>
      </c>
      <c r="D152" s="8"/>
      <c r="E152" s="10"/>
      <c r="F152" s="8" t="s">
        <v>655</v>
      </c>
      <c r="G152" s="48" t="s">
        <v>573</v>
      </c>
      <c r="H152" s="48" t="s">
        <v>573</v>
      </c>
      <c r="I152" s="71">
        <f t="shared" si="4"/>
        <v>0</v>
      </c>
      <c r="J152" s="16">
        <f t="shared" si="5"/>
        <v>0</v>
      </c>
    </row>
    <row r="153" spans="1:10" x14ac:dyDescent="0.25">
      <c r="A153" s="57" t="s">
        <v>885</v>
      </c>
      <c r="B153" s="12" t="s">
        <v>689</v>
      </c>
      <c r="C153" s="12" t="s">
        <v>690</v>
      </c>
      <c r="D153" s="8"/>
      <c r="E153" s="10"/>
      <c r="F153" s="8" t="s">
        <v>691</v>
      </c>
      <c r="G153" s="46" t="s">
        <v>16</v>
      </c>
      <c r="H153" s="46" t="s">
        <v>13</v>
      </c>
      <c r="I153" s="71">
        <f t="shared" si="4"/>
        <v>1</v>
      </c>
      <c r="J153" s="16">
        <f t="shared" si="5"/>
        <v>96.72</v>
      </c>
    </row>
    <row r="154" spans="1:10" x14ac:dyDescent="0.25">
      <c r="A154" s="57" t="s">
        <v>886</v>
      </c>
      <c r="B154" s="99" t="s">
        <v>557</v>
      </c>
      <c r="C154" s="99" t="s">
        <v>558</v>
      </c>
      <c r="D154" s="8"/>
      <c r="E154" s="10"/>
      <c r="F154" s="99" t="s">
        <v>518</v>
      </c>
      <c r="G154" s="46" t="s">
        <v>13</v>
      </c>
      <c r="H154" s="46" t="s">
        <v>17</v>
      </c>
      <c r="I154" s="71">
        <f t="shared" si="4"/>
        <v>1</v>
      </c>
      <c r="J154" s="16">
        <f t="shared" si="5"/>
        <v>96.72</v>
      </c>
    </row>
    <row r="155" spans="1:10" x14ac:dyDescent="0.25">
      <c r="A155" s="57" t="s">
        <v>887</v>
      </c>
      <c r="B155" s="99" t="s">
        <v>868</v>
      </c>
      <c r="C155" s="99" t="s">
        <v>869</v>
      </c>
      <c r="D155" s="8"/>
      <c r="E155" s="10"/>
      <c r="F155" s="99" t="s">
        <v>844</v>
      </c>
      <c r="G155" s="46" t="s">
        <v>13</v>
      </c>
      <c r="H155" s="46" t="s">
        <v>17</v>
      </c>
      <c r="I155" s="71">
        <f t="shared" si="4"/>
        <v>1</v>
      </c>
      <c r="J155" s="16">
        <f t="shared" si="5"/>
        <v>96.72</v>
      </c>
    </row>
    <row r="156" spans="1:10" x14ac:dyDescent="0.25">
      <c r="A156" s="57" t="s">
        <v>888</v>
      </c>
      <c r="B156" s="99" t="s">
        <v>1097</v>
      </c>
      <c r="C156" s="99" t="s">
        <v>1098</v>
      </c>
      <c r="D156" s="8"/>
      <c r="E156" s="10"/>
      <c r="F156" s="155" t="s">
        <v>1099</v>
      </c>
      <c r="G156" s="46" t="s">
        <v>16</v>
      </c>
      <c r="H156" s="46" t="s">
        <v>13</v>
      </c>
      <c r="I156" s="71">
        <f t="shared" si="4"/>
        <v>1</v>
      </c>
      <c r="J156" s="16">
        <f t="shared" si="5"/>
        <v>96.72</v>
      </c>
    </row>
    <row r="157" spans="1:10" x14ac:dyDescent="0.25">
      <c r="A157" s="57" t="s">
        <v>889</v>
      </c>
      <c r="B157" s="12" t="s">
        <v>239</v>
      </c>
      <c r="C157" s="12" t="s">
        <v>241</v>
      </c>
      <c r="D157" s="23"/>
      <c r="E157" s="12"/>
      <c r="F157" s="8" t="s">
        <v>210</v>
      </c>
      <c r="G157" s="46" t="s">
        <v>295</v>
      </c>
      <c r="H157" s="46" t="s">
        <v>498</v>
      </c>
      <c r="I157" s="71">
        <f t="shared" si="4"/>
        <v>12</v>
      </c>
      <c r="J157" s="16">
        <f t="shared" si="5"/>
        <v>1160.6399999999999</v>
      </c>
    </row>
    <row r="158" spans="1:10" x14ac:dyDescent="0.25">
      <c r="A158" s="57" t="s">
        <v>890</v>
      </c>
      <c r="B158" s="12" t="s">
        <v>240</v>
      </c>
      <c r="C158" s="12" t="s">
        <v>241</v>
      </c>
      <c r="D158" s="23"/>
      <c r="E158" s="12"/>
      <c r="F158" s="8" t="s">
        <v>210</v>
      </c>
      <c r="G158" s="46" t="s">
        <v>13</v>
      </c>
      <c r="H158" s="46" t="s">
        <v>13</v>
      </c>
      <c r="I158" s="71">
        <f t="shared" si="4"/>
        <v>0</v>
      </c>
      <c r="J158" s="16">
        <f t="shared" si="5"/>
        <v>0</v>
      </c>
    </row>
    <row r="159" spans="1:10" x14ac:dyDescent="0.25">
      <c r="A159" s="57" t="s">
        <v>781</v>
      </c>
      <c r="B159" s="12" t="s">
        <v>692</v>
      </c>
      <c r="C159" s="12" t="s">
        <v>693</v>
      </c>
      <c r="D159" s="8"/>
      <c r="E159" s="10"/>
      <c r="F159" s="8" t="s">
        <v>691</v>
      </c>
      <c r="G159" s="46" t="s">
        <v>16</v>
      </c>
      <c r="H159" s="46" t="s">
        <v>13</v>
      </c>
      <c r="I159" s="71">
        <f t="shared" si="4"/>
        <v>1</v>
      </c>
      <c r="J159" s="16">
        <f t="shared" si="5"/>
        <v>96.72</v>
      </c>
    </row>
    <row r="160" spans="1:10" x14ac:dyDescent="0.25">
      <c r="A160" s="57" t="s">
        <v>891</v>
      </c>
      <c r="B160" s="12" t="s">
        <v>920</v>
      </c>
      <c r="C160" s="12" t="s">
        <v>921</v>
      </c>
      <c r="D160" s="8"/>
      <c r="E160" s="10"/>
      <c r="F160" s="8" t="s">
        <v>907</v>
      </c>
      <c r="G160" s="46" t="s">
        <v>16</v>
      </c>
      <c r="H160" s="46" t="s">
        <v>13</v>
      </c>
      <c r="I160" s="71">
        <f t="shared" si="4"/>
        <v>1</v>
      </c>
      <c r="J160" s="16">
        <f t="shared" si="5"/>
        <v>96.72</v>
      </c>
    </row>
    <row r="161" spans="1:10" x14ac:dyDescent="0.25">
      <c r="A161" s="57" t="s">
        <v>640</v>
      </c>
      <c r="B161" s="12" t="s">
        <v>365</v>
      </c>
      <c r="C161" s="12" t="s">
        <v>366</v>
      </c>
      <c r="D161" s="8"/>
      <c r="E161" s="10"/>
      <c r="F161" s="8" t="s">
        <v>327</v>
      </c>
      <c r="G161" s="46" t="s">
        <v>13</v>
      </c>
      <c r="H161" s="46" t="s">
        <v>13</v>
      </c>
      <c r="I161" s="71">
        <f t="shared" si="4"/>
        <v>0</v>
      </c>
      <c r="J161" s="16">
        <f t="shared" si="5"/>
        <v>0</v>
      </c>
    </row>
    <row r="162" spans="1:10" x14ac:dyDescent="0.25">
      <c r="A162" s="57" t="s">
        <v>892</v>
      </c>
      <c r="B162" s="12" t="s">
        <v>367</v>
      </c>
      <c r="C162" s="12" t="s">
        <v>368</v>
      </c>
      <c r="D162" s="23"/>
      <c r="E162" s="12"/>
      <c r="F162" s="8" t="s">
        <v>312</v>
      </c>
      <c r="G162" s="46" t="s">
        <v>61</v>
      </c>
      <c r="H162" s="46" t="s">
        <v>71</v>
      </c>
      <c r="I162" s="71">
        <f t="shared" si="4"/>
        <v>3</v>
      </c>
      <c r="J162" s="16">
        <f t="shared" si="5"/>
        <v>290.15999999999997</v>
      </c>
    </row>
    <row r="163" spans="1:10" x14ac:dyDescent="0.25">
      <c r="A163" s="57" t="s">
        <v>893</v>
      </c>
      <c r="B163" s="12" t="s">
        <v>407</v>
      </c>
      <c r="C163" s="12" t="s">
        <v>408</v>
      </c>
      <c r="D163" s="23"/>
      <c r="E163" s="12"/>
      <c r="F163" s="8" t="s">
        <v>410</v>
      </c>
      <c r="G163" s="46" t="s">
        <v>34</v>
      </c>
      <c r="H163" s="46" t="s">
        <v>37</v>
      </c>
      <c r="I163" s="71">
        <f t="shared" si="4"/>
        <v>1</v>
      </c>
      <c r="J163" s="16">
        <f t="shared" si="5"/>
        <v>96.72</v>
      </c>
    </row>
    <row r="164" spans="1:10" x14ac:dyDescent="0.25">
      <c r="A164" s="57" t="s">
        <v>894</v>
      </c>
      <c r="B164" s="12" t="s">
        <v>411</v>
      </c>
      <c r="C164" s="12" t="s">
        <v>412</v>
      </c>
      <c r="D164" s="8"/>
      <c r="E164" s="10"/>
      <c r="F164" s="8" t="s">
        <v>410</v>
      </c>
      <c r="G164" s="46" t="s">
        <v>23</v>
      </c>
      <c r="H164" s="46" t="s">
        <v>68</v>
      </c>
      <c r="I164" s="71">
        <f t="shared" si="4"/>
        <v>15</v>
      </c>
      <c r="J164" s="16">
        <f t="shared" si="5"/>
        <v>1450.8</v>
      </c>
    </row>
    <row r="165" spans="1:10" x14ac:dyDescent="0.25">
      <c r="A165" s="57" t="s">
        <v>930</v>
      </c>
      <c r="B165" s="12" t="s">
        <v>1169</v>
      </c>
      <c r="C165" s="12" t="s">
        <v>1170</v>
      </c>
      <c r="D165" s="8"/>
      <c r="E165" s="10"/>
      <c r="F165" s="8" t="s">
        <v>1171</v>
      </c>
      <c r="G165" s="46"/>
      <c r="H165" s="46" t="s">
        <v>16</v>
      </c>
      <c r="I165" s="71">
        <f t="shared" si="4"/>
        <v>0</v>
      </c>
      <c r="J165" s="16">
        <f t="shared" si="5"/>
        <v>0</v>
      </c>
    </row>
    <row r="166" spans="1:10" x14ac:dyDescent="0.25">
      <c r="A166" s="57" t="s">
        <v>933</v>
      </c>
      <c r="B166" s="12" t="s">
        <v>373</v>
      </c>
      <c r="C166" s="12" t="s">
        <v>376</v>
      </c>
      <c r="D166" s="23"/>
      <c r="E166" s="12"/>
      <c r="F166" s="8" t="s">
        <v>322</v>
      </c>
      <c r="G166" s="46" t="s">
        <v>83</v>
      </c>
      <c r="H166" s="46" t="s">
        <v>146</v>
      </c>
      <c r="I166" s="71">
        <f t="shared" si="4"/>
        <v>5</v>
      </c>
      <c r="J166" s="16">
        <f t="shared" si="5"/>
        <v>483.6</v>
      </c>
    </row>
    <row r="167" spans="1:10" x14ac:dyDescent="0.25">
      <c r="A167" s="57" t="s">
        <v>934</v>
      </c>
      <c r="B167" s="12" t="s">
        <v>374</v>
      </c>
      <c r="C167" s="76" t="s">
        <v>377</v>
      </c>
      <c r="D167" s="237"/>
      <c r="E167" s="239"/>
      <c r="F167" s="86" t="s">
        <v>322</v>
      </c>
      <c r="G167" s="46" t="s">
        <v>43</v>
      </c>
      <c r="H167" s="46" t="s">
        <v>43</v>
      </c>
      <c r="I167" s="71">
        <f t="shared" si="4"/>
        <v>0</v>
      </c>
      <c r="J167" s="16">
        <f t="shared" si="5"/>
        <v>0</v>
      </c>
    </row>
    <row r="168" spans="1:10" x14ac:dyDescent="0.25">
      <c r="A168" s="57" t="s">
        <v>935</v>
      </c>
      <c r="B168" s="12" t="s">
        <v>375</v>
      </c>
      <c r="C168" s="77"/>
      <c r="D168" s="238"/>
      <c r="E168" s="240"/>
      <c r="F168" s="88"/>
      <c r="G168" s="46" t="s">
        <v>13</v>
      </c>
      <c r="H168" s="46" t="s">
        <v>13</v>
      </c>
      <c r="I168" s="71">
        <f t="shared" si="4"/>
        <v>0</v>
      </c>
      <c r="J168" s="16">
        <f t="shared" si="5"/>
        <v>0</v>
      </c>
    </row>
    <row r="169" spans="1:10" x14ac:dyDescent="0.25">
      <c r="A169" s="57" t="s">
        <v>936</v>
      </c>
      <c r="B169" s="12" t="s">
        <v>922</v>
      </c>
      <c r="C169" s="77" t="s">
        <v>923</v>
      </c>
      <c r="D169" s="159"/>
      <c r="E169" s="160"/>
      <c r="F169" s="88" t="s">
        <v>924</v>
      </c>
      <c r="G169" s="46" t="s">
        <v>16</v>
      </c>
      <c r="H169" s="46" t="s">
        <v>16</v>
      </c>
      <c r="I169" s="71">
        <f t="shared" si="4"/>
        <v>0</v>
      </c>
      <c r="J169" s="16">
        <f t="shared" si="5"/>
        <v>0</v>
      </c>
    </row>
    <row r="170" spans="1:10" x14ac:dyDescent="0.25">
      <c r="A170" s="57" t="s">
        <v>937</v>
      </c>
      <c r="B170" s="12" t="s">
        <v>370</v>
      </c>
      <c r="C170" s="12" t="s">
        <v>371</v>
      </c>
      <c r="D170" s="23"/>
      <c r="E170" s="12"/>
      <c r="F170" s="8" t="s">
        <v>372</v>
      </c>
      <c r="G170" s="46" t="s">
        <v>54</v>
      </c>
      <c r="H170" s="46" t="s">
        <v>61</v>
      </c>
      <c r="I170" s="71">
        <f t="shared" si="4"/>
        <v>2</v>
      </c>
      <c r="J170" s="16">
        <f t="shared" si="5"/>
        <v>193.44</v>
      </c>
    </row>
    <row r="171" spans="1:10" x14ac:dyDescent="0.25">
      <c r="A171" s="57" t="s">
        <v>938</v>
      </c>
      <c r="B171" s="12" t="s">
        <v>705</v>
      </c>
      <c r="C171" s="12" t="s">
        <v>706</v>
      </c>
      <c r="D171" s="8"/>
      <c r="E171" s="10"/>
      <c r="F171" s="8" t="s">
        <v>704</v>
      </c>
      <c r="G171" s="46" t="s">
        <v>13</v>
      </c>
      <c r="H171" s="46" t="s">
        <v>13</v>
      </c>
      <c r="I171" s="71">
        <f t="shared" si="4"/>
        <v>0</v>
      </c>
      <c r="J171" s="16">
        <f t="shared" si="5"/>
        <v>0</v>
      </c>
    </row>
    <row r="172" spans="1:10" x14ac:dyDescent="0.25">
      <c r="A172" s="57" t="s">
        <v>743</v>
      </c>
      <c r="B172" s="12" t="s">
        <v>1193</v>
      </c>
      <c r="C172" s="12" t="s">
        <v>1194</v>
      </c>
      <c r="D172" s="8"/>
      <c r="E172" s="10"/>
      <c r="F172" s="8" t="s">
        <v>1195</v>
      </c>
      <c r="G172" s="46"/>
      <c r="H172" s="46" t="s">
        <v>13</v>
      </c>
      <c r="I172" s="71">
        <f t="shared" si="4"/>
        <v>1</v>
      </c>
      <c r="J172" s="16">
        <f t="shared" si="5"/>
        <v>96.72</v>
      </c>
    </row>
    <row r="173" spans="1:10" x14ac:dyDescent="0.25">
      <c r="A173" s="57" t="s">
        <v>939</v>
      </c>
      <c r="B173" s="12" t="s">
        <v>925</v>
      </c>
      <c r="C173" s="12" t="s">
        <v>926</v>
      </c>
      <c r="D173" s="8"/>
      <c r="E173" s="10"/>
      <c r="F173" s="8" t="s">
        <v>907</v>
      </c>
      <c r="G173" s="46" t="s">
        <v>16</v>
      </c>
      <c r="H173" s="46" t="s">
        <v>16</v>
      </c>
      <c r="I173" s="71">
        <f t="shared" si="4"/>
        <v>0</v>
      </c>
      <c r="J173" s="16">
        <f t="shared" si="5"/>
        <v>0</v>
      </c>
    </row>
    <row r="174" spans="1:10" x14ac:dyDescent="0.25">
      <c r="A174" s="57" t="s">
        <v>634</v>
      </c>
      <c r="B174" s="12" t="s">
        <v>1186</v>
      </c>
      <c r="C174" s="12" t="s">
        <v>1187</v>
      </c>
      <c r="D174" s="8"/>
      <c r="E174" s="10"/>
      <c r="F174" s="8" t="s">
        <v>1185</v>
      </c>
      <c r="G174" s="46"/>
      <c r="H174" s="46" t="s">
        <v>16</v>
      </c>
      <c r="I174" s="71">
        <f t="shared" si="4"/>
        <v>0</v>
      </c>
      <c r="J174" s="16">
        <f t="shared" si="5"/>
        <v>0</v>
      </c>
    </row>
    <row r="175" spans="1:10" x14ac:dyDescent="0.25">
      <c r="A175" s="57" t="s">
        <v>940</v>
      </c>
      <c r="B175" s="12" t="s">
        <v>380</v>
      </c>
      <c r="C175" s="12" t="s">
        <v>381</v>
      </c>
      <c r="D175" s="23"/>
      <c r="E175" s="12"/>
      <c r="F175" s="8" t="s">
        <v>322</v>
      </c>
      <c r="G175" s="46" t="s">
        <v>248</v>
      </c>
      <c r="H175" s="46" t="s">
        <v>392</v>
      </c>
      <c r="I175" s="71">
        <f t="shared" si="4"/>
        <v>12</v>
      </c>
      <c r="J175" s="16">
        <f t="shared" si="5"/>
        <v>1160.6399999999999</v>
      </c>
    </row>
    <row r="176" spans="1:10" x14ac:dyDescent="0.25">
      <c r="A176" s="57" t="s">
        <v>613</v>
      </c>
      <c r="B176" s="12" t="s">
        <v>873</v>
      </c>
      <c r="C176" s="12" t="s">
        <v>874</v>
      </c>
      <c r="D176" s="8"/>
      <c r="E176" s="10"/>
      <c r="F176" s="8" t="s">
        <v>875</v>
      </c>
      <c r="G176" s="46" t="s">
        <v>13</v>
      </c>
      <c r="H176" s="46" t="s">
        <v>26</v>
      </c>
      <c r="I176" s="71">
        <f t="shared" si="4"/>
        <v>4</v>
      </c>
      <c r="J176" s="16">
        <f t="shared" si="5"/>
        <v>386.88</v>
      </c>
    </row>
    <row r="177" spans="1:10" x14ac:dyDescent="0.25">
      <c r="A177" s="57" t="s">
        <v>113</v>
      </c>
      <c r="B177" s="12" t="s">
        <v>1179</v>
      </c>
      <c r="C177" s="12" t="s">
        <v>1180</v>
      </c>
      <c r="D177" s="8"/>
      <c r="E177" s="10"/>
      <c r="F177" s="8" t="s">
        <v>1178</v>
      </c>
      <c r="G177" s="46"/>
      <c r="H177" s="46" t="s">
        <v>16</v>
      </c>
      <c r="I177" s="71">
        <f t="shared" si="4"/>
        <v>0</v>
      </c>
      <c r="J177" s="16">
        <f t="shared" si="5"/>
        <v>0</v>
      </c>
    </row>
    <row r="178" spans="1:10" x14ac:dyDescent="0.25">
      <c r="A178" s="57" t="s">
        <v>941</v>
      </c>
      <c r="B178" s="12" t="s">
        <v>734</v>
      </c>
      <c r="C178" s="12" t="s">
        <v>737</v>
      </c>
      <c r="D178" s="8"/>
      <c r="E178" s="10"/>
      <c r="F178" s="8" t="s">
        <v>736</v>
      </c>
      <c r="G178" s="46" t="s">
        <v>13</v>
      </c>
      <c r="H178" s="46" t="s">
        <v>13</v>
      </c>
      <c r="I178" s="71">
        <f t="shared" si="4"/>
        <v>0</v>
      </c>
      <c r="J178" s="16">
        <f t="shared" si="5"/>
        <v>0</v>
      </c>
    </row>
    <row r="179" spans="1:10" x14ac:dyDescent="0.25">
      <c r="A179" s="57" t="s">
        <v>179</v>
      </c>
      <c r="B179" s="12" t="s">
        <v>1109</v>
      </c>
      <c r="C179" s="12" t="s">
        <v>1110</v>
      </c>
      <c r="D179" s="23"/>
      <c r="E179" s="12"/>
      <c r="F179" s="8" t="s">
        <v>1111</v>
      </c>
      <c r="G179" s="46" t="s">
        <v>16</v>
      </c>
      <c r="H179" s="46" t="s">
        <v>17</v>
      </c>
      <c r="I179" s="71">
        <f t="shared" si="4"/>
        <v>2</v>
      </c>
      <c r="J179" s="16">
        <f t="shared" si="5"/>
        <v>193.44</v>
      </c>
    </row>
    <row r="180" spans="1:10" x14ac:dyDescent="0.25">
      <c r="A180" s="57" t="s">
        <v>254</v>
      </c>
      <c r="B180" s="12" t="s">
        <v>1181</v>
      </c>
      <c r="C180" s="12" t="s">
        <v>1182</v>
      </c>
      <c r="D180" s="8"/>
      <c r="E180" s="10"/>
      <c r="F180" s="8" t="s">
        <v>1178</v>
      </c>
      <c r="G180" s="46"/>
      <c r="H180" s="46" t="s">
        <v>16</v>
      </c>
      <c r="I180" s="71">
        <f t="shared" si="4"/>
        <v>0</v>
      </c>
      <c r="J180" s="16">
        <f t="shared" si="5"/>
        <v>0</v>
      </c>
    </row>
    <row r="181" spans="1:10" x14ac:dyDescent="0.25">
      <c r="A181" s="57" t="s">
        <v>981</v>
      </c>
      <c r="B181" s="99" t="s">
        <v>559</v>
      </c>
      <c r="C181" s="99" t="s">
        <v>560</v>
      </c>
      <c r="D181" s="8"/>
      <c r="E181" s="10"/>
      <c r="F181" s="99" t="s">
        <v>528</v>
      </c>
      <c r="G181" s="46" t="s">
        <v>13</v>
      </c>
      <c r="H181" s="46" t="s">
        <v>13</v>
      </c>
      <c r="I181" s="71">
        <f t="shared" si="4"/>
        <v>0</v>
      </c>
      <c r="J181" s="16">
        <f t="shared" si="5"/>
        <v>0</v>
      </c>
    </row>
    <row r="182" spans="1:10" x14ac:dyDescent="0.25">
      <c r="A182" s="57" t="s">
        <v>1112</v>
      </c>
      <c r="B182" s="12" t="s">
        <v>699</v>
      </c>
      <c r="C182" s="12" t="s">
        <v>700</v>
      </c>
      <c r="D182" s="23"/>
      <c r="E182" s="12"/>
      <c r="F182" s="8" t="s">
        <v>701</v>
      </c>
      <c r="G182" s="48" t="s">
        <v>17</v>
      </c>
      <c r="H182" s="48" t="s">
        <v>17</v>
      </c>
      <c r="I182" s="71">
        <f t="shared" si="4"/>
        <v>0</v>
      </c>
      <c r="J182" s="16">
        <f t="shared" si="5"/>
        <v>0</v>
      </c>
    </row>
    <row r="183" spans="1:10" x14ac:dyDescent="0.25">
      <c r="A183" s="57" t="s">
        <v>1113</v>
      </c>
      <c r="B183" s="99" t="s">
        <v>561</v>
      </c>
      <c r="C183" s="99" t="s">
        <v>562</v>
      </c>
      <c r="D183" s="8"/>
      <c r="E183" s="10"/>
      <c r="F183" s="99" t="s">
        <v>518</v>
      </c>
      <c r="G183" s="48" t="s">
        <v>13</v>
      </c>
      <c r="H183" s="48" t="s">
        <v>17</v>
      </c>
      <c r="I183" s="71">
        <f t="shared" si="4"/>
        <v>1</v>
      </c>
      <c r="J183" s="16">
        <f t="shared" si="5"/>
        <v>96.72</v>
      </c>
    </row>
    <row r="184" spans="1:10" x14ac:dyDescent="0.25">
      <c r="A184" s="57" t="s">
        <v>1196</v>
      </c>
      <c r="B184" s="12" t="s">
        <v>385</v>
      </c>
      <c r="C184" s="12" t="s">
        <v>386</v>
      </c>
      <c r="D184" s="23"/>
      <c r="E184" s="12"/>
      <c r="F184" s="8" t="s">
        <v>383</v>
      </c>
      <c r="G184" s="46" t="s">
        <v>31</v>
      </c>
      <c r="H184" s="46" t="s">
        <v>31</v>
      </c>
      <c r="I184" s="71">
        <f t="shared" si="4"/>
        <v>0</v>
      </c>
      <c r="J184" s="16">
        <f t="shared" si="5"/>
        <v>0</v>
      </c>
    </row>
    <row r="185" spans="1:10" x14ac:dyDescent="0.25">
      <c r="A185" s="57" t="s">
        <v>1197</v>
      </c>
      <c r="B185" s="36" t="s">
        <v>563</v>
      </c>
      <c r="C185" s="36" t="s">
        <v>564</v>
      </c>
      <c r="D185" s="23"/>
      <c r="E185" s="12"/>
      <c r="F185" s="36" t="s">
        <v>556</v>
      </c>
      <c r="G185" s="46" t="s">
        <v>81</v>
      </c>
      <c r="H185" s="46" t="s">
        <v>57</v>
      </c>
      <c r="I185" s="71">
        <f t="shared" si="4"/>
        <v>5</v>
      </c>
      <c r="J185" s="16">
        <f t="shared" si="5"/>
        <v>483.6</v>
      </c>
    </row>
    <row r="186" spans="1:10" x14ac:dyDescent="0.25">
      <c r="A186" s="57" t="s">
        <v>1198</v>
      </c>
      <c r="B186" s="36" t="s">
        <v>878</v>
      </c>
      <c r="C186" s="128" t="s">
        <v>879</v>
      </c>
      <c r="D186" s="8"/>
      <c r="E186" s="10"/>
      <c r="F186" s="128" t="s">
        <v>875</v>
      </c>
      <c r="G186" s="46" t="s">
        <v>13</v>
      </c>
      <c r="H186" s="46" t="s">
        <v>13</v>
      </c>
      <c r="I186" s="71">
        <f t="shared" si="4"/>
        <v>0</v>
      </c>
      <c r="J186" s="16">
        <f t="shared" si="5"/>
        <v>0</v>
      </c>
    </row>
    <row r="187" spans="1:10" x14ac:dyDescent="0.25">
      <c r="A187" s="57" t="s">
        <v>178</v>
      </c>
      <c r="B187" s="12" t="s">
        <v>678</v>
      </c>
      <c r="C187" s="76" t="s">
        <v>676</v>
      </c>
      <c r="D187" s="8"/>
      <c r="E187" s="10"/>
      <c r="F187" s="91" t="s">
        <v>675</v>
      </c>
      <c r="G187" s="46" t="s">
        <v>88</v>
      </c>
      <c r="H187" s="46" t="s">
        <v>194</v>
      </c>
      <c r="I187" s="71">
        <f t="shared" si="4"/>
        <v>7</v>
      </c>
      <c r="J187" s="16">
        <f t="shared" si="5"/>
        <v>677.04</v>
      </c>
    </row>
    <row r="188" spans="1:10" x14ac:dyDescent="0.25">
      <c r="A188" s="57" t="s">
        <v>1199</v>
      </c>
      <c r="B188" s="36" t="s">
        <v>677</v>
      </c>
      <c r="C188" s="77"/>
      <c r="D188" s="8"/>
      <c r="E188" s="10"/>
      <c r="F188" s="92"/>
      <c r="G188" s="46" t="s">
        <v>20</v>
      </c>
      <c r="H188" s="46" t="s">
        <v>20</v>
      </c>
      <c r="I188" s="71">
        <f t="shared" si="4"/>
        <v>0</v>
      </c>
      <c r="J188" s="16">
        <f t="shared" si="5"/>
        <v>0</v>
      </c>
    </row>
    <row r="189" spans="1:10" x14ac:dyDescent="0.25">
      <c r="A189" s="57" t="s">
        <v>360</v>
      </c>
      <c r="B189" s="36" t="s">
        <v>927</v>
      </c>
      <c r="C189" s="77" t="s">
        <v>928</v>
      </c>
      <c r="D189" s="23"/>
      <c r="E189" s="12"/>
      <c r="F189" s="92" t="s">
        <v>929</v>
      </c>
      <c r="G189" s="46" t="s">
        <v>20</v>
      </c>
      <c r="H189" s="46" t="s">
        <v>26</v>
      </c>
      <c r="I189" s="71">
        <f t="shared" si="4"/>
        <v>2</v>
      </c>
      <c r="J189" s="16">
        <f t="shared" si="5"/>
        <v>193.44</v>
      </c>
    </row>
    <row r="190" spans="1:10" x14ac:dyDescent="0.25">
      <c r="A190" s="57" t="s">
        <v>1200</v>
      </c>
      <c r="B190" s="36" t="s">
        <v>565</v>
      </c>
      <c r="C190" s="36" t="s">
        <v>566</v>
      </c>
      <c r="D190" s="23"/>
      <c r="E190" s="12"/>
      <c r="F190" s="36" t="s">
        <v>567</v>
      </c>
      <c r="G190" s="46" t="s">
        <v>77</v>
      </c>
      <c r="H190" s="46" t="s">
        <v>90</v>
      </c>
      <c r="I190" s="71">
        <f t="shared" si="4"/>
        <v>5</v>
      </c>
      <c r="J190" s="16">
        <f t="shared" si="5"/>
        <v>483.6</v>
      </c>
    </row>
    <row r="191" spans="1:10" x14ac:dyDescent="0.25">
      <c r="A191" s="57" t="s">
        <v>436</v>
      </c>
      <c r="B191" s="12" t="s">
        <v>1172</v>
      </c>
      <c r="C191" s="83" t="s">
        <v>1174</v>
      </c>
      <c r="D191" s="23"/>
      <c r="E191" s="12"/>
      <c r="F191" s="8" t="s">
        <v>1171</v>
      </c>
      <c r="G191" s="46"/>
      <c r="H191" s="46" t="s">
        <v>16</v>
      </c>
      <c r="I191" s="71">
        <f t="shared" si="4"/>
        <v>0</v>
      </c>
      <c r="J191" s="16">
        <f t="shared" si="5"/>
        <v>0</v>
      </c>
    </row>
    <row r="192" spans="1:10" x14ac:dyDescent="0.25">
      <c r="A192" s="57" t="s">
        <v>1201</v>
      </c>
      <c r="B192" s="12" t="s">
        <v>1173</v>
      </c>
      <c r="C192" s="85"/>
      <c r="D192" s="23"/>
      <c r="E192" s="12"/>
      <c r="F192" s="8" t="s">
        <v>1171</v>
      </c>
      <c r="G192" s="46"/>
      <c r="H192" s="46" t="s">
        <v>16</v>
      </c>
      <c r="I192" s="71">
        <f t="shared" si="4"/>
        <v>0</v>
      </c>
      <c r="J192" s="16">
        <f t="shared" si="5"/>
        <v>0</v>
      </c>
    </row>
    <row r="193" spans="1:13" x14ac:dyDescent="0.25">
      <c r="A193" s="57" t="s">
        <v>602</v>
      </c>
      <c r="B193" s="12" t="s">
        <v>659</v>
      </c>
      <c r="C193" s="12" t="s">
        <v>660</v>
      </c>
      <c r="D193" s="8"/>
      <c r="E193" s="10"/>
      <c r="F193" s="8" t="s">
        <v>655</v>
      </c>
      <c r="G193" s="48" t="s">
        <v>13</v>
      </c>
      <c r="H193" s="48" t="s">
        <v>13</v>
      </c>
      <c r="I193" s="71">
        <f t="shared" si="4"/>
        <v>0</v>
      </c>
      <c r="J193" s="16">
        <f t="shared" si="5"/>
        <v>0</v>
      </c>
    </row>
    <row r="194" spans="1:13" x14ac:dyDescent="0.25">
      <c r="A194" s="57" t="s">
        <v>1202</v>
      </c>
      <c r="B194" s="8" t="s">
        <v>1209</v>
      </c>
      <c r="C194" s="8" t="s">
        <v>1210</v>
      </c>
      <c r="D194" s="8"/>
      <c r="E194" s="10"/>
      <c r="F194" s="8" t="s">
        <v>1211</v>
      </c>
      <c r="G194" s="48" t="s">
        <v>16</v>
      </c>
      <c r="H194" s="48" t="s">
        <v>13</v>
      </c>
      <c r="I194" s="71">
        <f t="shared" si="4"/>
        <v>1</v>
      </c>
      <c r="J194" s="16">
        <f t="shared" si="5"/>
        <v>96.72</v>
      </c>
    </row>
    <row r="195" spans="1:13" x14ac:dyDescent="0.25">
      <c r="A195" s="57" t="s">
        <v>1203</v>
      </c>
      <c r="B195" s="12" t="s">
        <v>880</v>
      </c>
      <c r="C195" s="75" t="s">
        <v>881</v>
      </c>
      <c r="D195" s="8"/>
      <c r="E195" s="10"/>
      <c r="F195" s="31" t="s">
        <v>875</v>
      </c>
      <c r="G195" s="48" t="s">
        <v>16</v>
      </c>
      <c r="H195" s="48" t="s">
        <v>13</v>
      </c>
      <c r="I195" s="71">
        <f t="shared" si="4"/>
        <v>1</v>
      </c>
      <c r="J195" s="16">
        <f t="shared" si="5"/>
        <v>96.72</v>
      </c>
    </row>
    <row r="196" spans="1:13" x14ac:dyDescent="0.25">
      <c r="A196" s="57" t="s">
        <v>866</v>
      </c>
      <c r="B196" s="12" t="s">
        <v>882</v>
      </c>
      <c r="C196" s="75" t="s">
        <v>883</v>
      </c>
      <c r="D196" s="8"/>
      <c r="E196" s="10"/>
      <c r="F196" s="31" t="s">
        <v>875</v>
      </c>
      <c r="G196" s="48" t="s">
        <v>13</v>
      </c>
      <c r="H196" s="48" t="s">
        <v>17</v>
      </c>
      <c r="I196" s="71">
        <f t="shared" si="4"/>
        <v>1</v>
      </c>
      <c r="J196" s="16">
        <f t="shared" si="5"/>
        <v>96.72</v>
      </c>
    </row>
    <row r="197" spans="1:13" x14ac:dyDescent="0.25">
      <c r="A197" s="57" t="s">
        <v>620</v>
      </c>
      <c r="B197" s="12" t="s">
        <v>731</v>
      </c>
      <c r="C197" s="76" t="s">
        <v>735</v>
      </c>
      <c r="D197" s="8"/>
      <c r="E197" s="10"/>
      <c r="F197" s="91" t="s">
        <v>736</v>
      </c>
      <c r="G197" s="48" t="s">
        <v>20</v>
      </c>
      <c r="H197" s="48" t="s">
        <v>23</v>
      </c>
      <c r="I197" s="71">
        <f t="shared" si="4"/>
        <v>1</v>
      </c>
      <c r="J197" s="16">
        <f t="shared" si="5"/>
        <v>96.72</v>
      </c>
    </row>
    <row r="198" spans="1:13" s="19" customFormat="1" ht="15" customHeight="1" x14ac:dyDescent="0.25">
      <c r="A198" s="57" t="s">
        <v>1214</v>
      </c>
      <c r="B198" s="12" t="s">
        <v>732</v>
      </c>
      <c r="C198" s="111"/>
      <c r="D198" s="8"/>
      <c r="E198" s="10"/>
      <c r="F198" s="112"/>
      <c r="G198" s="46" t="s">
        <v>16</v>
      </c>
      <c r="H198" s="46" t="s">
        <v>16</v>
      </c>
      <c r="I198" s="71">
        <f t="shared" si="4"/>
        <v>0</v>
      </c>
      <c r="J198" s="16">
        <f t="shared" si="5"/>
        <v>0</v>
      </c>
      <c r="K198" s="20"/>
      <c r="L198" s="20"/>
    </row>
    <row r="199" spans="1:13" x14ac:dyDescent="0.25">
      <c r="A199" s="57" t="s">
        <v>1215</v>
      </c>
      <c r="B199" s="12" t="s">
        <v>733</v>
      </c>
      <c r="C199" s="77"/>
      <c r="D199" s="8"/>
      <c r="E199" s="10"/>
      <c r="F199" s="92"/>
      <c r="G199" s="46" t="s">
        <v>16</v>
      </c>
      <c r="H199" s="46" t="s">
        <v>16</v>
      </c>
      <c r="I199" s="71">
        <f t="shared" si="4"/>
        <v>0</v>
      </c>
      <c r="J199" s="16">
        <f t="shared" si="5"/>
        <v>0</v>
      </c>
    </row>
    <row r="200" spans="1:13" x14ac:dyDescent="0.25">
      <c r="A200" s="57" t="s">
        <v>1042</v>
      </c>
      <c r="B200" s="12" t="s">
        <v>931</v>
      </c>
      <c r="C200" s="77" t="s">
        <v>932</v>
      </c>
      <c r="D200" s="8"/>
      <c r="E200" s="10"/>
      <c r="F200" s="92" t="s">
        <v>698</v>
      </c>
      <c r="G200" s="46" t="s">
        <v>13</v>
      </c>
      <c r="H200" s="46" t="s">
        <v>13</v>
      </c>
      <c r="I200" s="71">
        <f t="shared" ref="I200" si="6">H200-G200</f>
        <v>0</v>
      </c>
      <c r="J200" s="16">
        <f t="shared" ref="J200" si="7">I200*96.72</f>
        <v>0</v>
      </c>
    </row>
    <row r="202" spans="1:13" ht="15.75" x14ac:dyDescent="0.25">
      <c r="A202" s="236" t="s">
        <v>115</v>
      </c>
      <c r="B202" s="236"/>
      <c r="C202" s="236"/>
      <c r="D202" s="236"/>
      <c r="E202" s="236"/>
      <c r="F202" s="236"/>
      <c r="G202" s="236"/>
      <c r="H202" s="236"/>
      <c r="I202" s="236"/>
      <c r="J202" s="20">
        <f>SUM(J8:J184)</f>
        <v>40815.840000000026</v>
      </c>
      <c r="M202" s="20" t="e">
        <f>#REF!+J202</f>
        <v>#REF!</v>
      </c>
    </row>
  </sheetData>
  <mergeCells count="21">
    <mergeCell ref="E55:E56"/>
    <mergeCell ref="A5:A6"/>
    <mergeCell ref="B5:B6"/>
    <mergeCell ref="C5:C6"/>
    <mergeCell ref="D5:E5"/>
    <mergeCell ref="I5:I6"/>
    <mergeCell ref="J5:J6"/>
    <mergeCell ref="D11:D12"/>
    <mergeCell ref="E11:E12"/>
    <mergeCell ref="F5:F6"/>
    <mergeCell ref="G5:H5"/>
    <mergeCell ref="D167:D168"/>
    <mergeCell ref="E167:E168"/>
    <mergeCell ref="A202:I202"/>
    <mergeCell ref="E77:E78"/>
    <mergeCell ref="D108:D109"/>
    <mergeCell ref="E108:E109"/>
    <mergeCell ref="D137:D138"/>
    <mergeCell ref="E137:E138"/>
    <mergeCell ref="D139:D141"/>
    <mergeCell ref="E139:E141"/>
  </mergeCells>
  <pageMargins left="0.7" right="0.7" top="0.75" bottom="0.75" header="0.3" footer="0.3"/>
  <pageSetup paperSize="10000" scale="11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K287"/>
  <sheetViews>
    <sheetView topLeftCell="A112" zoomScaleNormal="100" workbookViewId="0">
      <selection activeCell="A124" sqref="A124:XFD124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2" max="12" width="9.140625" customWidth="1"/>
    <col min="13" max="13" width="10.42578125" customWidth="1"/>
    <col min="14" max="14" width="14.7109375" customWidth="1"/>
    <col min="15" max="15" width="9.14062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E2" s="23"/>
      <c r="F2" t="s">
        <v>2</v>
      </c>
      <c r="H2" s="113"/>
      <c r="I2" t="s">
        <v>1220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1281</v>
      </c>
      <c r="H5" s="227"/>
      <c r="I5" s="228" t="s">
        <v>9</v>
      </c>
      <c r="J5" s="229" t="s">
        <v>1387</v>
      </c>
      <c r="K5" s="234" t="s">
        <v>1388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4</v>
      </c>
      <c r="H7" s="100">
        <v>4</v>
      </c>
      <c r="I7" s="71">
        <f>H7-G7</f>
        <v>0</v>
      </c>
      <c r="J7" s="16">
        <f>I7*9.06</f>
        <v>0</v>
      </c>
      <c r="K7" s="16">
        <f>I7*7.55</f>
        <v>0</v>
      </c>
    </row>
    <row r="8" spans="1:37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2177</v>
      </c>
      <c r="H8" s="53">
        <v>2177</v>
      </c>
      <c r="I8" s="71">
        <f t="shared" ref="I8:I71" si="0">H8-G8</f>
        <v>0</v>
      </c>
      <c r="J8" s="16">
        <f t="shared" ref="J8:J71" si="1">I8*9.06</f>
        <v>0</v>
      </c>
      <c r="K8" s="16">
        <f t="shared" ref="K8:K71" si="2">I8*7.55</f>
        <v>0</v>
      </c>
    </row>
    <row r="9" spans="1:37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47</v>
      </c>
      <c r="H9" s="53">
        <v>47</v>
      </c>
      <c r="I9" s="71">
        <f t="shared" si="0"/>
        <v>0</v>
      </c>
      <c r="J9" s="16">
        <f t="shared" si="1"/>
        <v>0</v>
      </c>
      <c r="K9" s="16">
        <f t="shared" si="2"/>
        <v>0</v>
      </c>
    </row>
    <row r="10" spans="1:37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378</v>
      </c>
      <c r="H10" s="53">
        <v>392</v>
      </c>
      <c r="I10" s="71">
        <f t="shared" si="0"/>
        <v>14</v>
      </c>
      <c r="J10" s="16">
        <f t="shared" si="1"/>
        <v>126.84</v>
      </c>
      <c r="K10" s="16">
        <f t="shared" si="2"/>
        <v>105.7</v>
      </c>
    </row>
    <row r="11" spans="1:37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495</v>
      </c>
      <c r="H11" s="53">
        <v>632</v>
      </c>
      <c r="I11" s="71">
        <f t="shared" si="0"/>
        <v>137</v>
      </c>
      <c r="J11" s="16">
        <f t="shared" si="1"/>
        <v>1241.22</v>
      </c>
      <c r="K11" s="16">
        <f t="shared" si="2"/>
        <v>1034.3499999999999</v>
      </c>
    </row>
    <row r="12" spans="1:37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274</v>
      </c>
      <c r="H12" s="53">
        <v>349</v>
      </c>
      <c r="I12" s="71">
        <f t="shared" si="0"/>
        <v>75</v>
      </c>
      <c r="J12" s="16">
        <f t="shared" si="1"/>
        <v>679.5</v>
      </c>
      <c r="K12" s="16">
        <f t="shared" si="2"/>
        <v>566.25</v>
      </c>
    </row>
    <row r="13" spans="1:37" s="61" customFormat="1" x14ac:dyDescent="0.25">
      <c r="A13" s="57" t="s">
        <v>31</v>
      </c>
      <c r="B13" s="99" t="s">
        <v>899</v>
      </c>
      <c r="C13" s="85" t="s">
        <v>900</v>
      </c>
      <c r="D13" s="23"/>
      <c r="E13" s="12"/>
      <c r="F13" s="138" t="s">
        <v>901</v>
      </c>
      <c r="G13" s="53">
        <v>40</v>
      </c>
      <c r="H13" s="53">
        <v>110</v>
      </c>
      <c r="I13" s="71">
        <f t="shared" si="0"/>
        <v>70</v>
      </c>
      <c r="J13" s="16">
        <f t="shared" si="1"/>
        <v>634.20000000000005</v>
      </c>
      <c r="K13" s="16">
        <f t="shared" si="2"/>
        <v>528.5</v>
      </c>
    </row>
    <row r="14" spans="1:37" x14ac:dyDescent="0.25">
      <c r="A14" s="57" t="s">
        <v>34</v>
      </c>
      <c r="B14" s="12" t="s">
        <v>150</v>
      </c>
      <c r="C14" s="12" t="s">
        <v>151</v>
      </c>
      <c r="D14" s="23"/>
      <c r="E14" s="12"/>
      <c r="F14" t="s">
        <v>152</v>
      </c>
      <c r="G14" s="115" t="s">
        <v>942</v>
      </c>
      <c r="H14" s="115" t="s">
        <v>942</v>
      </c>
      <c r="I14" s="71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12" t="s">
        <v>212</v>
      </c>
      <c r="C15" s="12" t="s">
        <v>213</v>
      </c>
      <c r="D15" s="12"/>
      <c r="E15" s="10"/>
      <c r="F15" s="8" t="s">
        <v>214</v>
      </c>
      <c r="G15" s="46" t="s">
        <v>943</v>
      </c>
      <c r="H15" s="46" t="s">
        <v>1327</v>
      </c>
      <c r="I15" s="71">
        <f t="shared" si="0"/>
        <v>1</v>
      </c>
      <c r="J15" s="16">
        <f t="shared" si="1"/>
        <v>9.06</v>
      </c>
      <c r="K15" s="16">
        <f t="shared" si="2"/>
        <v>7.55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12" t="s">
        <v>120</v>
      </c>
      <c r="C16" s="12" t="s">
        <v>121</v>
      </c>
      <c r="D16" s="12"/>
      <c r="E16" s="10"/>
      <c r="F16" s="8" t="s">
        <v>76</v>
      </c>
      <c r="G16" s="46" t="s">
        <v>192</v>
      </c>
      <c r="H16" s="46" t="s">
        <v>195</v>
      </c>
      <c r="I16" s="71">
        <f t="shared" si="0"/>
        <v>3</v>
      </c>
      <c r="J16" s="16">
        <f t="shared" si="1"/>
        <v>27.18</v>
      </c>
      <c r="K16" s="16">
        <f t="shared" si="2"/>
        <v>22.65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12" t="s">
        <v>1190</v>
      </c>
      <c r="C17" s="12" t="s">
        <v>1191</v>
      </c>
      <c r="D17" s="12"/>
      <c r="E17" s="10"/>
      <c r="F17" s="8" t="s">
        <v>1185</v>
      </c>
      <c r="G17" s="115"/>
      <c r="H17" s="115"/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12" t="s">
        <v>1192</v>
      </c>
      <c r="C18" s="12" t="s">
        <v>1191</v>
      </c>
      <c r="D18" s="12"/>
      <c r="E18" s="10"/>
      <c r="F18" s="8" t="s">
        <v>1185</v>
      </c>
      <c r="G18" s="115"/>
      <c r="H18" s="115"/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12" t="s">
        <v>1310</v>
      </c>
      <c r="C19" s="12" t="s">
        <v>1311</v>
      </c>
      <c r="D19" s="12"/>
      <c r="E19" s="10"/>
      <c r="F19" s="8" t="s">
        <v>1312</v>
      </c>
      <c r="G19" s="115"/>
      <c r="H19" s="115"/>
      <c r="I19" s="71">
        <f t="shared" si="0"/>
        <v>0</v>
      </c>
      <c r="J19" s="16">
        <f t="shared" si="1"/>
        <v>0</v>
      </c>
      <c r="K19" s="16">
        <f t="shared" si="2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12" t="s">
        <v>296</v>
      </c>
      <c r="C20" s="12" t="s">
        <v>297</v>
      </c>
      <c r="D20" s="12"/>
      <c r="E20" s="10"/>
      <c r="F20" s="8" t="s">
        <v>298</v>
      </c>
      <c r="G20" s="46" t="s">
        <v>884</v>
      </c>
      <c r="H20" s="46" t="s">
        <v>1328</v>
      </c>
      <c r="I20" s="71">
        <f t="shared" si="0"/>
        <v>91</v>
      </c>
      <c r="J20" s="16">
        <f t="shared" si="1"/>
        <v>824.46</v>
      </c>
      <c r="K20" s="16">
        <f t="shared" si="2"/>
        <v>687.05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12" t="s">
        <v>488</v>
      </c>
      <c r="C21" s="12" t="s">
        <v>489</v>
      </c>
      <c r="D21" s="12"/>
      <c r="E21" s="10"/>
      <c r="F21" s="8" t="s">
        <v>454</v>
      </c>
      <c r="G21" s="46" t="s">
        <v>16</v>
      </c>
      <c r="H21" s="46" t="s">
        <v>16</v>
      </c>
      <c r="I21" s="71">
        <f t="shared" si="0"/>
        <v>0</v>
      </c>
      <c r="J21" s="16">
        <f t="shared" si="1"/>
        <v>0</v>
      </c>
      <c r="K21" s="16">
        <f t="shared" si="2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12" t="s">
        <v>14</v>
      </c>
      <c r="C22" s="164" t="s">
        <v>122</v>
      </c>
      <c r="D22" s="23"/>
      <c r="E22" s="12"/>
      <c r="F22" s="8" t="s">
        <v>15</v>
      </c>
      <c r="G22" s="46" t="s">
        <v>493</v>
      </c>
      <c r="H22" s="46" t="s">
        <v>498</v>
      </c>
      <c r="I22" s="71">
        <f t="shared" si="0"/>
        <v>5</v>
      </c>
      <c r="J22" s="16">
        <f t="shared" si="1"/>
        <v>45.300000000000004</v>
      </c>
      <c r="K22" s="16">
        <f t="shared" si="2"/>
        <v>37.75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99" t="s">
        <v>523</v>
      </c>
      <c r="C23" s="99" t="s">
        <v>524</v>
      </c>
      <c r="D23" s="23"/>
      <c r="E23" s="12"/>
      <c r="F23" s="99" t="s">
        <v>527</v>
      </c>
      <c r="G23" s="46" t="s">
        <v>1221</v>
      </c>
      <c r="H23" s="46" t="s">
        <v>1329</v>
      </c>
      <c r="I23" s="71">
        <f t="shared" si="0"/>
        <v>194</v>
      </c>
      <c r="J23" s="16">
        <f t="shared" si="1"/>
        <v>1757.64</v>
      </c>
      <c r="K23" s="16">
        <f t="shared" si="2"/>
        <v>1464.7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99" t="s">
        <v>525</v>
      </c>
      <c r="C24" s="99" t="s">
        <v>526</v>
      </c>
      <c r="D24" s="23"/>
      <c r="E24" s="12"/>
      <c r="F24" s="99" t="s">
        <v>528</v>
      </c>
      <c r="G24" s="46" t="s">
        <v>248</v>
      </c>
      <c r="H24" s="46" t="s">
        <v>264</v>
      </c>
      <c r="I24" s="71">
        <f t="shared" si="0"/>
        <v>24</v>
      </c>
      <c r="J24" s="16">
        <f t="shared" si="1"/>
        <v>217.44</v>
      </c>
      <c r="K24" s="16">
        <f t="shared" si="2"/>
        <v>181.2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1290</v>
      </c>
      <c r="C25" s="8" t="s">
        <v>1291</v>
      </c>
      <c r="D25" s="12"/>
      <c r="E25" s="10"/>
      <c r="F25" s="8" t="s">
        <v>1292</v>
      </c>
      <c r="G25" s="115"/>
      <c r="H25" s="115"/>
      <c r="I25" s="71">
        <f t="shared" si="0"/>
        <v>0</v>
      </c>
      <c r="J25" s="16">
        <f t="shared" si="1"/>
        <v>0</v>
      </c>
      <c r="K25" s="16">
        <f t="shared" si="2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12" t="s">
        <v>18</v>
      </c>
      <c r="C26" s="12" t="s">
        <v>123</v>
      </c>
      <c r="D26" s="23"/>
      <c r="E26" s="12"/>
      <c r="F26" s="8" t="s">
        <v>19</v>
      </c>
      <c r="G26" s="46" t="s">
        <v>1222</v>
      </c>
      <c r="H26" s="46" t="s">
        <v>1330</v>
      </c>
      <c r="I26" s="71">
        <f t="shared" si="0"/>
        <v>279</v>
      </c>
      <c r="J26" s="16">
        <f t="shared" si="1"/>
        <v>2527.7400000000002</v>
      </c>
      <c r="K26" s="16">
        <f t="shared" si="2"/>
        <v>2106.4499999999998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12" t="s">
        <v>21</v>
      </c>
      <c r="C27" s="12" t="s">
        <v>124</v>
      </c>
      <c r="D27" s="23"/>
      <c r="E27" s="12"/>
      <c r="F27" s="8" t="s">
        <v>22</v>
      </c>
      <c r="G27" s="46" t="s">
        <v>1223</v>
      </c>
      <c r="H27" s="46" t="s">
        <v>1331</v>
      </c>
      <c r="I27" s="71">
        <f t="shared" si="0"/>
        <v>1</v>
      </c>
      <c r="J27" s="16">
        <f t="shared" si="1"/>
        <v>9.06</v>
      </c>
      <c r="K27" s="16">
        <f t="shared" si="2"/>
        <v>7.55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12" t="s">
        <v>484</v>
      </c>
      <c r="C28" s="12" t="s">
        <v>485</v>
      </c>
      <c r="D28" s="12"/>
      <c r="E28" s="10"/>
      <c r="F28" s="8" t="s">
        <v>416</v>
      </c>
      <c r="G28" s="46" t="s">
        <v>34</v>
      </c>
      <c r="H28" s="46" t="s">
        <v>34</v>
      </c>
      <c r="I28" s="71">
        <f t="shared" si="0"/>
        <v>0</v>
      </c>
      <c r="J28" s="16">
        <f t="shared" si="1"/>
        <v>0</v>
      </c>
      <c r="K28" s="16">
        <f t="shared" si="2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12" t="s">
        <v>24</v>
      </c>
      <c r="C29" s="12" t="s">
        <v>125</v>
      </c>
      <c r="D29" s="23"/>
      <c r="E29" s="12"/>
      <c r="F29" s="8" t="s">
        <v>25</v>
      </c>
      <c r="G29" s="46" t="s">
        <v>1224</v>
      </c>
      <c r="H29" s="46" t="s">
        <v>1332</v>
      </c>
      <c r="I29" s="71">
        <f t="shared" si="0"/>
        <v>280</v>
      </c>
      <c r="J29" s="16">
        <f t="shared" si="1"/>
        <v>2536.8000000000002</v>
      </c>
      <c r="K29" s="16">
        <f t="shared" si="2"/>
        <v>2114</v>
      </c>
      <c r="L29" s="22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12" t="s">
        <v>27</v>
      </c>
      <c r="C30" s="12" t="s">
        <v>126</v>
      </c>
      <c r="D30" s="23"/>
      <c r="E30" s="12"/>
      <c r="F30" s="8" t="s">
        <v>28</v>
      </c>
      <c r="G30" s="46" t="s">
        <v>496</v>
      </c>
      <c r="H30" s="46" t="s">
        <v>496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12" t="s">
        <v>30</v>
      </c>
      <c r="C31" s="12" t="s">
        <v>127</v>
      </c>
      <c r="D31" s="8"/>
      <c r="E31" s="10"/>
      <c r="F31" s="8" t="s">
        <v>22</v>
      </c>
      <c r="G31" s="46" t="s">
        <v>49</v>
      </c>
      <c r="H31" s="46" t="s">
        <v>49</v>
      </c>
      <c r="I31" s="71">
        <f t="shared" si="0"/>
        <v>0</v>
      </c>
      <c r="J31" s="16">
        <f t="shared" si="1"/>
        <v>0</v>
      </c>
      <c r="K31" s="16">
        <f t="shared" si="2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32</v>
      </c>
      <c r="C32" s="12" t="s">
        <v>128</v>
      </c>
      <c r="D32" s="23"/>
      <c r="E32" s="12"/>
      <c r="F32" s="8" t="s">
        <v>33</v>
      </c>
      <c r="G32" s="46" t="s">
        <v>34</v>
      </c>
      <c r="H32" s="46" t="s">
        <v>34</v>
      </c>
      <c r="I32" s="71">
        <f t="shared" si="0"/>
        <v>0</v>
      </c>
      <c r="J32" s="16">
        <f t="shared" si="1"/>
        <v>0</v>
      </c>
      <c r="K32" s="16">
        <f t="shared" si="2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35</v>
      </c>
      <c r="C33" s="12" t="s">
        <v>129</v>
      </c>
      <c r="D33" s="23"/>
      <c r="E33" s="12"/>
      <c r="F33" s="8" t="s">
        <v>36</v>
      </c>
      <c r="G33" s="46" t="s">
        <v>742</v>
      </c>
      <c r="H33" s="46" t="s">
        <v>742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12" t="s">
        <v>215</v>
      </c>
      <c r="C34" s="12" t="s">
        <v>213</v>
      </c>
      <c r="D34" s="8"/>
      <c r="E34" s="10"/>
      <c r="F34" s="8" t="s">
        <v>214</v>
      </c>
      <c r="G34" s="46" t="s">
        <v>1225</v>
      </c>
      <c r="H34" s="46" t="s">
        <v>1225</v>
      </c>
      <c r="I34" s="71">
        <f t="shared" si="0"/>
        <v>0</v>
      </c>
      <c r="J34" s="16">
        <f t="shared" si="1"/>
        <v>0</v>
      </c>
      <c r="K34" s="16">
        <f t="shared" si="2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12" t="s">
        <v>38</v>
      </c>
      <c r="C35" s="12" t="s">
        <v>130</v>
      </c>
      <c r="D35" s="23"/>
      <c r="E35" s="12"/>
      <c r="F35" s="8" t="s">
        <v>39</v>
      </c>
      <c r="G35" s="46" t="s">
        <v>595</v>
      </c>
      <c r="H35" s="46" t="s">
        <v>595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12" t="s">
        <v>216</v>
      </c>
      <c r="C36" s="64" t="s">
        <v>1279</v>
      </c>
      <c r="D36" s="23"/>
      <c r="E36" s="12"/>
      <c r="F36" s="8" t="s">
        <v>214</v>
      </c>
      <c r="G36" s="46" t="s">
        <v>1226</v>
      </c>
      <c r="H36" s="46" t="s">
        <v>1333</v>
      </c>
      <c r="I36" s="71">
        <f t="shared" si="0"/>
        <v>14</v>
      </c>
      <c r="J36" s="16">
        <f t="shared" si="1"/>
        <v>126.84</v>
      </c>
      <c r="K36" s="16">
        <f t="shared" si="2"/>
        <v>105.7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12" t="s">
        <v>694</v>
      </c>
      <c r="C37" s="12" t="s">
        <v>695</v>
      </c>
      <c r="D37" s="8"/>
      <c r="E37" s="10"/>
      <c r="F37" s="8" t="s">
        <v>691</v>
      </c>
      <c r="G37" s="46" t="s">
        <v>46</v>
      </c>
      <c r="H37" s="46" t="s">
        <v>49</v>
      </c>
      <c r="I37" s="71">
        <f t="shared" si="0"/>
        <v>1</v>
      </c>
      <c r="J37" s="16">
        <f t="shared" si="1"/>
        <v>9.06</v>
      </c>
      <c r="K37" s="16">
        <f t="shared" si="2"/>
        <v>7.55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12" t="s">
        <v>218</v>
      </c>
      <c r="C38" s="64" t="s">
        <v>219</v>
      </c>
      <c r="D38" s="23"/>
      <c r="E38" s="12"/>
      <c r="F38" s="8" t="s">
        <v>210</v>
      </c>
      <c r="G38" s="46" t="s">
        <v>1227</v>
      </c>
      <c r="H38" s="46" t="s">
        <v>1334</v>
      </c>
      <c r="I38" s="71">
        <f t="shared" si="0"/>
        <v>3</v>
      </c>
      <c r="J38" s="16">
        <f t="shared" si="1"/>
        <v>27.18</v>
      </c>
      <c r="K38" s="16">
        <f t="shared" si="2"/>
        <v>22.65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12" t="s">
        <v>472</v>
      </c>
      <c r="C39" s="64" t="s">
        <v>473</v>
      </c>
      <c r="D39" s="8"/>
      <c r="E39" s="10"/>
      <c r="F39" s="8" t="s">
        <v>416</v>
      </c>
      <c r="G39" s="46" t="s">
        <v>37</v>
      </c>
      <c r="H39" s="46" t="s">
        <v>43</v>
      </c>
      <c r="I39" s="71">
        <f t="shared" si="0"/>
        <v>2</v>
      </c>
      <c r="J39" s="16">
        <f t="shared" si="1"/>
        <v>18.12</v>
      </c>
      <c r="K39" s="16">
        <f t="shared" si="2"/>
        <v>15.1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12" t="s">
        <v>220</v>
      </c>
      <c r="C40" s="64" t="s">
        <v>221</v>
      </c>
      <c r="D40" s="23"/>
      <c r="E40" s="12"/>
      <c r="F40" s="8" t="s">
        <v>222</v>
      </c>
      <c r="G40" s="46" t="s">
        <v>1228</v>
      </c>
      <c r="H40" s="46" t="s">
        <v>1335</v>
      </c>
      <c r="I40" s="71">
        <f t="shared" si="0"/>
        <v>150</v>
      </c>
      <c r="J40" s="16">
        <f t="shared" si="1"/>
        <v>1359</v>
      </c>
      <c r="K40" s="16">
        <f t="shared" si="2"/>
        <v>1132.5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12" t="s">
        <v>673</v>
      </c>
      <c r="C41" s="12" t="s">
        <v>674</v>
      </c>
      <c r="D41" s="23"/>
      <c r="E41" s="12"/>
      <c r="F41" s="8" t="s">
        <v>675</v>
      </c>
      <c r="G41" s="46" t="s">
        <v>1229</v>
      </c>
      <c r="H41" s="46" t="s">
        <v>1336</v>
      </c>
      <c r="I41" s="71">
        <f t="shared" si="0"/>
        <v>190</v>
      </c>
      <c r="J41" s="16">
        <f t="shared" si="1"/>
        <v>1721.4</v>
      </c>
      <c r="K41" s="16">
        <f t="shared" si="2"/>
        <v>1434.5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12" t="s">
        <v>475</v>
      </c>
      <c r="C42" s="64" t="s">
        <v>476</v>
      </c>
      <c r="D42" s="8"/>
      <c r="E42" s="10"/>
      <c r="F42" s="8" t="s">
        <v>477</v>
      </c>
      <c r="G42" s="46" t="s">
        <v>1230</v>
      </c>
      <c r="H42" s="46" t="s">
        <v>1337</v>
      </c>
      <c r="I42" s="71">
        <f t="shared" si="0"/>
        <v>1</v>
      </c>
      <c r="J42" s="16">
        <f t="shared" si="1"/>
        <v>9.06</v>
      </c>
      <c r="K42" s="16">
        <f t="shared" si="2"/>
        <v>7.55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99" t="s">
        <v>529</v>
      </c>
      <c r="C43" s="99" t="s">
        <v>530</v>
      </c>
      <c r="D43" s="8"/>
      <c r="E43" s="10"/>
      <c r="F43" s="99" t="s">
        <v>531</v>
      </c>
      <c r="G43" s="46" t="s">
        <v>205</v>
      </c>
      <c r="H43" s="46" t="s">
        <v>205</v>
      </c>
      <c r="I43" s="71">
        <f t="shared" si="0"/>
        <v>0</v>
      </c>
      <c r="J43" s="16">
        <f t="shared" si="1"/>
        <v>0</v>
      </c>
      <c r="K43" s="16">
        <f t="shared" si="2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12" t="s">
        <v>41</v>
      </c>
      <c r="C44" s="12" t="s">
        <v>131</v>
      </c>
      <c r="D44" s="8"/>
      <c r="E44" s="10"/>
      <c r="F44" s="8" t="s">
        <v>42</v>
      </c>
      <c r="G44" s="115" t="s">
        <v>635</v>
      </c>
      <c r="H44" s="115" t="s">
        <v>635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12" t="s">
        <v>44</v>
      </c>
      <c r="C45" s="12" t="s">
        <v>132</v>
      </c>
      <c r="D45" s="23"/>
      <c r="E45" s="8"/>
      <c r="F45" s="8" t="s">
        <v>45</v>
      </c>
      <c r="G45" s="46" t="s">
        <v>1231</v>
      </c>
      <c r="H45" s="46" t="s">
        <v>160</v>
      </c>
      <c r="I45" s="71">
        <f t="shared" si="0"/>
        <v>45</v>
      </c>
      <c r="J45" s="16">
        <f t="shared" si="1"/>
        <v>407.70000000000005</v>
      </c>
      <c r="K45" s="16">
        <f t="shared" si="2"/>
        <v>339.75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12" t="s">
        <v>47</v>
      </c>
      <c r="C46" s="12" t="s">
        <v>133</v>
      </c>
      <c r="D46" s="23"/>
      <c r="E46" s="8"/>
      <c r="F46" s="8" t="s">
        <v>48</v>
      </c>
      <c r="G46" s="46" t="s">
        <v>1232</v>
      </c>
      <c r="H46" s="46" t="s">
        <v>1338</v>
      </c>
      <c r="I46" s="71">
        <f t="shared" si="0"/>
        <v>244</v>
      </c>
      <c r="J46" s="16">
        <f t="shared" si="1"/>
        <v>2210.6400000000003</v>
      </c>
      <c r="K46" s="16">
        <f t="shared" si="2"/>
        <v>1842.2</v>
      </c>
      <c r="L46" s="2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12" t="s">
        <v>223</v>
      </c>
      <c r="C47" s="12" t="s">
        <v>224</v>
      </c>
      <c r="D47" s="23"/>
      <c r="E47" s="8"/>
      <c r="F47" s="8" t="s">
        <v>225</v>
      </c>
      <c r="G47" s="46" t="s">
        <v>1233</v>
      </c>
      <c r="H47" s="46" t="s">
        <v>1339</v>
      </c>
      <c r="I47" s="71">
        <f t="shared" si="0"/>
        <v>27</v>
      </c>
      <c r="J47" s="16">
        <f t="shared" si="1"/>
        <v>244.62</v>
      </c>
      <c r="K47" s="16">
        <f t="shared" si="2"/>
        <v>203.85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12" t="s">
        <v>50</v>
      </c>
      <c r="C48" s="12" t="s">
        <v>134</v>
      </c>
      <c r="D48" s="23"/>
      <c r="E48" s="8"/>
      <c r="F48" s="8" t="s">
        <v>51</v>
      </c>
      <c r="G48" s="46" t="s">
        <v>495</v>
      </c>
      <c r="H48" s="46" t="s">
        <v>495</v>
      </c>
      <c r="I48" s="71">
        <f t="shared" si="0"/>
        <v>0</v>
      </c>
      <c r="J48" s="16">
        <f t="shared" si="1"/>
        <v>0</v>
      </c>
      <c r="K48" s="16">
        <f t="shared" si="2"/>
        <v>0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12" t="s">
        <v>812</v>
      </c>
      <c r="C49" s="12" t="s">
        <v>813</v>
      </c>
      <c r="D49" s="8"/>
      <c r="E49" s="10"/>
      <c r="F49" s="8" t="s">
        <v>814</v>
      </c>
      <c r="G49" s="46" t="s">
        <v>54</v>
      </c>
      <c r="H49" s="46" t="s">
        <v>54</v>
      </c>
      <c r="I49" s="71">
        <f t="shared" si="0"/>
        <v>0</v>
      </c>
      <c r="J49" s="16">
        <f t="shared" si="1"/>
        <v>0</v>
      </c>
      <c r="K49" s="16">
        <f t="shared" si="2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12" t="s">
        <v>310</v>
      </c>
      <c r="C50" s="12" t="s">
        <v>311</v>
      </c>
      <c r="D50" s="8"/>
      <c r="E50" s="10"/>
      <c r="F50" s="8" t="s">
        <v>312</v>
      </c>
      <c r="G50" s="46" t="s">
        <v>1234</v>
      </c>
      <c r="H50" s="46" t="s">
        <v>1340</v>
      </c>
      <c r="I50" s="71">
        <f t="shared" si="0"/>
        <v>5</v>
      </c>
      <c r="J50" s="16">
        <f t="shared" si="1"/>
        <v>45.300000000000004</v>
      </c>
      <c r="K50" s="16">
        <f t="shared" si="2"/>
        <v>37.75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12" t="s">
        <v>53</v>
      </c>
      <c r="C51" s="12" t="s">
        <v>135</v>
      </c>
      <c r="D51" s="23"/>
      <c r="E51" s="8"/>
      <c r="F51" s="8" t="s">
        <v>39</v>
      </c>
      <c r="G51" s="48" t="s">
        <v>1217</v>
      </c>
      <c r="H51" s="48" t="s">
        <v>1149</v>
      </c>
      <c r="I51" s="71">
        <f t="shared" si="0"/>
        <v>1</v>
      </c>
      <c r="J51" s="16">
        <f t="shared" si="1"/>
        <v>9.06</v>
      </c>
      <c r="K51" s="16">
        <f t="shared" si="2"/>
        <v>7.55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12" t="s">
        <v>55</v>
      </c>
      <c r="C52" s="12" t="s">
        <v>136</v>
      </c>
      <c r="D52" s="23"/>
      <c r="E52" s="12"/>
      <c r="F52" s="8" t="s">
        <v>56</v>
      </c>
      <c r="G52" s="46" t="s">
        <v>1235</v>
      </c>
      <c r="H52" s="46" t="s">
        <v>1341</v>
      </c>
      <c r="I52" s="71">
        <f t="shared" si="0"/>
        <v>154</v>
      </c>
      <c r="J52" s="16">
        <f t="shared" si="1"/>
        <v>1395.24</v>
      </c>
      <c r="K52" s="16">
        <f t="shared" si="2"/>
        <v>1162.7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12" t="s">
        <v>59</v>
      </c>
      <c r="C53" s="12" t="s">
        <v>137</v>
      </c>
      <c r="D53" s="25"/>
      <c r="E53" s="8"/>
      <c r="F53" s="8" t="s">
        <v>60</v>
      </c>
      <c r="G53" s="46" t="s">
        <v>991</v>
      </c>
      <c r="H53" s="46" t="s">
        <v>1342</v>
      </c>
      <c r="I53" s="71">
        <f t="shared" si="0"/>
        <v>27</v>
      </c>
      <c r="J53" s="16">
        <f t="shared" si="1"/>
        <v>244.62</v>
      </c>
      <c r="K53" s="16">
        <f t="shared" si="2"/>
        <v>203.85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99" t="s">
        <v>532</v>
      </c>
      <c r="C54" s="99" t="s">
        <v>533</v>
      </c>
      <c r="D54" s="25"/>
      <c r="E54" s="8"/>
      <c r="F54" s="99" t="s">
        <v>531</v>
      </c>
      <c r="G54" s="46" t="s">
        <v>629</v>
      </c>
      <c r="H54" s="46" t="s">
        <v>629</v>
      </c>
      <c r="I54" s="71">
        <f t="shared" si="0"/>
        <v>0</v>
      </c>
      <c r="J54" s="16">
        <f t="shared" si="1"/>
        <v>0</v>
      </c>
      <c r="K54" s="16">
        <f t="shared" si="2"/>
        <v>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99" t="s">
        <v>653</v>
      </c>
      <c r="C55" s="12" t="s">
        <v>654</v>
      </c>
      <c r="D55" s="31"/>
      <c r="E55" s="106"/>
      <c r="F55" s="8" t="s">
        <v>655</v>
      </c>
      <c r="G55" s="46" t="s">
        <v>54</v>
      </c>
      <c r="H55" s="46" t="s">
        <v>54</v>
      </c>
      <c r="I55" s="71">
        <f t="shared" si="0"/>
        <v>0</v>
      </c>
      <c r="J55" s="16">
        <f t="shared" si="1"/>
        <v>0</v>
      </c>
      <c r="K55" s="16">
        <f t="shared" si="2"/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99" t="s">
        <v>818</v>
      </c>
      <c r="C56" s="108" t="s">
        <v>819</v>
      </c>
      <c r="D56" s="31"/>
      <c r="E56" s="106"/>
      <c r="F56" s="31" t="s">
        <v>820</v>
      </c>
      <c r="G56" s="46" t="s">
        <v>40</v>
      </c>
      <c r="H56" s="46" t="s">
        <v>81</v>
      </c>
      <c r="I56" s="71">
        <f t="shared" si="0"/>
        <v>13</v>
      </c>
      <c r="J56" s="16">
        <f t="shared" si="1"/>
        <v>117.78</v>
      </c>
      <c r="K56" s="16">
        <f t="shared" si="2"/>
        <v>98.149999999999991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12" t="s">
        <v>62</v>
      </c>
      <c r="C57" s="108" t="s">
        <v>122</v>
      </c>
      <c r="D57" s="25"/>
      <c r="E57" s="237"/>
      <c r="F57" s="86" t="s">
        <v>63</v>
      </c>
      <c r="G57" s="46" t="s">
        <v>1236</v>
      </c>
      <c r="H57" s="46" t="s">
        <v>1343</v>
      </c>
      <c r="I57" s="71">
        <f t="shared" si="0"/>
        <v>5</v>
      </c>
      <c r="J57" s="16">
        <f t="shared" si="1"/>
        <v>45.300000000000004</v>
      </c>
      <c r="K57" s="16">
        <f t="shared" si="2"/>
        <v>37.75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12" t="s">
        <v>64</v>
      </c>
      <c r="C58" s="109"/>
      <c r="D58" s="29"/>
      <c r="E58" s="238"/>
      <c r="F58" s="88"/>
      <c r="G58" s="46" t="s">
        <v>1237</v>
      </c>
      <c r="H58" s="46" t="s">
        <v>1344</v>
      </c>
      <c r="I58" s="71">
        <f t="shared" si="0"/>
        <v>6</v>
      </c>
      <c r="J58" s="16">
        <f t="shared" si="1"/>
        <v>54.36</v>
      </c>
      <c r="K58" s="16">
        <f t="shared" si="2"/>
        <v>45.3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12" t="s">
        <v>164</v>
      </c>
      <c r="C59" s="109" t="s">
        <v>165</v>
      </c>
      <c r="D59" s="30"/>
      <c r="E59" s="10"/>
      <c r="F59" s="166" t="s">
        <v>166</v>
      </c>
      <c r="G59" s="46" t="s">
        <v>504</v>
      </c>
      <c r="H59" s="46" t="s">
        <v>507</v>
      </c>
      <c r="I59" s="71">
        <f t="shared" si="0"/>
        <v>3</v>
      </c>
      <c r="J59" s="16">
        <f t="shared" si="1"/>
        <v>27.18</v>
      </c>
      <c r="K59" s="16">
        <f t="shared" si="2"/>
        <v>22.65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12" t="s">
        <v>226</v>
      </c>
      <c r="C60" s="109" t="s">
        <v>213</v>
      </c>
      <c r="D60" s="30"/>
      <c r="E60" s="10"/>
      <c r="F60" s="166" t="s">
        <v>214</v>
      </c>
      <c r="G60" s="115" t="s">
        <v>962</v>
      </c>
      <c r="H60" s="115" t="s">
        <v>962</v>
      </c>
      <c r="I60" s="71">
        <f t="shared" si="0"/>
        <v>0</v>
      </c>
      <c r="J60" s="16">
        <f t="shared" si="1"/>
        <v>0</v>
      </c>
      <c r="K60" s="16">
        <f t="shared" si="2"/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12" t="s">
        <v>461</v>
      </c>
      <c r="C61" s="109" t="s">
        <v>462</v>
      </c>
      <c r="D61" s="30"/>
      <c r="E61" s="10"/>
      <c r="F61" s="166" t="s">
        <v>463</v>
      </c>
      <c r="G61" s="46" t="s">
        <v>515</v>
      </c>
      <c r="H61" s="46" t="s">
        <v>515</v>
      </c>
      <c r="I61" s="71">
        <f t="shared" si="0"/>
        <v>0</v>
      </c>
      <c r="J61" s="16">
        <f t="shared" si="1"/>
        <v>0</v>
      </c>
      <c r="K61" s="16">
        <f t="shared" si="2"/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12" t="s">
        <v>824</v>
      </c>
      <c r="C62" s="109" t="s">
        <v>825</v>
      </c>
      <c r="D62" s="30"/>
      <c r="E62" s="10"/>
      <c r="F62" s="166" t="s">
        <v>826</v>
      </c>
      <c r="G62" s="46" t="s">
        <v>34</v>
      </c>
      <c r="H62" s="46" t="s">
        <v>34</v>
      </c>
      <c r="I62" s="71">
        <f t="shared" si="0"/>
        <v>0</v>
      </c>
      <c r="J62" s="16">
        <f t="shared" si="1"/>
        <v>0</v>
      </c>
      <c r="K62" s="16">
        <f t="shared" si="2"/>
        <v>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99" t="s">
        <v>534</v>
      </c>
      <c r="C63" s="99" t="s">
        <v>535</v>
      </c>
      <c r="D63" s="23"/>
      <c r="E63" s="8"/>
      <c r="F63" s="99" t="s">
        <v>536</v>
      </c>
      <c r="G63" s="46" t="s">
        <v>1238</v>
      </c>
      <c r="H63" s="46" t="s">
        <v>857</v>
      </c>
      <c r="I63" s="71">
        <f t="shared" si="0"/>
        <v>195</v>
      </c>
      <c r="J63" s="16">
        <f t="shared" si="1"/>
        <v>1766.7</v>
      </c>
      <c r="K63" s="16">
        <f t="shared" si="2"/>
        <v>1472.25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12" t="s">
        <v>66</v>
      </c>
      <c r="C64" s="12" t="s">
        <v>138</v>
      </c>
      <c r="D64" s="23"/>
      <c r="E64" s="8"/>
      <c r="F64" s="8" t="s">
        <v>67</v>
      </c>
      <c r="G64" s="46" t="s">
        <v>1239</v>
      </c>
      <c r="H64" s="46" t="s">
        <v>1345</v>
      </c>
      <c r="I64" s="71">
        <f t="shared" si="0"/>
        <v>43</v>
      </c>
      <c r="J64" s="16">
        <f t="shared" si="1"/>
        <v>389.58000000000004</v>
      </c>
      <c r="K64" s="16">
        <f t="shared" si="2"/>
        <v>324.64999999999998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12" t="s">
        <v>320</v>
      </c>
      <c r="C65" s="12" t="s">
        <v>321</v>
      </c>
      <c r="D65" s="30"/>
      <c r="E65" s="10"/>
      <c r="F65" s="8" t="s">
        <v>322</v>
      </c>
      <c r="G65" s="46" t="s">
        <v>1240</v>
      </c>
      <c r="H65" s="46" t="s">
        <v>1240</v>
      </c>
      <c r="I65" s="71">
        <f t="shared" si="0"/>
        <v>0</v>
      </c>
      <c r="J65" s="16">
        <f t="shared" si="1"/>
        <v>0</v>
      </c>
      <c r="K65" s="16">
        <f t="shared" si="2"/>
        <v>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12" t="s">
        <v>69</v>
      </c>
      <c r="C66" s="12" t="s">
        <v>139</v>
      </c>
      <c r="D66" s="23"/>
      <c r="E66" s="8"/>
      <c r="F66" s="8" t="s">
        <v>70</v>
      </c>
      <c r="G66" s="46" t="s">
        <v>168</v>
      </c>
      <c r="H66" s="46" t="s">
        <v>168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12" t="s">
        <v>169</v>
      </c>
      <c r="C67" s="12" t="s">
        <v>170</v>
      </c>
      <c r="D67" s="8"/>
      <c r="E67" s="10"/>
      <c r="F67" s="8" t="s">
        <v>166</v>
      </c>
      <c r="G67" s="46" t="s">
        <v>953</v>
      </c>
      <c r="H67" s="46" t="s">
        <v>833</v>
      </c>
      <c r="I67" s="71">
        <f t="shared" si="0"/>
        <v>1</v>
      </c>
      <c r="J67" s="16">
        <f t="shared" si="1"/>
        <v>9.06</v>
      </c>
      <c r="K67" s="16">
        <f t="shared" si="2"/>
        <v>7.55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12" t="s">
        <v>325</v>
      </c>
      <c r="C68" s="12" t="s">
        <v>326</v>
      </c>
      <c r="D68" s="8"/>
      <c r="E68" s="10"/>
      <c r="F68" s="8" t="s">
        <v>327</v>
      </c>
      <c r="G68" s="46" t="s">
        <v>967</v>
      </c>
      <c r="H68" s="46" t="s">
        <v>967</v>
      </c>
      <c r="I68" s="71">
        <f t="shared" si="0"/>
        <v>0</v>
      </c>
      <c r="J68" s="16">
        <f t="shared" si="1"/>
        <v>0</v>
      </c>
      <c r="K68" s="16">
        <f t="shared" si="2"/>
        <v>0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12" t="s">
        <v>329</v>
      </c>
      <c r="C69" s="12" t="s">
        <v>330</v>
      </c>
      <c r="D69" s="23"/>
      <c r="E69" s="8"/>
      <c r="F69" s="8" t="s">
        <v>327</v>
      </c>
      <c r="G69" s="46" t="s">
        <v>318</v>
      </c>
      <c r="H69" s="46" t="s">
        <v>464</v>
      </c>
      <c r="I69" s="71">
        <f t="shared" si="0"/>
        <v>32</v>
      </c>
      <c r="J69" s="16">
        <f t="shared" si="1"/>
        <v>289.92</v>
      </c>
      <c r="K69" s="16">
        <f t="shared" si="2"/>
        <v>241.6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57" t="s">
        <v>256</v>
      </c>
      <c r="B70" s="12" t="s">
        <v>227</v>
      </c>
      <c r="C70" s="12" t="s">
        <v>213</v>
      </c>
      <c r="D70" s="8"/>
      <c r="E70" s="10"/>
      <c r="F70" s="8" t="s">
        <v>214</v>
      </c>
      <c r="G70" s="46" t="s">
        <v>834</v>
      </c>
      <c r="H70" s="46" t="s">
        <v>834</v>
      </c>
      <c r="I70" s="71">
        <f t="shared" si="0"/>
        <v>0</v>
      </c>
      <c r="J70" s="16">
        <f t="shared" si="1"/>
        <v>0</v>
      </c>
      <c r="K70" s="16">
        <f t="shared" si="2"/>
        <v>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57" t="s">
        <v>109</v>
      </c>
      <c r="B71" s="12" t="s">
        <v>172</v>
      </c>
      <c r="C71" s="12" t="s">
        <v>173</v>
      </c>
      <c r="D71" s="23"/>
      <c r="E71" s="12"/>
      <c r="F71" s="8" t="s">
        <v>174</v>
      </c>
      <c r="G71" s="46" t="s">
        <v>1241</v>
      </c>
      <c r="H71" s="46" t="s">
        <v>1241</v>
      </c>
      <c r="I71" s="71">
        <f t="shared" si="0"/>
        <v>0</v>
      </c>
      <c r="J71" s="16">
        <f t="shared" si="1"/>
        <v>0</v>
      </c>
      <c r="K71" s="16">
        <f t="shared" si="2"/>
        <v>0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57" t="s">
        <v>393</v>
      </c>
      <c r="B72" s="12" t="s">
        <v>228</v>
      </c>
      <c r="C72" s="12" t="s">
        <v>213</v>
      </c>
      <c r="D72" s="8"/>
      <c r="E72" s="10"/>
      <c r="F72" s="8" t="s">
        <v>214</v>
      </c>
      <c r="G72" s="46" t="s">
        <v>146</v>
      </c>
      <c r="H72" s="46" t="s">
        <v>146</v>
      </c>
      <c r="I72" s="71">
        <f t="shared" ref="I72:I135" si="3">H72-G72</f>
        <v>0</v>
      </c>
      <c r="J72" s="16">
        <f t="shared" ref="J72:J135" si="4">I72*9.06</f>
        <v>0</v>
      </c>
      <c r="K72" s="16">
        <f t="shared" ref="K72:K135" si="5">I72*7.55</f>
        <v>0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57" t="s">
        <v>394</v>
      </c>
      <c r="B73" s="99" t="s">
        <v>537</v>
      </c>
      <c r="C73" s="99" t="s">
        <v>538</v>
      </c>
      <c r="D73" s="23"/>
      <c r="E73" s="12"/>
      <c r="F73" s="99" t="s">
        <v>539</v>
      </c>
      <c r="G73" s="46" t="s">
        <v>1242</v>
      </c>
      <c r="H73" s="46" t="s">
        <v>1346</v>
      </c>
      <c r="I73" s="71">
        <f t="shared" si="3"/>
        <v>258</v>
      </c>
      <c r="J73" s="16">
        <f t="shared" si="4"/>
        <v>2337.48</v>
      </c>
      <c r="K73" s="16">
        <f t="shared" si="5"/>
        <v>1947.8999999999999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57" t="s">
        <v>395</v>
      </c>
      <c r="B74" s="99" t="s">
        <v>540</v>
      </c>
      <c r="C74" s="99" t="s">
        <v>541</v>
      </c>
      <c r="D74" s="23"/>
      <c r="E74" s="12"/>
      <c r="F74" s="99" t="s">
        <v>542</v>
      </c>
      <c r="G74" s="46" t="s">
        <v>1243</v>
      </c>
      <c r="H74" s="46" t="s">
        <v>205</v>
      </c>
      <c r="I74" s="71">
        <f t="shared" si="3"/>
        <v>103</v>
      </c>
      <c r="J74" s="16">
        <f t="shared" si="4"/>
        <v>933.18000000000006</v>
      </c>
      <c r="K74" s="16">
        <f t="shared" si="5"/>
        <v>777.65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57" t="s">
        <v>268</v>
      </c>
      <c r="B75" s="12" t="s">
        <v>72</v>
      </c>
      <c r="C75" s="12" t="s">
        <v>792</v>
      </c>
      <c r="D75" s="23"/>
      <c r="E75" s="12"/>
      <c r="F75" s="8" t="s">
        <v>73</v>
      </c>
      <c r="G75" s="46" t="s">
        <v>1244</v>
      </c>
      <c r="H75" s="46" t="s">
        <v>1347</v>
      </c>
      <c r="I75" s="71">
        <f t="shared" si="3"/>
        <v>9</v>
      </c>
      <c r="J75" s="16">
        <f t="shared" si="4"/>
        <v>81.540000000000006</v>
      </c>
      <c r="K75" s="16">
        <f t="shared" si="5"/>
        <v>67.95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57" t="s">
        <v>168</v>
      </c>
      <c r="B76" s="12" t="s">
        <v>452</v>
      </c>
      <c r="C76" s="12" t="s">
        <v>453</v>
      </c>
      <c r="D76" s="23"/>
      <c r="E76" s="12"/>
      <c r="F76" s="8" t="s">
        <v>454</v>
      </c>
      <c r="G76" s="46" t="s">
        <v>1085</v>
      </c>
      <c r="H76" s="46" t="s">
        <v>1348</v>
      </c>
      <c r="I76" s="71">
        <f t="shared" si="3"/>
        <v>256</v>
      </c>
      <c r="J76" s="16">
        <f t="shared" si="4"/>
        <v>2319.36</v>
      </c>
      <c r="K76" s="16">
        <f t="shared" si="5"/>
        <v>1932.8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57" t="s">
        <v>396</v>
      </c>
      <c r="B77" s="99" t="s">
        <v>1103</v>
      </c>
      <c r="C77" s="99" t="s">
        <v>1104</v>
      </c>
      <c r="D77" s="8"/>
      <c r="E77" s="10"/>
      <c r="F77" s="155" t="s">
        <v>1105</v>
      </c>
      <c r="G77" s="46" t="s">
        <v>198</v>
      </c>
      <c r="H77" s="46" t="s">
        <v>155</v>
      </c>
      <c r="I77" s="71">
        <f t="shared" si="3"/>
        <v>25</v>
      </c>
      <c r="J77" s="16">
        <f t="shared" si="4"/>
        <v>226.5</v>
      </c>
      <c r="K77" s="16">
        <f t="shared" si="5"/>
        <v>188.75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57" t="s">
        <v>295</v>
      </c>
      <c r="B78" s="12" t="s">
        <v>75</v>
      </c>
      <c r="C78" s="12" t="s">
        <v>141</v>
      </c>
      <c r="D78" s="23"/>
      <c r="E78" s="12"/>
      <c r="F78" s="8" t="s">
        <v>76</v>
      </c>
      <c r="G78" s="46" t="s">
        <v>397</v>
      </c>
      <c r="H78" s="46" t="s">
        <v>264</v>
      </c>
      <c r="I78" s="71">
        <f t="shared" si="3"/>
        <v>2</v>
      </c>
      <c r="J78" s="16">
        <f t="shared" si="4"/>
        <v>18.12</v>
      </c>
      <c r="K78" s="16">
        <f t="shared" si="5"/>
        <v>15.1</v>
      </c>
    </row>
    <row r="79" spans="1:37" x14ac:dyDescent="0.25">
      <c r="A79" s="57" t="s">
        <v>397</v>
      </c>
      <c r="B79" s="12" t="s">
        <v>78</v>
      </c>
      <c r="C79" s="108" t="s">
        <v>142</v>
      </c>
      <c r="D79" s="25"/>
      <c r="E79" s="237"/>
      <c r="F79" s="86" t="s">
        <v>79</v>
      </c>
      <c r="G79" s="46" t="s">
        <v>1245</v>
      </c>
      <c r="H79" s="46" t="s">
        <v>1349</v>
      </c>
      <c r="I79" s="71">
        <f t="shared" si="3"/>
        <v>294</v>
      </c>
      <c r="J79" s="16">
        <f t="shared" si="4"/>
        <v>2663.6400000000003</v>
      </c>
      <c r="K79" s="16">
        <f t="shared" si="5"/>
        <v>2219.6999999999998</v>
      </c>
    </row>
    <row r="80" spans="1:37" x14ac:dyDescent="0.25">
      <c r="A80" s="57" t="s">
        <v>398</v>
      </c>
      <c r="B80" s="12" t="s">
        <v>80</v>
      </c>
      <c r="C80" s="109"/>
      <c r="D80" s="29"/>
      <c r="E80" s="238"/>
      <c r="F80" s="88"/>
      <c r="G80" s="46" t="s">
        <v>1246</v>
      </c>
      <c r="H80" s="46" t="s">
        <v>1350</v>
      </c>
      <c r="I80" s="71">
        <f t="shared" si="3"/>
        <v>82</v>
      </c>
      <c r="J80" s="16">
        <f t="shared" si="4"/>
        <v>742.92000000000007</v>
      </c>
      <c r="K80" s="16">
        <f t="shared" si="5"/>
        <v>619.1</v>
      </c>
    </row>
    <row r="81" spans="1:11" x14ac:dyDescent="0.25">
      <c r="A81" s="57" t="s">
        <v>264</v>
      </c>
      <c r="B81" s="12" t="s">
        <v>336</v>
      </c>
      <c r="C81" s="109" t="s">
        <v>337</v>
      </c>
      <c r="D81" s="8"/>
      <c r="E81" s="10"/>
      <c r="F81" s="166" t="s">
        <v>327</v>
      </c>
      <c r="G81" s="46" t="s">
        <v>973</v>
      </c>
      <c r="H81" s="46" t="s">
        <v>1351</v>
      </c>
      <c r="I81" s="71">
        <f t="shared" si="3"/>
        <v>1</v>
      </c>
      <c r="J81" s="16">
        <f t="shared" si="4"/>
        <v>9.06</v>
      </c>
      <c r="K81" s="16">
        <f t="shared" si="5"/>
        <v>7.55</v>
      </c>
    </row>
    <row r="82" spans="1:11" x14ac:dyDescent="0.25">
      <c r="A82" s="57" t="s">
        <v>399</v>
      </c>
      <c r="B82" s="12" t="s">
        <v>702</v>
      </c>
      <c r="C82" s="12" t="s">
        <v>703</v>
      </c>
      <c r="D82" s="8"/>
      <c r="E82" s="10"/>
      <c r="F82" s="8" t="s">
        <v>704</v>
      </c>
      <c r="G82" s="46" t="s">
        <v>34</v>
      </c>
      <c r="H82" s="46" t="s">
        <v>65</v>
      </c>
      <c r="I82" s="71">
        <f t="shared" si="3"/>
        <v>10</v>
      </c>
      <c r="J82" s="16">
        <f t="shared" si="4"/>
        <v>90.600000000000009</v>
      </c>
      <c r="K82" s="16">
        <f t="shared" si="5"/>
        <v>75.5</v>
      </c>
    </row>
    <row r="83" spans="1:11" x14ac:dyDescent="0.25">
      <c r="A83" s="57" t="s">
        <v>409</v>
      </c>
      <c r="B83" s="12" t="s">
        <v>902</v>
      </c>
      <c r="C83" s="12" t="s">
        <v>903</v>
      </c>
      <c r="D83" s="8"/>
      <c r="E83" s="10"/>
      <c r="F83" s="8" t="s">
        <v>904</v>
      </c>
      <c r="G83" s="46" t="s">
        <v>57</v>
      </c>
      <c r="H83" s="46" t="s">
        <v>858</v>
      </c>
      <c r="I83" s="71">
        <f t="shared" si="3"/>
        <v>185</v>
      </c>
      <c r="J83" s="16">
        <f t="shared" si="4"/>
        <v>1676.1000000000001</v>
      </c>
      <c r="K83" s="16">
        <f t="shared" si="5"/>
        <v>1396.75</v>
      </c>
    </row>
    <row r="84" spans="1:11" x14ac:dyDescent="0.25">
      <c r="A84" s="57" t="s">
        <v>492</v>
      </c>
      <c r="B84" s="12" t="s">
        <v>696</v>
      </c>
      <c r="C84" s="12" t="s">
        <v>697</v>
      </c>
      <c r="D84" s="23"/>
      <c r="E84" s="12"/>
      <c r="F84" s="8" t="s">
        <v>698</v>
      </c>
      <c r="G84" s="46" t="s">
        <v>52</v>
      </c>
      <c r="H84" s="46" t="s">
        <v>193</v>
      </c>
      <c r="I84" s="71">
        <f t="shared" si="3"/>
        <v>18</v>
      </c>
      <c r="J84" s="16">
        <f t="shared" si="4"/>
        <v>163.08000000000001</v>
      </c>
      <c r="K84" s="16">
        <f t="shared" si="5"/>
        <v>135.9</v>
      </c>
    </row>
    <row r="85" spans="1:11" x14ac:dyDescent="0.25">
      <c r="A85" s="57" t="s">
        <v>493</v>
      </c>
      <c r="B85" s="12" t="s">
        <v>1188</v>
      </c>
      <c r="C85" s="64" t="s">
        <v>1189</v>
      </c>
      <c r="D85" s="8"/>
      <c r="E85" s="10"/>
      <c r="F85" s="8" t="s">
        <v>1185</v>
      </c>
      <c r="G85" s="115"/>
      <c r="H85" s="115"/>
      <c r="I85" s="71">
        <f t="shared" si="3"/>
        <v>0</v>
      </c>
      <c r="J85" s="16">
        <f t="shared" si="4"/>
        <v>0</v>
      </c>
      <c r="K85" s="16">
        <f t="shared" si="5"/>
        <v>0</v>
      </c>
    </row>
    <row r="86" spans="1:11" x14ac:dyDescent="0.25">
      <c r="A86" s="57" t="s">
        <v>494</v>
      </c>
      <c r="B86" s="12" t="s">
        <v>682</v>
      </c>
      <c r="C86" s="12" t="s">
        <v>683</v>
      </c>
      <c r="D86" s="23"/>
      <c r="E86" s="12"/>
      <c r="F86" s="8" t="s">
        <v>681</v>
      </c>
      <c r="G86" s="46" t="s">
        <v>619</v>
      </c>
      <c r="H86" s="46" t="s">
        <v>1090</v>
      </c>
      <c r="I86" s="71">
        <f t="shared" si="3"/>
        <v>123</v>
      </c>
      <c r="J86" s="16">
        <f t="shared" si="4"/>
        <v>1114.3800000000001</v>
      </c>
      <c r="K86" s="16">
        <f t="shared" si="5"/>
        <v>928.65</v>
      </c>
    </row>
    <row r="87" spans="1:11" x14ac:dyDescent="0.25">
      <c r="A87" s="57" t="s">
        <v>495</v>
      </c>
      <c r="B87" s="12" t="s">
        <v>339</v>
      </c>
      <c r="C87" s="109" t="s">
        <v>340</v>
      </c>
      <c r="D87" s="23"/>
      <c r="E87" s="12"/>
      <c r="F87" s="166" t="s">
        <v>322</v>
      </c>
      <c r="G87" s="46" t="s">
        <v>493</v>
      </c>
      <c r="H87" s="46" t="s">
        <v>500</v>
      </c>
      <c r="I87" s="71">
        <f t="shared" si="3"/>
        <v>7</v>
      </c>
      <c r="J87" s="16">
        <f t="shared" si="4"/>
        <v>63.42</v>
      </c>
      <c r="K87" s="16">
        <f t="shared" si="5"/>
        <v>52.85</v>
      </c>
    </row>
    <row r="88" spans="1:11" x14ac:dyDescent="0.25">
      <c r="A88" s="57" t="s">
        <v>496</v>
      </c>
      <c r="B88" s="12" t="s">
        <v>180</v>
      </c>
      <c r="C88" s="109" t="s">
        <v>181</v>
      </c>
      <c r="D88" s="23"/>
      <c r="E88" s="12"/>
      <c r="F88" s="166" t="s">
        <v>166</v>
      </c>
      <c r="G88" s="46" t="s">
        <v>838</v>
      </c>
      <c r="H88" s="46" t="s">
        <v>838</v>
      </c>
      <c r="I88" s="71">
        <f t="shared" si="3"/>
        <v>0</v>
      </c>
      <c r="J88" s="16">
        <f t="shared" si="4"/>
        <v>0</v>
      </c>
      <c r="K88" s="16">
        <f t="shared" si="5"/>
        <v>0</v>
      </c>
    </row>
    <row r="89" spans="1:11" x14ac:dyDescent="0.25">
      <c r="A89" s="57" t="s">
        <v>497</v>
      </c>
      <c r="B89" s="12" t="s">
        <v>1297</v>
      </c>
      <c r="C89" s="12" t="s">
        <v>1298</v>
      </c>
      <c r="D89" s="65"/>
      <c r="E89" s="66"/>
      <c r="F89" s="8" t="s">
        <v>1292</v>
      </c>
      <c r="G89" s="115"/>
      <c r="H89" s="115"/>
      <c r="I89" s="71">
        <f t="shared" si="3"/>
        <v>0</v>
      </c>
      <c r="J89" s="16">
        <f t="shared" si="4"/>
        <v>0</v>
      </c>
      <c r="K89" s="16">
        <f t="shared" si="5"/>
        <v>0</v>
      </c>
    </row>
    <row r="90" spans="1:11" x14ac:dyDescent="0.25">
      <c r="A90" s="57" t="s">
        <v>498</v>
      </c>
      <c r="B90" s="12" t="s">
        <v>342</v>
      </c>
      <c r="C90" s="109" t="s">
        <v>343</v>
      </c>
      <c r="D90" s="65"/>
      <c r="E90" s="66"/>
      <c r="F90" s="166" t="s">
        <v>312</v>
      </c>
      <c r="G90" s="46" t="s">
        <v>1247</v>
      </c>
      <c r="H90" s="46" t="s">
        <v>1352</v>
      </c>
      <c r="I90" s="71">
        <f t="shared" si="3"/>
        <v>12</v>
      </c>
      <c r="J90" s="16">
        <f t="shared" si="4"/>
        <v>108.72</v>
      </c>
      <c r="K90" s="16">
        <f t="shared" si="5"/>
        <v>90.6</v>
      </c>
    </row>
    <row r="91" spans="1:11" x14ac:dyDescent="0.25">
      <c r="A91" s="57" t="s">
        <v>499</v>
      </c>
      <c r="B91" s="12" t="s">
        <v>345</v>
      </c>
      <c r="C91" s="109" t="s">
        <v>346</v>
      </c>
      <c r="D91" s="23"/>
      <c r="E91" s="12"/>
      <c r="F91" s="166" t="s">
        <v>322</v>
      </c>
      <c r="G91" s="46" t="s">
        <v>1233</v>
      </c>
      <c r="H91" s="46" t="s">
        <v>1353</v>
      </c>
      <c r="I91" s="71">
        <f t="shared" si="3"/>
        <v>154</v>
      </c>
      <c r="J91" s="16">
        <f t="shared" si="4"/>
        <v>1395.24</v>
      </c>
      <c r="K91" s="16">
        <f t="shared" si="5"/>
        <v>1162.7</v>
      </c>
    </row>
    <row r="92" spans="1:11" x14ac:dyDescent="0.25">
      <c r="A92" s="57" t="s">
        <v>500</v>
      </c>
      <c r="B92" s="12" t="s">
        <v>229</v>
      </c>
      <c r="C92" s="109" t="s">
        <v>231</v>
      </c>
      <c r="D92" s="65"/>
      <c r="E92" s="66"/>
      <c r="F92" s="166" t="s">
        <v>214</v>
      </c>
      <c r="G92" s="46" t="s">
        <v>765</v>
      </c>
      <c r="H92" s="46" t="s">
        <v>765</v>
      </c>
      <c r="I92" s="71">
        <f t="shared" si="3"/>
        <v>0</v>
      </c>
      <c r="J92" s="16">
        <f t="shared" si="4"/>
        <v>0</v>
      </c>
      <c r="K92" s="16">
        <f t="shared" si="5"/>
        <v>0</v>
      </c>
    </row>
    <row r="93" spans="1:11" x14ac:dyDescent="0.25">
      <c r="A93" s="57" t="s">
        <v>501</v>
      </c>
      <c r="B93" s="12" t="s">
        <v>230</v>
      </c>
      <c r="C93" s="109" t="s">
        <v>231</v>
      </c>
      <c r="D93" s="65"/>
      <c r="E93" s="66"/>
      <c r="F93" s="166" t="s">
        <v>214</v>
      </c>
      <c r="G93" s="46" t="s">
        <v>1248</v>
      </c>
      <c r="H93" s="46" t="s">
        <v>1354</v>
      </c>
      <c r="I93" s="71">
        <f t="shared" si="3"/>
        <v>5</v>
      </c>
      <c r="J93" s="16">
        <f t="shared" si="4"/>
        <v>45.300000000000004</v>
      </c>
      <c r="K93" s="16">
        <f t="shared" si="5"/>
        <v>37.75</v>
      </c>
    </row>
    <row r="94" spans="1:11" x14ac:dyDescent="0.25">
      <c r="A94" s="57" t="s">
        <v>502</v>
      </c>
      <c r="B94" s="12" t="s">
        <v>905</v>
      </c>
      <c r="C94" s="109" t="s">
        <v>906</v>
      </c>
      <c r="D94" s="65"/>
      <c r="E94" s="66"/>
      <c r="F94" s="166" t="s">
        <v>907</v>
      </c>
      <c r="G94" s="46" t="s">
        <v>13</v>
      </c>
      <c r="H94" s="46" t="s">
        <v>17</v>
      </c>
      <c r="I94" s="71">
        <f t="shared" si="3"/>
        <v>1</v>
      </c>
      <c r="J94" s="16">
        <f t="shared" si="4"/>
        <v>9.06</v>
      </c>
      <c r="K94" s="16">
        <f t="shared" si="5"/>
        <v>7.55</v>
      </c>
    </row>
    <row r="95" spans="1:11" x14ac:dyDescent="0.25">
      <c r="A95" s="57" t="s">
        <v>464</v>
      </c>
      <c r="B95" s="12" t="s">
        <v>82</v>
      </c>
      <c r="C95" s="41" t="s">
        <v>143</v>
      </c>
      <c r="D95" s="23"/>
      <c r="E95" s="12"/>
      <c r="F95" s="67" t="s">
        <v>232</v>
      </c>
      <c r="G95" s="48" t="s">
        <v>503</v>
      </c>
      <c r="H95" s="48" t="s">
        <v>503</v>
      </c>
      <c r="I95" s="71">
        <f t="shared" si="3"/>
        <v>0</v>
      </c>
      <c r="J95" s="16">
        <f t="shared" si="4"/>
        <v>0</v>
      </c>
      <c r="K95" s="16">
        <f t="shared" si="5"/>
        <v>0</v>
      </c>
    </row>
    <row r="96" spans="1:11" x14ac:dyDescent="0.25">
      <c r="A96" s="57" t="s">
        <v>100</v>
      </c>
      <c r="B96" s="12" t="s">
        <v>908</v>
      </c>
      <c r="C96" s="41" t="s">
        <v>909</v>
      </c>
      <c r="D96" s="65"/>
      <c r="E96" s="66"/>
      <c r="F96" s="67" t="s">
        <v>907</v>
      </c>
      <c r="G96" s="115" t="s">
        <v>16</v>
      </c>
      <c r="H96" s="115" t="s">
        <v>16</v>
      </c>
      <c r="I96" s="71">
        <f t="shared" si="3"/>
        <v>0</v>
      </c>
      <c r="J96" s="16">
        <f t="shared" si="4"/>
        <v>0</v>
      </c>
      <c r="K96" s="16">
        <f t="shared" si="5"/>
        <v>0</v>
      </c>
    </row>
    <row r="97" spans="1:13" x14ac:dyDescent="0.25">
      <c r="A97" s="57" t="s">
        <v>503</v>
      </c>
      <c r="B97" s="12" t="s">
        <v>842</v>
      </c>
      <c r="C97" s="41" t="s">
        <v>843</v>
      </c>
      <c r="D97" s="65"/>
      <c r="E97" s="66"/>
      <c r="F97" s="67" t="s">
        <v>844</v>
      </c>
      <c r="G97" s="48" t="s">
        <v>23</v>
      </c>
      <c r="H97" s="48" t="s">
        <v>26</v>
      </c>
      <c r="I97" s="71">
        <f t="shared" si="3"/>
        <v>1</v>
      </c>
      <c r="J97" s="16">
        <f t="shared" si="4"/>
        <v>9.06</v>
      </c>
      <c r="K97" s="16">
        <f t="shared" si="5"/>
        <v>7.55</v>
      </c>
    </row>
    <row r="98" spans="1:13" x14ac:dyDescent="0.25">
      <c r="A98" s="57" t="s">
        <v>112</v>
      </c>
      <c r="B98" s="12" t="s">
        <v>233</v>
      </c>
      <c r="C98" s="41" t="s">
        <v>234</v>
      </c>
      <c r="D98" s="169"/>
      <c r="E98" s="66"/>
      <c r="F98" s="67" t="s">
        <v>210</v>
      </c>
      <c r="G98" s="48" t="s">
        <v>1249</v>
      </c>
      <c r="H98" s="48" t="s">
        <v>1260</v>
      </c>
      <c r="I98" s="71">
        <f t="shared" si="3"/>
        <v>4</v>
      </c>
      <c r="J98" s="16">
        <f t="shared" si="4"/>
        <v>36.24</v>
      </c>
      <c r="K98" s="16">
        <f t="shared" si="5"/>
        <v>30.2</v>
      </c>
    </row>
    <row r="99" spans="1:13" x14ac:dyDescent="0.25">
      <c r="A99" s="57" t="s">
        <v>504</v>
      </c>
      <c r="B99" s="12" t="s">
        <v>183</v>
      </c>
      <c r="C99" s="41" t="s">
        <v>184</v>
      </c>
      <c r="D99" s="23"/>
      <c r="E99" s="12"/>
      <c r="F99" s="43" t="s">
        <v>166</v>
      </c>
      <c r="G99" s="48" t="s">
        <v>1250</v>
      </c>
      <c r="H99" s="48" t="s">
        <v>774</v>
      </c>
      <c r="I99" s="71">
        <f t="shared" si="3"/>
        <v>169</v>
      </c>
      <c r="J99" s="16">
        <f t="shared" si="4"/>
        <v>1531.14</v>
      </c>
      <c r="K99" s="16">
        <f t="shared" si="5"/>
        <v>1275.95</v>
      </c>
      <c r="M99" t="s">
        <v>1165</v>
      </c>
    </row>
    <row r="100" spans="1:13" x14ac:dyDescent="0.25">
      <c r="A100" s="57" t="s">
        <v>505</v>
      </c>
      <c r="B100" s="8" t="s">
        <v>1307</v>
      </c>
      <c r="C100" s="8" t="s">
        <v>1308</v>
      </c>
      <c r="D100" s="8"/>
      <c r="E100" s="10"/>
      <c r="F100" s="8" t="s">
        <v>1309</v>
      </c>
      <c r="G100" s="115"/>
      <c r="H100" s="115"/>
      <c r="I100" s="71">
        <f t="shared" si="3"/>
        <v>0</v>
      </c>
      <c r="J100" s="16">
        <f t="shared" si="4"/>
        <v>0</v>
      </c>
      <c r="K100" s="16">
        <f t="shared" si="5"/>
        <v>0</v>
      </c>
    </row>
    <row r="101" spans="1:13" x14ac:dyDescent="0.25">
      <c r="A101" s="57" t="s">
        <v>506</v>
      </c>
      <c r="B101" s="12" t="s">
        <v>725</v>
      </c>
      <c r="C101" s="41" t="s">
        <v>726</v>
      </c>
      <c r="D101" s="8"/>
      <c r="E101" s="10"/>
      <c r="F101" s="8" t="s">
        <v>727</v>
      </c>
      <c r="G101" s="48" t="s">
        <v>81</v>
      </c>
      <c r="H101" s="48" t="s">
        <v>85</v>
      </c>
      <c r="I101" s="71">
        <f t="shared" si="3"/>
        <v>2</v>
      </c>
      <c r="J101" s="16">
        <f t="shared" si="4"/>
        <v>18.12</v>
      </c>
      <c r="K101" s="16">
        <f t="shared" si="5"/>
        <v>15.1</v>
      </c>
    </row>
    <row r="102" spans="1:13" x14ac:dyDescent="0.25">
      <c r="A102" s="57" t="s">
        <v>507</v>
      </c>
      <c r="B102" s="12" t="s">
        <v>443</v>
      </c>
      <c r="C102" s="41" t="s">
        <v>444</v>
      </c>
      <c r="D102" s="8"/>
      <c r="E102" s="10"/>
      <c r="F102" s="43" t="s">
        <v>410</v>
      </c>
      <c r="G102" s="48" t="s">
        <v>1251</v>
      </c>
      <c r="H102" s="48" t="s">
        <v>1355</v>
      </c>
      <c r="I102" s="71">
        <f t="shared" si="3"/>
        <v>4</v>
      </c>
      <c r="J102" s="16">
        <f t="shared" si="4"/>
        <v>36.24</v>
      </c>
      <c r="K102" s="16">
        <f t="shared" si="5"/>
        <v>30.2</v>
      </c>
    </row>
    <row r="103" spans="1:13" x14ac:dyDescent="0.25">
      <c r="A103" s="57" t="s">
        <v>353</v>
      </c>
      <c r="B103" s="12" t="s">
        <v>910</v>
      </c>
      <c r="C103" s="41" t="s">
        <v>912</v>
      </c>
      <c r="D103" s="23"/>
      <c r="E103" s="12"/>
      <c r="F103" s="43" t="s">
        <v>913</v>
      </c>
      <c r="G103" s="48" t="s">
        <v>391</v>
      </c>
      <c r="H103" s="48" t="s">
        <v>506</v>
      </c>
      <c r="I103" s="71">
        <f t="shared" si="3"/>
        <v>34</v>
      </c>
      <c r="J103" s="16">
        <f t="shared" si="4"/>
        <v>308.04000000000002</v>
      </c>
      <c r="K103" s="16">
        <f t="shared" si="5"/>
        <v>256.7</v>
      </c>
    </row>
    <row r="104" spans="1:13" x14ac:dyDescent="0.25">
      <c r="A104" s="57" t="s">
        <v>101</v>
      </c>
      <c r="B104" s="12" t="s">
        <v>911</v>
      </c>
      <c r="C104" s="41" t="s">
        <v>912</v>
      </c>
      <c r="D104" s="23"/>
      <c r="E104" s="12"/>
      <c r="F104" s="43" t="s">
        <v>913</v>
      </c>
      <c r="G104" s="48" t="s">
        <v>196</v>
      </c>
      <c r="H104" s="48" t="s">
        <v>506</v>
      </c>
      <c r="I104" s="71">
        <f t="shared" si="3"/>
        <v>60</v>
      </c>
      <c r="J104" s="16">
        <f t="shared" si="4"/>
        <v>543.6</v>
      </c>
      <c r="K104" s="16">
        <f t="shared" si="5"/>
        <v>453</v>
      </c>
    </row>
    <row r="105" spans="1:13" x14ac:dyDescent="0.25">
      <c r="A105" s="57" t="s">
        <v>568</v>
      </c>
      <c r="B105" s="8" t="s">
        <v>1204</v>
      </c>
      <c r="C105" s="8" t="s">
        <v>1205</v>
      </c>
      <c r="D105" s="8"/>
      <c r="E105" s="10"/>
      <c r="F105" s="43" t="s">
        <v>1208</v>
      </c>
      <c r="G105" s="115"/>
      <c r="H105" s="115"/>
      <c r="I105" s="71">
        <f t="shared" si="3"/>
        <v>0</v>
      </c>
      <c r="J105" s="16">
        <f t="shared" si="4"/>
        <v>0</v>
      </c>
      <c r="K105" s="16">
        <f t="shared" si="5"/>
        <v>0</v>
      </c>
    </row>
    <row r="106" spans="1:13" x14ac:dyDescent="0.25">
      <c r="A106" s="57" t="s">
        <v>300</v>
      </c>
      <c r="B106" s="8" t="s">
        <v>1206</v>
      </c>
      <c r="C106" s="8" t="s">
        <v>1207</v>
      </c>
      <c r="D106" s="8"/>
      <c r="E106" s="10"/>
      <c r="F106" s="43" t="s">
        <v>1208</v>
      </c>
      <c r="G106" s="115"/>
      <c r="H106" s="115"/>
      <c r="I106" s="71">
        <f t="shared" si="3"/>
        <v>0</v>
      </c>
      <c r="J106" s="16">
        <f t="shared" si="4"/>
        <v>0</v>
      </c>
      <c r="K106" s="16">
        <f t="shared" si="5"/>
        <v>0</v>
      </c>
    </row>
    <row r="107" spans="1:13" x14ac:dyDescent="0.25">
      <c r="A107" s="57" t="s">
        <v>569</v>
      </c>
      <c r="B107" s="12" t="s">
        <v>235</v>
      </c>
      <c r="C107" s="41" t="s">
        <v>236</v>
      </c>
      <c r="D107" s="23"/>
      <c r="E107" s="12"/>
      <c r="F107" s="43" t="s">
        <v>222</v>
      </c>
      <c r="G107" s="48" t="s">
        <v>1252</v>
      </c>
      <c r="H107" s="48" t="s">
        <v>1356</v>
      </c>
      <c r="I107" s="71">
        <f t="shared" si="3"/>
        <v>296</v>
      </c>
      <c r="J107" s="16">
        <f t="shared" si="4"/>
        <v>2681.76</v>
      </c>
      <c r="K107" s="16">
        <f t="shared" si="5"/>
        <v>2234.7999999999997</v>
      </c>
    </row>
    <row r="108" spans="1:13" x14ac:dyDescent="0.25">
      <c r="A108" s="57" t="s">
        <v>570</v>
      </c>
      <c r="B108" s="12" t="s">
        <v>351</v>
      </c>
      <c r="C108" s="41" t="s">
        <v>352</v>
      </c>
      <c r="D108" s="23"/>
      <c r="E108" s="12"/>
      <c r="F108" s="43" t="s">
        <v>327</v>
      </c>
      <c r="G108" s="48" t="s">
        <v>1253</v>
      </c>
      <c r="H108" s="48" t="s">
        <v>1357</v>
      </c>
      <c r="I108" s="71">
        <f t="shared" si="3"/>
        <v>356</v>
      </c>
      <c r="J108" s="16">
        <f t="shared" si="4"/>
        <v>3225.36</v>
      </c>
      <c r="K108" s="16">
        <f t="shared" si="5"/>
        <v>2687.7999999999997</v>
      </c>
    </row>
    <row r="109" spans="1:13" x14ac:dyDescent="0.25">
      <c r="A109" s="57" t="s">
        <v>571</v>
      </c>
      <c r="B109" s="99" t="s">
        <v>543</v>
      </c>
      <c r="C109" s="99" t="s">
        <v>544</v>
      </c>
      <c r="D109" s="23"/>
      <c r="E109" s="12"/>
      <c r="F109" s="99" t="s">
        <v>545</v>
      </c>
      <c r="G109" s="48" t="s">
        <v>1254</v>
      </c>
      <c r="H109" s="48" t="s">
        <v>1358</v>
      </c>
      <c r="I109" s="71">
        <f t="shared" si="3"/>
        <v>256</v>
      </c>
      <c r="J109" s="16">
        <f t="shared" si="4"/>
        <v>2319.36</v>
      </c>
      <c r="K109" s="16">
        <f t="shared" si="5"/>
        <v>1932.8</v>
      </c>
    </row>
    <row r="110" spans="1:13" x14ac:dyDescent="0.25">
      <c r="A110" s="57" t="s">
        <v>572</v>
      </c>
      <c r="B110" s="12" t="s">
        <v>440</v>
      </c>
      <c r="C110" s="41" t="s">
        <v>441</v>
      </c>
      <c r="D110" s="23"/>
      <c r="E110" s="12"/>
      <c r="F110" s="43" t="s">
        <v>442</v>
      </c>
      <c r="G110" s="48" t="s">
        <v>1223</v>
      </c>
      <c r="H110" s="48" t="s">
        <v>1359</v>
      </c>
      <c r="I110" s="71">
        <f t="shared" si="3"/>
        <v>37</v>
      </c>
      <c r="J110" s="16">
        <f t="shared" si="4"/>
        <v>335.22</v>
      </c>
      <c r="K110" s="16">
        <f t="shared" si="5"/>
        <v>279.34999999999997</v>
      </c>
    </row>
    <row r="111" spans="1:13" x14ac:dyDescent="0.25">
      <c r="A111" s="57" t="s">
        <v>158</v>
      </c>
      <c r="B111" s="12" t="s">
        <v>848</v>
      </c>
      <c r="C111" s="126" t="s">
        <v>849</v>
      </c>
      <c r="D111" s="8"/>
      <c r="E111" s="10"/>
      <c r="F111" s="127" t="s">
        <v>850</v>
      </c>
      <c r="G111" s="48" t="s">
        <v>17</v>
      </c>
      <c r="H111" s="48" t="s">
        <v>37</v>
      </c>
      <c r="I111" s="71">
        <f t="shared" si="3"/>
        <v>7</v>
      </c>
      <c r="J111" s="16">
        <f t="shared" si="4"/>
        <v>63.42</v>
      </c>
      <c r="K111" s="16">
        <f t="shared" si="5"/>
        <v>52.85</v>
      </c>
    </row>
    <row r="112" spans="1:13" x14ac:dyDescent="0.25">
      <c r="A112" s="57" t="s">
        <v>573</v>
      </c>
      <c r="B112" s="12" t="s">
        <v>185</v>
      </c>
      <c r="C112" s="89" t="s">
        <v>187</v>
      </c>
      <c r="D112" s="241"/>
      <c r="E112" s="243"/>
      <c r="F112" s="83" t="s">
        <v>188</v>
      </c>
      <c r="G112" s="48" t="s">
        <v>1255</v>
      </c>
      <c r="H112" s="48" t="s">
        <v>1360</v>
      </c>
      <c r="I112" s="71">
        <f t="shared" si="3"/>
        <v>2</v>
      </c>
      <c r="J112" s="16">
        <f t="shared" si="4"/>
        <v>18.12</v>
      </c>
      <c r="K112" s="16">
        <f t="shared" si="5"/>
        <v>15.1</v>
      </c>
    </row>
    <row r="113" spans="1:12" x14ac:dyDescent="0.25">
      <c r="A113" s="57" t="s">
        <v>574</v>
      </c>
      <c r="B113" s="12" t="s">
        <v>186</v>
      </c>
      <c r="C113" s="90"/>
      <c r="D113" s="242"/>
      <c r="E113" s="244"/>
      <c r="F113" s="85"/>
      <c r="G113" s="48" t="s">
        <v>608</v>
      </c>
      <c r="H113" s="48" t="s">
        <v>713</v>
      </c>
      <c r="I113" s="71">
        <f t="shared" si="3"/>
        <v>2</v>
      </c>
      <c r="J113" s="16">
        <f t="shared" si="4"/>
        <v>18.12</v>
      </c>
      <c r="K113" s="16">
        <f t="shared" si="5"/>
        <v>15.1</v>
      </c>
      <c r="L113" s="54"/>
    </row>
    <row r="114" spans="1:12" x14ac:dyDescent="0.25">
      <c r="A114" s="57" t="s">
        <v>575</v>
      </c>
      <c r="B114" s="8" t="s">
        <v>1212</v>
      </c>
      <c r="C114" s="8" t="s">
        <v>1213</v>
      </c>
      <c r="D114" s="8"/>
      <c r="E114" s="10"/>
      <c r="F114" s="8" t="s">
        <v>1211</v>
      </c>
      <c r="G114" s="115"/>
      <c r="H114" s="115"/>
      <c r="I114" s="71">
        <f t="shared" si="3"/>
        <v>0</v>
      </c>
      <c r="J114" s="16">
        <f t="shared" si="4"/>
        <v>0</v>
      </c>
      <c r="K114" s="16">
        <f t="shared" si="5"/>
        <v>0</v>
      </c>
      <c r="L114" s="54"/>
    </row>
    <row r="115" spans="1:12" x14ac:dyDescent="0.25">
      <c r="A115" s="57" t="s">
        <v>576</v>
      </c>
      <c r="B115" s="8" t="s">
        <v>1282</v>
      </c>
      <c r="C115" s="8" t="s">
        <v>1283</v>
      </c>
      <c r="D115" s="8"/>
      <c r="E115" s="10"/>
      <c r="F115" s="65" t="s">
        <v>1286</v>
      </c>
      <c r="G115" s="115"/>
      <c r="H115" s="115"/>
      <c r="I115" s="71">
        <f t="shared" si="3"/>
        <v>0</v>
      </c>
      <c r="J115" s="16">
        <f t="shared" si="4"/>
        <v>0</v>
      </c>
      <c r="K115" s="16">
        <f t="shared" si="5"/>
        <v>0</v>
      </c>
      <c r="L115" s="54"/>
    </row>
    <row r="116" spans="1:12" x14ac:dyDescent="0.25">
      <c r="A116" s="57" t="s">
        <v>577</v>
      </c>
      <c r="B116" s="8" t="s">
        <v>1284</v>
      </c>
      <c r="C116" s="8" t="s">
        <v>1285</v>
      </c>
      <c r="D116" s="8"/>
      <c r="E116" s="10"/>
      <c r="F116" s="65" t="s">
        <v>1286</v>
      </c>
      <c r="G116" s="115"/>
      <c r="H116" s="115"/>
      <c r="I116" s="71">
        <f t="shared" si="3"/>
        <v>0</v>
      </c>
      <c r="J116" s="16">
        <f t="shared" si="4"/>
        <v>0</v>
      </c>
      <c r="K116" s="16">
        <f t="shared" si="5"/>
        <v>0</v>
      </c>
      <c r="L116" s="54"/>
    </row>
    <row r="117" spans="1:12" x14ac:dyDescent="0.25">
      <c r="A117" s="57" t="s">
        <v>578</v>
      </c>
      <c r="B117" s="12" t="s">
        <v>354</v>
      </c>
      <c r="C117" s="41" t="s">
        <v>355</v>
      </c>
      <c r="D117" s="8"/>
      <c r="E117" s="10"/>
      <c r="F117" s="43" t="s">
        <v>327</v>
      </c>
      <c r="G117" s="48" t="s">
        <v>984</v>
      </c>
      <c r="H117" s="48" t="s">
        <v>979</v>
      </c>
      <c r="I117" s="71">
        <f t="shared" si="3"/>
        <v>4</v>
      </c>
      <c r="J117" s="16">
        <f t="shared" si="4"/>
        <v>36.24</v>
      </c>
      <c r="K117" s="16">
        <f t="shared" si="5"/>
        <v>30.2</v>
      </c>
      <c r="L117" s="54"/>
    </row>
    <row r="118" spans="1:12" x14ac:dyDescent="0.25">
      <c r="A118" s="57" t="s">
        <v>579</v>
      </c>
      <c r="B118" s="12" t="s">
        <v>914</v>
      </c>
      <c r="C118" s="89" t="s">
        <v>916</v>
      </c>
      <c r="D118" s="8"/>
      <c r="E118" s="10"/>
      <c r="F118" s="83" t="s">
        <v>901</v>
      </c>
      <c r="G118" s="48" t="s">
        <v>83</v>
      </c>
      <c r="H118" s="48" t="s">
        <v>167</v>
      </c>
      <c r="I118" s="71">
        <f t="shared" si="3"/>
        <v>32</v>
      </c>
      <c r="J118" s="16">
        <f t="shared" si="4"/>
        <v>289.92</v>
      </c>
      <c r="K118" s="16">
        <f t="shared" si="5"/>
        <v>241.6</v>
      </c>
      <c r="L118" s="54"/>
    </row>
    <row r="119" spans="1:12" x14ac:dyDescent="0.25">
      <c r="A119" s="57" t="s">
        <v>580</v>
      </c>
      <c r="B119" s="12" t="s">
        <v>915</v>
      </c>
      <c r="C119" s="90"/>
      <c r="D119" s="8"/>
      <c r="E119" s="10"/>
      <c r="F119" s="85"/>
      <c r="G119" s="48" t="s">
        <v>68</v>
      </c>
      <c r="H119" s="48" t="s">
        <v>146</v>
      </c>
      <c r="I119" s="71">
        <f t="shared" si="3"/>
        <v>10</v>
      </c>
      <c r="J119" s="16">
        <f t="shared" si="4"/>
        <v>90.600000000000009</v>
      </c>
      <c r="K119" s="16">
        <f t="shared" si="5"/>
        <v>75.5</v>
      </c>
      <c r="L119" s="54"/>
    </row>
    <row r="120" spans="1:12" x14ac:dyDescent="0.25">
      <c r="A120" s="57" t="s">
        <v>581</v>
      </c>
      <c r="B120" s="12" t="s">
        <v>853</v>
      </c>
      <c r="C120" s="41" t="s">
        <v>854</v>
      </c>
      <c r="D120" s="8"/>
      <c r="E120" s="10"/>
      <c r="F120" s="43" t="s">
        <v>855</v>
      </c>
      <c r="G120" s="48" t="s">
        <v>16</v>
      </c>
      <c r="H120" s="48" t="s">
        <v>16</v>
      </c>
      <c r="I120" s="71">
        <f t="shared" si="3"/>
        <v>0</v>
      </c>
      <c r="J120" s="16">
        <f t="shared" si="4"/>
        <v>0</v>
      </c>
      <c r="K120" s="16">
        <f t="shared" si="5"/>
        <v>0</v>
      </c>
      <c r="L120" s="54"/>
    </row>
    <row r="121" spans="1:12" x14ac:dyDescent="0.25">
      <c r="A121" s="57" t="s">
        <v>582</v>
      </c>
      <c r="B121" s="12" t="s">
        <v>1175</v>
      </c>
      <c r="C121" s="89" t="s">
        <v>1177</v>
      </c>
      <c r="D121" s="8"/>
      <c r="E121" s="10"/>
      <c r="F121" s="85" t="s">
        <v>1178</v>
      </c>
      <c r="G121" s="115"/>
      <c r="H121" s="115"/>
      <c r="I121" s="71">
        <f t="shared" si="3"/>
        <v>0</v>
      </c>
      <c r="J121" s="16">
        <f t="shared" si="4"/>
        <v>0</v>
      </c>
      <c r="K121" s="16">
        <f t="shared" si="5"/>
        <v>0</v>
      </c>
      <c r="L121" s="54"/>
    </row>
    <row r="122" spans="1:12" x14ac:dyDescent="0.25">
      <c r="A122" s="57" t="s">
        <v>583</v>
      </c>
      <c r="B122" s="12" t="s">
        <v>1176</v>
      </c>
      <c r="C122" s="90"/>
      <c r="D122" s="8"/>
      <c r="E122" s="10"/>
      <c r="F122" s="85" t="s">
        <v>1178</v>
      </c>
      <c r="G122" s="115"/>
      <c r="H122" s="115"/>
      <c r="I122" s="71">
        <f t="shared" si="3"/>
        <v>0</v>
      </c>
      <c r="J122" s="16">
        <f t="shared" si="4"/>
        <v>0</v>
      </c>
      <c r="K122" s="16">
        <f t="shared" si="5"/>
        <v>0</v>
      </c>
      <c r="L122" s="54"/>
    </row>
    <row r="123" spans="1:12" x14ac:dyDescent="0.25">
      <c r="A123" s="57" t="s">
        <v>584</v>
      </c>
      <c r="B123" s="12" t="s">
        <v>357</v>
      </c>
      <c r="C123" s="41" t="s">
        <v>358</v>
      </c>
      <c r="D123" s="8"/>
      <c r="E123" s="10"/>
      <c r="F123" s="43" t="s">
        <v>312</v>
      </c>
      <c r="G123" s="48" t="s">
        <v>1256</v>
      </c>
      <c r="H123" s="48" t="s">
        <v>1361</v>
      </c>
      <c r="I123" s="71">
        <f t="shared" si="3"/>
        <v>2</v>
      </c>
      <c r="J123" s="16">
        <f t="shared" si="4"/>
        <v>18.12</v>
      </c>
      <c r="K123" s="16">
        <f t="shared" si="5"/>
        <v>15.1</v>
      </c>
      <c r="L123" s="54"/>
    </row>
    <row r="124" spans="1:12" x14ac:dyDescent="0.25">
      <c r="A124" s="57" t="s">
        <v>658</v>
      </c>
      <c r="B124" s="12" t="s">
        <v>437</v>
      </c>
      <c r="C124" s="41" t="s">
        <v>438</v>
      </c>
      <c r="D124" s="23"/>
      <c r="E124" s="12"/>
      <c r="F124" s="43" t="s">
        <v>422</v>
      </c>
      <c r="G124" s="48" t="s">
        <v>1257</v>
      </c>
      <c r="H124" s="48" t="s">
        <v>1362</v>
      </c>
      <c r="I124" s="71">
        <f t="shared" si="3"/>
        <v>347</v>
      </c>
      <c r="J124" s="16">
        <f t="shared" si="4"/>
        <v>3143.82</v>
      </c>
      <c r="K124" s="16">
        <f t="shared" si="5"/>
        <v>2619.85</v>
      </c>
      <c r="L124" s="54"/>
    </row>
    <row r="125" spans="1:12" x14ac:dyDescent="0.25">
      <c r="A125" s="57" t="s">
        <v>707</v>
      </c>
      <c r="B125" s="99" t="s">
        <v>546</v>
      </c>
      <c r="C125" s="99" t="s">
        <v>547</v>
      </c>
      <c r="D125" s="23"/>
      <c r="E125" s="12"/>
      <c r="F125" s="99" t="s">
        <v>539</v>
      </c>
      <c r="G125" s="48" t="s">
        <v>773</v>
      </c>
      <c r="H125" s="48" t="s">
        <v>773</v>
      </c>
      <c r="I125" s="71">
        <f t="shared" si="3"/>
        <v>0</v>
      </c>
      <c r="J125" s="16">
        <f t="shared" si="4"/>
        <v>0</v>
      </c>
      <c r="K125" s="16">
        <f t="shared" si="5"/>
        <v>0</v>
      </c>
      <c r="L125" s="54"/>
    </row>
    <row r="126" spans="1:12" x14ac:dyDescent="0.25">
      <c r="A126" s="57" t="s">
        <v>708</v>
      </c>
      <c r="B126" s="12" t="s">
        <v>684</v>
      </c>
      <c r="C126" s="12" t="s">
        <v>685</v>
      </c>
      <c r="D126" s="23"/>
      <c r="E126" s="12"/>
      <c r="F126" s="8" t="s">
        <v>681</v>
      </c>
      <c r="G126" s="48" t="s">
        <v>576</v>
      </c>
      <c r="H126" s="48" t="s">
        <v>580</v>
      </c>
      <c r="I126" s="71">
        <f t="shared" si="3"/>
        <v>4</v>
      </c>
      <c r="J126" s="16">
        <f t="shared" si="4"/>
        <v>36.24</v>
      </c>
      <c r="K126" s="16">
        <f t="shared" si="5"/>
        <v>30.2</v>
      </c>
      <c r="L126" s="54"/>
    </row>
    <row r="127" spans="1:12" x14ac:dyDescent="0.25">
      <c r="A127" s="57" t="s">
        <v>709</v>
      </c>
      <c r="B127" s="12" t="s">
        <v>430</v>
      </c>
      <c r="C127" s="41" t="s">
        <v>431</v>
      </c>
      <c r="D127" s="23"/>
      <c r="E127" s="12"/>
      <c r="F127" s="43" t="s">
        <v>416</v>
      </c>
      <c r="G127" s="48" t="s">
        <v>1258</v>
      </c>
      <c r="H127" s="48" t="s">
        <v>1363</v>
      </c>
      <c r="I127" s="71">
        <f t="shared" si="3"/>
        <v>269</v>
      </c>
      <c r="J127" s="16">
        <f t="shared" si="4"/>
        <v>2437.1400000000003</v>
      </c>
      <c r="K127" s="16">
        <f t="shared" si="5"/>
        <v>2030.95</v>
      </c>
      <c r="L127" s="54"/>
    </row>
    <row r="128" spans="1:12" x14ac:dyDescent="0.25">
      <c r="A128" s="57" t="s">
        <v>710</v>
      </c>
      <c r="B128" s="12" t="s">
        <v>656</v>
      </c>
      <c r="C128" s="12" t="s">
        <v>657</v>
      </c>
      <c r="D128" s="23"/>
      <c r="E128" s="12"/>
      <c r="F128" s="8" t="s">
        <v>655</v>
      </c>
      <c r="G128" s="48" t="s">
        <v>723</v>
      </c>
      <c r="H128" s="48" t="s">
        <v>723</v>
      </c>
      <c r="I128" s="71">
        <f t="shared" si="3"/>
        <v>0</v>
      </c>
      <c r="J128" s="16">
        <f t="shared" si="4"/>
        <v>0</v>
      </c>
      <c r="K128" s="16">
        <f t="shared" si="5"/>
        <v>0</v>
      </c>
      <c r="L128" s="54"/>
    </row>
    <row r="129" spans="1:12" x14ac:dyDescent="0.25">
      <c r="A129" s="57" t="s">
        <v>711</v>
      </c>
      <c r="B129" s="12" t="s">
        <v>661</v>
      </c>
      <c r="C129" s="107" t="s">
        <v>662</v>
      </c>
      <c r="D129" s="8"/>
      <c r="E129" s="10"/>
      <c r="F129" s="8" t="s">
        <v>655</v>
      </c>
      <c r="G129" s="48" t="s">
        <v>193</v>
      </c>
      <c r="H129" s="48" t="s">
        <v>193</v>
      </c>
      <c r="I129" s="71">
        <f t="shared" si="3"/>
        <v>0</v>
      </c>
      <c r="J129" s="16">
        <f t="shared" si="4"/>
        <v>0</v>
      </c>
      <c r="K129" s="16">
        <f t="shared" si="5"/>
        <v>0</v>
      </c>
      <c r="L129" s="54"/>
    </row>
    <row r="130" spans="1:12" x14ac:dyDescent="0.25">
      <c r="A130" s="57" t="s">
        <v>608</v>
      </c>
      <c r="B130" s="12" t="s">
        <v>1183</v>
      </c>
      <c r="C130" s="12" t="s">
        <v>1184</v>
      </c>
      <c r="D130" s="8"/>
      <c r="E130" s="10"/>
      <c r="F130" s="8" t="s">
        <v>1185</v>
      </c>
      <c r="G130" s="115"/>
      <c r="H130" s="115"/>
      <c r="I130" s="71">
        <f t="shared" si="3"/>
        <v>0</v>
      </c>
      <c r="J130" s="16">
        <f t="shared" si="4"/>
        <v>0</v>
      </c>
      <c r="K130" s="16">
        <f t="shared" si="5"/>
        <v>0</v>
      </c>
      <c r="L130" s="54"/>
    </row>
    <row r="131" spans="1:12" x14ac:dyDescent="0.25">
      <c r="A131" s="57" t="s">
        <v>712</v>
      </c>
      <c r="B131" s="12" t="s">
        <v>433</v>
      </c>
      <c r="C131" s="41" t="s">
        <v>434</v>
      </c>
      <c r="D131" s="8"/>
      <c r="E131" s="10"/>
      <c r="F131" s="43" t="s">
        <v>435</v>
      </c>
      <c r="G131" s="48" t="s">
        <v>71</v>
      </c>
      <c r="H131" s="48" t="s">
        <v>74</v>
      </c>
      <c r="I131" s="71">
        <f t="shared" si="3"/>
        <v>1</v>
      </c>
      <c r="J131" s="16">
        <f t="shared" si="4"/>
        <v>9.06</v>
      </c>
      <c r="K131" s="16">
        <f t="shared" si="5"/>
        <v>7.55</v>
      </c>
      <c r="L131" s="54"/>
    </row>
    <row r="132" spans="1:12" x14ac:dyDescent="0.25">
      <c r="A132" s="57" t="s">
        <v>713</v>
      </c>
      <c r="B132" s="12" t="s">
        <v>84</v>
      </c>
      <c r="C132" s="12" t="s">
        <v>144</v>
      </c>
      <c r="D132" s="23"/>
      <c r="E132" s="12"/>
      <c r="F132" s="8" t="s">
        <v>73</v>
      </c>
      <c r="G132" s="46" t="s">
        <v>1259</v>
      </c>
      <c r="H132" s="46" t="s">
        <v>1364</v>
      </c>
      <c r="I132" s="71">
        <f t="shared" si="3"/>
        <v>126</v>
      </c>
      <c r="J132" s="16">
        <f t="shared" si="4"/>
        <v>1141.5600000000002</v>
      </c>
      <c r="K132" s="16">
        <f t="shared" si="5"/>
        <v>951.3</v>
      </c>
    </row>
    <row r="133" spans="1:12" x14ac:dyDescent="0.25">
      <c r="A133" s="57" t="s">
        <v>307</v>
      </c>
      <c r="B133" s="12" t="s">
        <v>1106</v>
      </c>
      <c r="C133" s="12" t="s">
        <v>1107</v>
      </c>
      <c r="D133" s="8"/>
      <c r="E133" s="10"/>
      <c r="F133" s="8" t="s">
        <v>1108</v>
      </c>
      <c r="G133" s="46" t="s">
        <v>77</v>
      </c>
      <c r="H133" s="46" t="s">
        <v>391</v>
      </c>
      <c r="I133" s="71">
        <f t="shared" si="3"/>
        <v>39</v>
      </c>
      <c r="J133" s="16">
        <f t="shared" si="4"/>
        <v>353.34000000000003</v>
      </c>
      <c r="K133" s="16">
        <f t="shared" si="5"/>
        <v>294.45</v>
      </c>
    </row>
    <row r="134" spans="1:12" x14ac:dyDescent="0.25">
      <c r="A134" s="57" t="s">
        <v>714</v>
      </c>
      <c r="B134" s="12" t="s">
        <v>237</v>
      </c>
      <c r="C134" s="75" t="s">
        <v>238</v>
      </c>
      <c r="D134" s="8"/>
      <c r="E134" s="10"/>
      <c r="F134" s="8" t="s">
        <v>214</v>
      </c>
      <c r="G134" s="46" t="s">
        <v>37</v>
      </c>
      <c r="H134" s="46" t="s">
        <v>37</v>
      </c>
      <c r="I134" s="71">
        <f t="shared" si="3"/>
        <v>0</v>
      </c>
      <c r="J134" s="16">
        <f t="shared" si="4"/>
        <v>0</v>
      </c>
      <c r="K134" s="16">
        <f t="shared" si="5"/>
        <v>0</v>
      </c>
    </row>
    <row r="135" spans="1:12" x14ac:dyDescent="0.25">
      <c r="A135" s="57" t="s">
        <v>715</v>
      </c>
      <c r="B135" s="99" t="s">
        <v>548</v>
      </c>
      <c r="C135" s="99" t="s">
        <v>549</v>
      </c>
      <c r="D135" s="23"/>
      <c r="E135" s="12"/>
      <c r="F135" s="99" t="s">
        <v>531</v>
      </c>
      <c r="G135" s="46" t="s">
        <v>1260</v>
      </c>
      <c r="H135" s="46" t="s">
        <v>1365</v>
      </c>
      <c r="I135" s="71">
        <f t="shared" si="3"/>
        <v>105</v>
      </c>
      <c r="J135" s="16">
        <f t="shared" si="4"/>
        <v>951.30000000000007</v>
      </c>
      <c r="K135" s="16">
        <f t="shared" si="5"/>
        <v>792.75</v>
      </c>
    </row>
    <row r="136" spans="1:12" x14ac:dyDescent="0.25">
      <c r="A136" s="57" t="s">
        <v>716</v>
      </c>
      <c r="B136" s="99" t="s">
        <v>550</v>
      </c>
      <c r="C136" s="99" t="s">
        <v>551</v>
      </c>
      <c r="D136" s="31"/>
      <c r="E136" s="82"/>
      <c r="F136" s="99" t="s">
        <v>531</v>
      </c>
      <c r="G136" s="115" t="s">
        <v>16</v>
      </c>
      <c r="H136" s="115" t="s">
        <v>16</v>
      </c>
      <c r="I136" s="71">
        <f t="shared" ref="I136:I199" si="6">H136-G136</f>
        <v>0</v>
      </c>
      <c r="J136" s="16">
        <f t="shared" ref="J136:J199" si="7">I136*9.06</f>
        <v>0</v>
      </c>
      <c r="K136" s="16">
        <f t="shared" ref="K136:K199" si="8">I136*7.55</f>
        <v>0</v>
      </c>
    </row>
    <row r="137" spans="1:12" x14ac:dyDescent="0.25">
      <c r="A137" s="57" t="s">
        <v>717</v>
      </c>
      <c r="B137" s="99" t="s">
        <v>860</v>
      </c>
      <c r="C137" s="99" t="s">
        <v>861</v>
      </c>
      <c r="D137" s="31"/>
      <c r="E137" s="82"/>
      <c r="F137" s="99" t="s">
        <v>844</v>
      </c>
      <c r="G137" s="46" t="s">
        <v>34</v>
      </c>
      <c r="H137" s="46" t="s">
        <v>34</v>
      </c>
      <c r="I137" s="71">
        <f t="shared" si="6"/>
        <v>0</v>
      </c>
      <c r="J137" s="16">
        <f t="shared" si="7"/>
        <v>0</v>
      </c>
      <c r="K137" s="16">
        <f t="shared" si="8"/>
        <v>0</v>
      </c>
    </row>
    <row r="138" spans="1:12" x14ac:dyDescent="0.25">
      <c r="A138" s="57" t="s">
        <v>470</v>
      </c>
      <c r="B138" s="99" t="s">
        <v>552</v>
      </c>
      <c r="C138" s="99" t="s">
        <v>553</v>
      </c>
      <c r="D138" s="31"/>
      <c r="E138" s="82"/>
      <c r="F138" s="99" t="s">
        <v>518</v>
      </c>
      <c r="G138" s="46" t="s">
        <v>65</v>
      </c>
      <c r="H138" s="46" t="s">
        <v>71</v>
      </c>
      <c r="I138" s="71">
        <f t="shared" si="6"/>
        <v>2</v>
      </c>
      <c r="J138" s="16">
        <f t="shared" si="7"/>
        <v>18.12</v>
      </c>
      <c r="K138" s="16">
        <f t="shared" si="8"/>
        <v>15.1</v>
      </c>
    </row>
    <row r="139" spans="1:12" x14ac:dyDescent="0.25">
      <c r="A139" s="57" t="s">
        <v>389</v>
      </c>
      <c r="B139" s="99" t="s">
        <v>1100</v>
      </c>
      <c r="C139" s="99" t="s">
        <v>1101</v>
      </c>
      <c r="D139" s="31"/>
      <c r="E139" s="82"/>
      <c r="F139" s="155" t="s">
        <v>1099</v>
      </c>
      <c r="G139" s="46" t="s">
        <v>1261</v>
      </c>
      <c r="H139" s="46" t="s">
        <v>1366</v>
      </c>
      <c r="I139" s="71">
        <f t="shared" si="6"/>
        <v>141</v>
      </c>
      <c r="J139" s="16">
        <f t="shared" si="7"/>
        <v>1277.46</v>
      </c>
      <c r="K139" s="16">
        <f t="shared" si="8"/>
        <v>1064.55</v>
      </c>
    </row>
    <row r="140" spans="1:12" x14ac:dyDescent="0.25">
      <c r="A140" s="57" t="s">
        <v>347</v>
      </c>
      <c r="B140" s="110" t="s">
        <v>417</v>
      </c>
      <c r="C140" s="75" t="s">
        <v>418</v>
      </c>
      <c r="D140" s="31"/>
      <c r="E140" s="82"/>
      <c r="F140" s="31" t="s">
        <v>419</v>
      </c>
      <c r="G140" s="46" t="s">
        <v>1086</v>
      </c>
      <c r="H140" s="46" t="s">
        <v>1367</v>
      </c>
      <c r="I140" s="71">
        <f t="shared" si="6"/>
        <v>6</v>
      </c>
      <c r="J140" s="16">
        <f t="shared" si="7"/>
        <v>54.36</v>
      </c>
      <c r="K140" s="16">
        <f t="shared" si="8"/>
        <v>45.3</v>
      </c>
    </row>
    <row r="141" spans="1:12" x14ac:dyDescent="0.25">
      <c r="A141" s="57" t="s">
        <v>299</v>
      </c>
      <c r="B141" s="110" t="s">
        <v>917</v>
      </c>
      <c r="C141" s="75" t="s">
        <v>918</v>
      </c>
      <c r="D141" s="23"/>
      <c r="E141" s="12"/>
      <c r="F141" s="31" t="s">
        <v>919</v>
      </c>
      <c r="G141" s="115"/>
      <c r="H141" s="115"/>
      <c r="I141" s="71">
        <f t="shared" si="6"/>
        <v>0</v>
      </c>
      <c r="J141" s="16">
        <f t="shared" si="7"/>
        <v>0</v>
      </c>
      <c r="K141" s="16">
        <f t="shared" si="8"/>
        <v>0</v>
      </c>
    </row>
    <row r="142" spans="1:12" x14ac:dyDescent="0.25">
      <c r="A142" s="57" t="s">
        <v>718</v>
      </c>
      <c r="B142" s="110" t="s">
        <v>420</v>
      </c>
      <c r="C142" s="75" t="s">
        <v>421</v>
      </c>
      <c r="D142" s="23"/>
      <c r="E142" s="12"/>
      <c r="F142" s="31" t="s">
        <v>422</v>
      </c>
      <c r="G142" s="46" t="s">
        <v>423</v>
      </c>
      <c r="H142" s="46" t="s">
        <v>423</v>
      </c>
      <c r="I142" s="71">
        <f t="shared" si="6"/>
        <v>0</v>
      </c>
      <c r="J142" s="16">
        <f t="shared" si="7"/>
        <v>0</v>
      </c>
      <c r="K142" s="16">
        <f t="shared" si="8"/>
        <v>0</v>
      </c>
    </row>
    <row r="143" spans="1:12" x14ac:dyDescent="0.25">
      <c r="A143" s="57" t="s">
        <v>449</v>
      </c>
      <c r="B143" s="110" t="s">
        <v>361</v>
      </c>
      <c r="C143" s="76" t="s">
        <v>362</v>
      </c>
      <c r="D143" s="241"/>
      <c r="E143" s="243"/>
      <c r="F143" s="86" t="s">
        <v>363</v>
      </c>
      <c r="G143" s="46" t="s">
        <v>162</v>
      </c>
      <c r="H143" s="46" t="s">
        <v>1368</v>
      </c>
      <c r="I143" s="71">
        <f t="shared" si="6"/>
        <v>170</v>
      </c>
      <c r="J143" s="16">
        <f t="shared" si="7"/>
        <v>1540.2</v>
      </c>
      <c r="K143" s="16">
        <f t="shared" si="8"/>
        <v>1283.5</v>
      </c>
    </row>
    <row r="144" spans="1:12" x14ac:dyDescent="0.25">
      <c r="A144" s="57" t="s">
        <v>719</v>
      </c>
      <c r="B144" s="12" t="s">
        <v>387</v>
      </c>
      <c r="C144" s="77"/>
      <c r="D144" s="242"/>
      <c r="E144" s="244"/>
      <c r="F144" s="88"/>
      <c r="G144" s="46" t="s">
        <v>1262</v>
      </c>
      <c r="H144" s="46" t="s">
        <v>1369</v>
      </c>
      <c r="I144" s="71">
        <f t="shared" si="6"/>
        <v>407</v>
      </c>
      <c r="J144" s="16">
        <f t="shared" si="7"/>
        <v>3687.42</v>
      </c>
      <c r="K144" s="16">
        <f t="shared" si="8"/>
        <v>3072.85</v>
      </c>
    </row>
    <row r="145" spans="1:12" x14ac:dyDescent="0.25">
      <c r="A145" s="57" t="s">
        <v>720</v>
      </c>
      <c r="B145" s="12" t="s">
        <v>424</v>
      </c>
      <c r="C145" s="83" t="s">
        <v>427</v>
      </c>
      <c r="D145" s="241"/>
      <c r="E145" s="243"/>
      <c r="F145" s="86" t="s">
        <v>428</v>
      </c>
      <c r="G145" s="46" t="s">
        <v>1263</v>
      </c>
      <c r="H145" s="46" t="s">
        <v>1370</v>
      </c>
      <c r="I145" s="71">
        <f t="shared" si="6"/>
        <v>13</v>
      </c>
      <c r="J145" s="16">
        <f t="shared" si="7"/>
        <v>117.78</v>
      </c>
      <c r="K145" s="16">
        <f t="shared" si="8"/>
        <v>98.149999999999991</v>
      </c>
    </row>
    <row r="146" spans="1:12" x14ac:dyDescent="0.25">
      <c r="A146" s="57" t="s">
        <v>721</v>
      </c>
      <c r="B146" s="12" t="s">
        <v>425</v>
      </c>
      <c r="C146" s="84"/>
      <c r="D146" s="245"/>
      <c r="E146" s="246"/>
      <c r="F146" s="87"/>
      <c r="G146" s="46" t="s">
        <v>1264</v>
      </c>
      <c r="H146" s="46" t="s">
        <v>356</v>
      </c>
      <c r="I146" s="71">
        <f t="shared" si="6"/>
        <v>16</v>
      </c>
      <c r="J146" s="16">
        <f t="shared" si="7"/>
        <v>144.96</v>
      </c>
      <c r="K146" s="16">
        <f t="shared" si="8"/>
        <v>120.8</v>
      </c>
    </row>
    <row r="147" spans="1:12" x14ac:dyDescent="0.25">
      <c r="A147" s="57" t="s">
        <v>724</v>
      </c>
      <c r="B147" s="12" t="s">
        <v>426</v>
      </c>
      <c r="C147" s="85"/>
      <c r="D147" s="242"/>
      <c r="E147" s="244"/>
      <c r="F147" s="88"/>
      <c r="G147" s="46" t="s">
        <v>833</v>
      </c>
      <c r="H147" s="46" t="s">
        <v>1371</v>
      </c>
      <c r="I147" s="71">
        <f t="shared" si="6"/>
        <v>14</v>
      </c>
      <c r="J147" s="16">
        <f t="shared" si="7"/>
        <v>126.84</v>
      </c>
      <c r="K147" s="16">
        <f t="shared" si="8"/>
        <v>105.7</v>
      </c>
    </row>
    <row r="148" spans="1:12" x14ac:dyDescent="0.25">
      <c r="A148" s="57" t="s">
        <v>728</v>
      </c>
      <c r="B148" s="99" t="s">
        <v>554</v>
      </c>
      <c r="C148" s="99" t="s">
        <v>555</v>
      </c>
      <c r="D148" s="23"/>
      <c r="E148" s="12"/>
      <c r="F148" s="99" t="s">
        <v>556</v>
      </c>
      <c r="G148" s="46" t="s">
        <v>1265</v>
      </c>
      <c r="H148" s="46" t="s">
        <v>1372</v>
      </c>
      <c r="I148" s="71">
        <f t="shared" si="6"/>
        <v>84</v>
      </c>
      <c r="J148" s="16">
        <f t="shared" si="7"/>
        <v>761.04000000000008</v>
      </c>
      <c r="K148" s="16">
        <f t="shared" si="8"/>
        <v>634.19999999999993</v>
      </c>
    </row>
    <row r="149" spans="1:12" x14ac:dyDescent="0.25">
      <c r="A149" s="57" t="s">
        <v>729</v>
      </c>
      <c r="B149" s="12" t="s">
        <v>687</v>
      </c>
      <c r="C149" s="76" t="s">
        <v>688</v>
      </c>
      <c r="D149" s="167"/>
      <c r="E149" s="168"/>
      <c r="F149" s="91" t="s">
        <v>681</v>
      </c>
      <c r="G149" s="46" t="s">
        <v>58</v>
      </c>
      <c r="H149" s="46" t="s">
        <v>81</v>
      </c>
      <c r="I149" s="71">
        <f t="shared" si="6"/>
        <v>7</v>
      </c>
      <c r="J149" s="16">
        <f t="shared" si="7"/>
        <v>63.42</v>
      </c>
      <c r="K149" s="16">
        <f t="shared" si="8"/>
        <v>52.85</v>
      </c>
    </row>
    <row r="150" spans="1:12" x14ac:dyDescent="0.25">
      <c r="A150" s="57" t="s">
        <v>730</v>
      </c>
      <c r="B150" s="99" t="s">
        <v>686</v>
      </c>
      <c r="C150" s="77"/>
      <c r="D150" s="167"/>
      <c r="E150" s="168"/>
      <c r="F150" s="92"/>
      <c r="G150" s="46" t="s">
        <v>54</v>
      </c>
      <c r="H150" s="46" t="s">
        <v>58</v>
      </c>
      <c r="I150" s="71">
        <f t="shared" si="6"/>
        <v>1</v>
      </c>
      <c r="J150" s="16">
        <f t="shared" si="7"/>
        <v>9.06</v>
      </c>
      <c r="K150" s="16">
        <f t="shared" si="8"/>
        <v>7.55</v>
      </c>
    </row>
    <row r="151" spans="1:12" x14ac:dyDescent="0.25">
      <c r="A151" s="57" t="s">
        <v>480</v>
      </c>
      <c r="B151" s="12" t="s">
        <v>667</v>
      </c>
      <c r="C151" s="12" t="s">
        <v>668</v>
      </c>
      <c r="D151" s="23"/>
      <c r="E151" s="12"/>
      <c r="F151" s="8" t="s">
        <v>669</v>
      </c>
      <c r="G151" s="46" t="s">
        <v>1266</v>
      </c>
      <c r="H151" s="46" t="s">
        <v>1373</v>
      </c>
      <c r="I151" s="71">
        <f t="shared" si="6"/>
        <v>373</v>
      </c>
      <c r="J151" s="16">
        <f t="shared" si="7"/>
        <v>3379.38</v>
      </c>
      <c r="K151" s="16">
        <f t="shared" si="8"/>
        <v>2816.15</v>
      </c>
    </row>
    <row r="152" spans="1:12" x14ac:dyDescent="0.25">
      <c r="A152" s="57" t="s">
        <v>884</v>
      </c>
      <c r="B152" s="12" t="s">
        <v>663</v>
      </c>
      <c r="C152" s="12" t="s">
        <v>664</v>
      </c>
      <c r="D152" s="167"/>
      <c r="E152" s="168"/>
      <c r="F152" s="8" t="s">
        <v>655</v>
      </c>
      <c r="G152" s="46" t="s">
        <v>26</v>
      </c>
      <c r="H152" s="46" t="s">
        <v>40</v>
      </c>
      <c r="I152" s="71">
        <f t="shared" si="6"/>
        <v>5</v>
      </c>
      <c r="J152" s="16">
        <f t="shared" si="7"/>
        <v>45.300000000000004</v>
      </c>
      <c r="K152" s="16">
        <f t="shared" si="8"/>
        <v>37.75</v>
      </c>
    </row>
    <row r="153" spans="1:12" x14ac:dyDescent="0.25">
      <c r="A153" s="57" t="s">
        <v>885</v>
      </c>
      <c r="B153" s="12" t="s">
        <v>679</v>
      </c>
      <c r="C153" s="12" t="s">
        <v>680</v>
      </c>
      <c r="D153" s="167"/>
      <c r="E153" s="168"/>
      <c r="F153" s="8" t="s">
        <v>681</v>
      </c>
      <c r="G153" s="46" t="s">
        <v>23</v>
      </c>
      <c r="H153" s="46" t="s">
        <v>26</v>
      </c>
      <c r="I153" s="71">
        <f t="shared" si="6"/>
        <v>1</v>
      </c>
      <c r="J153" s="16">
        <f t="shared" si="7"/>
        <v>9.06</v>
      </c>
      <c r="K153" s="16">
        <f t="shared" si="8"/>
        <v>7.55</v>
      </c>
    </row>
    <row r="154" spans="1:12" x14ac:dyDescent="0.25">
      <c r="A154" s="57" t="s">
        <v>886</v>
      </c>
      <c r="B154" s="12" t="s">
        <v>414</v>
      </c>
      <c r="C154" s="77" t="s">
        <v>415</v>
      </c>
      <c r="D154" s="23"/>
      <c r="E154" s="12"/>
      <c r="F154" s="166" t="s">
        <v>416</v>
      </c>
      <c r="G154" s="46" t="s">
        <v>1267</v>
      </c>
      <c r="H154" s="46" t="s">
        <v>1374</v>
      </c>
      <c r="I154" s="71">
        <f t="shared" si="6"/>
        <v>244</v>
      </c>
      <c r="J154" s="16">
        <f t="shared" si="7"/>
        <v>2210.6400000000003</v>
      </c>
      <c r="K154" s="16">
        <f t="shared" si="8"/>
        <v>1842.2</v>
      </c>
    </row>
    <row r="155" spans="1:12" x14ac:dyDescent="0.25">
      <c r="A155" s="57" t="s">
        <v>887</v>
      </c>
      <c r="B155" s="12" t="s">
        <v>670</v>
      </c>
      <c r="C155" s="12" t="s">
        <v>671</v>
      </c>
      <c r="D155" s="167"/>
      <c r="E155" s="168"/>
      <c r="F155" s="8" t="s">
        <v>672</v>
      </c>
      <c r="G155" s="46" t="s">
        <v>83</v>
      </c>
      <c r="H155" s="46" t="s">
        <v>88</v>
      </c>
      <c r="I155" s="71">
        <f t="shared" si="6"/>
        <v>2</v>
      </c>
      <c r="J155" s="16">
        <f t="shared" si="7"/>
        <v>18.12</v>
      </c>
      <c r="K155" s="16">
        <f t="shared" si="8"/>
        <v>15.1</v>
      </c>
      <c r="L155" s="9"/>
    </row>
    <row r="156" spans="1:12" x14ac:dyDescent="0.25">
      <c r="A156" s="57" t="s">
        <v>888</v>
      </c>
      <c r="B156" s="8" t="s">
        <v>1293</v>
      </c>
      <c r="C156" s="8" t="s">
        <v>1294</v>
      </c>
      <c r="D156" s="167"/>
      <c r="E156" s="168"/>
      <c r="F156" s="8" t="s">
        <v>1292</v>
      </c>
      <c r="G156" s="115"/>
      <c r="H156" s="115"/>
      <c r="I156" s="71">
        <f t="shared" si="6"/>
        <v>0</v>
      </c>
      <c r="J156" s="16">
        <f t="shared" si="7"/>
        <v>0</v>
      </c>
      <c r="K156" s="16">
        <f t="shared" si="8"/>
        <v>0</v>
      </c>
      <c r="L156" s="9"/>
    </row>
    <row r="157" spans="1:12" x14ac:dyDescent="0.25">
      <c r="A157" s="57" t="s">
        <v>889</v>
      </c>
      <c r="B157" s="12" t="s">
        <v>86</v>
      </c>
      <c r="C157" s="12" t="s">
        <v>145</v>
      </c>
      <c r="D157" s="23"/>
      <c r="E157" s="12"/>
      <c r="F157" s="8" t="s">
        <v>87</v>
      </c>
      <c r="G157" s="46" t="s">
        <v>1268</v>
      </c>
      <c r="H157" s="46" t="s">
        <v>1375</v>
      </c>
      <c r="I157" s="71">
        <f t="shared" si="6"/>
        <v>23</v>
      </c>
      <c r="J157" s="16">
        <f t="shared" si="7"/>
        <v>208.38000000000002</v>
      </c>
      <c r="K157" s="16">
        <f t="shared" si="8"/>
        <v>173.65</v>
      </c>
    </row>
    <row r="158" spans="1:12" x14ac:dyDescent="0.25">
      <c r="A158" s="57" t="s">
        <v>890</v>
      </c>
      <c r="B158" s="12" t="s">
        <v>89</v>
      </c>
      <c r="C158" s="12" t="s">
        <v>147</v>
      </c>
      <c r="D158" s="23"/>
      <c r="E158" s="12"/>
      <c r="F158" s="8" t="s">
        <v>87</v>
      </c>
      <c r="G158" s="46" t="s">
        <v>1269</v>
      </c>
      <c r="H158" s="46" t="s">
        <v>1376</v>
      </c>
      <c r="I158" s="71">
        <f t="shared" si="6"/>
        <v>214</v>
      </c>
      <c r="J158" s="16">
        <f t="shared" si="7"/>
        <v>1938.8400000000001</v>
      </c>
      <c r="K158" s="16">
        <f t="shared" si="8"/>
        <v>1615.7</v>
      </c>
    </row>
    <row r="159" spans="1:12" x14ac:dyDescent="0.25">
      <c r="A159" s="57" t="s">
        <v>781</v>
      </c>
      <c r="B159" s="12" t="s">
        <v>665</v>
      </c>
      <c r="C159" s="12" t="s">
        <v>666</v>
      </c>
      <c r="D159" s="8"/>
      <c r="E159" s="10"/>
      <c r="F159" s="8" t="s">
        <v>655</v>
      </c>
      <c r="G159" s="46" t="s">
        <v>37</v>
      </c>
      <c r="H159" s="46" t="s">
        <v>43</v>
      </c>
      <c r="I159" s="71">
        <f t="shared" si="6"/>
        <v>2</v>
      </c>
      <c r="J159" s="16">
        <f t="shared" si="7"/>
        <v>18.12</v>
      </c>
      <c r="K159" s="16">
        <f t="shared" si="8"/>
        <v>15.1</v>
      </c>
    </row>
    <row r="160" spans="1:12" x14ac:dyDescent="0.25">
      <c r="A160" s="57" t="s">
        <v>891</v>
      </c>
      <c r="B160" s="12" t="s">
        <v>689</v>
      </c>
      <c r="C160" s="12" t="s">
        <v>690</v>
      </c>
      <c r="D160" s="8"/>
      <c r="E160" s="10"/>
      <c r="F160" s="8" t="s">
        <v>691</v>
      </c>
      <c r="G160" s="46" t="s">
        <v>20</v>
      </c>
      <c r="H160" s="46" t="s">
        <v>26</v>
      </c>
      <c r="I160" s="71">
        <f t="shared" si="6"/>
        <v>2</v>
      </c>
      <c r="J160" s="16">
        <f t="shared" si="7"/>
        <v>18.12</v>
      </c>
      <c r="K160" s="16">
        <f t="shared" si="8"/>
        <v>15.1</v>
      </c>
    </row>
    <row r="161" spans="1:11" x14ac:dyDescent="0.25">
      <c r="A161" s="57" t="s">
        <v>640</v>
      </c>
      <c r="B161" s="99" t="s">
        <v>557</v>
      </c>
      <c r="C161" s="99" t="s">
        <v>558</v>
      </c>
      <c r="D161" s="8"/>
      <c r="E161" s="10"/>
      <c r="F161" s="99" t="s">
        <v>518</v>
      </c>
      <c r="G161" s="46" t="s">
        <v>995</v>
      </c>
      <c r="H161" s="46" t="s">
        <v>740</v>
      </c>
      <c r="I161" s="71">
        <f t="shared" si="6"/>
        <v>1</v>
      </c>
      <c r="J161" s="16">
        <f t="shared" si="7"/>
        <v>9.06</v>
      </c>
      <c r="K161" s="16">
        <f t="shared" si="8"/>
        <v>7.55</v>
      </c>
    </row>
    <row r="162" spans="1:11" x14ac:dyDescent="0.25">
      <c r="A162" s="57" t="s">
        <v>892</v>
      </c>
      <c r="B162" s="99" t="s">
        <v>868</v>
      </c>
      <c r="C162" s="99" t="s">
        <v>869</v>
      </c>
      <c r="D162" s="8"/>
      <c r="E162" s="10"/>
      <c r="F162" s="99" t="s">
        <v>844</v>
      </c>
      <c r="G162" s="115" t="s">
        <v>16</v>
      </c>
      <c r="H162" s="115" t="s">
        <v>16</v>
      </c>
      <c r="I162" s="71">
        <f t="shared" si="6"/>
        <v>0</v>
      </c>
      <c r="J162" s="16">
        <f t="shared" si="7"/>
        <v>0</v>
      </c>
      <c r="K162" s="16">
        <f t="shared" si="8"/>
        <v>0</v>
      </c>
    </row>
    <row r="163" spans="1:11" x14ac:dyDescent="0.25">
      <c r="A163" s="57" t="s">
        <v>893</v>
      </c>
      <c r="B163" s="99" t="s">
        <v>1097</v>
      </c>
      <c r="C163" s="99" t="s">
        <v>1098</v>
      </c>
      <c r="D163" s="8"/>
      <c r="E163" s="10"/>
      <c r="F163" s="155" t="s">
        <v>1099</v>
      </c>
      <c r="G163" s="46" t="s">
        <v>1270</v>
      </c>
      <c r="H163" s="46" t="s">
        <v>1377</v>
      </c>
      <c r="I163" s="71">
        <f t="shared" si="6"/>
        <v>19</v>
      </c>
      <c r="J163" s="16">
        <f t="shared" si="7"/>
        <v>172.14000000000001</v>
      </c>
      <c r="K163" s="16">
        <f t="shared" si="8"/>
        <v>143.44999999999999</v>
      </c>
    </row>
    <row r="164" spans="1:11" x14ac:dyDescent="0.25">
      <c r="A164" s="57" t="s">
        <v>894</v>
      </c>
      <c r="B164" s="12" t="s">
        <v>239</v>
      </c>
      <c r="C164" s="12" t="s">
        <v>241</v>
      </c>
      <c r="D164" s="23"/>
      <c r="E164" s="12"/>
      <c r="F164" s="8" t="s">
        <v>210</v>
      </c>
      <c r="G164" s="46" t="s">
        <v>194</v>
      </c>
      <c r="H164" s="46" t="s">
        <v>195</v>
      </c>
      <c r="I164" s="71">
        <f t="shared" si="6"/>
        <v>1</v>
      </c>
      <c r="J164" s="16">
        <f t="shared" si="7"/>
        <v>9.06</v>
      </c>
      <c r="K164" s="16">
        <f t="shared" si="8"/>
        <v>7.55</v>
      </c>
    </row>
    <row r="165" spans="1:11" x14ac:dyDescent="0.25">
      <c r="A165" s="57" t="s">
        <v>930</v>
      </c>
      <c r="B165" s="12" t="s">
        <v>240</v>
      </c>
      <c r="C165" s="12" t="s">
        <v>241</v>
      </c>
      <c r="D165" s="23"/>
      <c r="E165" s="12"/>
      <c r="F165" s="8" t="s">
        <v>210</v>
      </c>
      <c r="G165" s="46" t="s">
        <v>74</v>
      </c>
      <c r="H165" s="46" t="s">
        <v>83</v>
      </c>
      <c r="I165" s="71">
        <f t="shared" si="6"/>
        <v>3</v>
      </c>
      <c r="J165" s="16">
        <f t="shared" si="7"/>
        <v>27.18</v>
      </c>
      <c r="K165" s="16">
        <f t="shared" si="8"/>
        <v>22.65</v>
      </c>
    </row>
    <row r="166" spans="1:11" x14ac:dyDescent="0.25">
      <c r="A166" s="57" t="s">
        <v>933</v>
      </c>
      <c r="B166" s="12" t="s">
        <v>692</v>
      </c>
      <c r="C166" s="12" t="s">
        <v>693</v>
      </c>
      <c r="D166" s="8"/>
      <c r="E166" s="10"/>
      <c r="F166" s="8" t="s">
        <v>691</v>
      </c>
      <c r="G166" s="46" t="s">
        <v>31</v>
      </c>
      <c r="H166" s="46" t="s">
        <v>31</v>
      </c>
      <c r="I166" s="71">
        <f t="shared" si="6"/>
        <v>0</v>
      </c>
      <c r="J166" s="16">
        <f t="shared" si="7"/>
        <v>0</v>
      </c>
      <c r="K166" s="16">
        <f t="shared" si="8"/>
        <v>0</v>
      </c>
    </row>
    <row r="167" spans="1:11" x14ac:dyDescent="0.25">
      <c r="A167" s="57" t="s">
        <v>934</v>
      </c>
      <c r="B167" s="12" t="s">
        <v>920</v>
      </c>
      <c r="C167" s="12" t="s">
        <v>921</v>
      </c>
      <c r="D167" s="8"/>
      <c r="E167" s="10"/>
      <c r="F167" s="8" t="s">
        <v>907</v>
      </c>
      <c r="G167" s="46" t="s">
        <v>13</v>
      </c>
      <c r="H167" s="46" t="s">
        <v>20</v>
      </c>
      <c r="I167" s="71">
        <f t="shared" si="6"/>
        <v>2</v>
      </c>
      <c r="J167" s="16">
        <f t="shared" si="7"/>
        <v>18.12</v>
      </c>
      <c r="K167" s="16">
        <f t="shared" si="8"/>
        <v>15.1</v>
      </c>
    </row>
    <row r="168" spans="1:11" x14ac:dyDescent="0.25">
      <c r="A168" s="57" t="s">
        <v>935</v>
      </c>
      <c r="B168" s="12" t="s">
        <v>1316</v>
      </c>
      <c r="C168" s="12" t="s">
        <v>1317</v>
      </c>
      <c r="D168" s="8"/>
      <c r="E168" s="10"/>
      <c r="F168" s="8" t="s">
        <v>1318</v>
      </c>
      <c r="G168" s="115"/>
      <c r="H168" s="115"/>
      <c r="I168" s="71">
        <f t="shared" si="6"/>
        <v>0</v>
      </c>
      <c r="J168" s="16">
        <f t="shared" si="7"/>
        <v>0</v>
      </c>
      <c r="K168" s="16">
        <f t="shared" si="8"/>
        <v>0</v>
      </c>
    </row>
    <row r="169" spans="1:11" x14ac:dyDescent="0.25">
      <c r="A169" s="57" t="s">
        <v>936</v>
      </c>
      <c r="B169" s="12" t="s">
        <v>1313</v>
      </c>
      <c r="C169" s="12" t="s">
        <v>1314</v>
      </c>
      <c r="D169" s="8"/>
      <c r="E169" s="10"/>
      <c r="F169" s="8" t="s">
        <v>1315</v>
      </c>
      <c r="G169" s="115"/>
      <c r="H169" s="115"/>
      <c r="I169" s="71">
        <f t="shared" si="6"/>
        <v>0</v>
      </c>
      <c r="J169" s="16">
        <f t="shared" si="7"/>
        <v>0</v>
      </c>
      <c r="K169" s="16">
        <f t="shared" si="8"/>
        <v>0</v>
      </c>
    </row>
    <row r="170" spans="1:11" x14ac:dyDescent="0.25">
      <c r="A170" s="57" t="s">
        <v>937</v>
      </c>
      <c r="B170" s="12" t="s">
        <v>365</v>
      </c>
      <c r="C170" s="12" t="s">
        <v>366</v>
      </c>
      <c r="D170" s="8"/>
      <c r="E170" s="10"/>
      <c r="F170" s="8" t="s">
        <v>327</v>
      </c>
      <c r="G170" s="46" t="s">
        <v>195</v>
      </c>
      <c r="H170" s="46" t="s">
        <v>206</v>
      </c>
      <c r="I170" s="71">
        <f t="shared" si="6"/>
        <v>4</v>
      </c>
      <c r="J170" s="16">
        <f t="shared" si="7"/>
        <v>36.24</v>
      </c>
      <c r="K170" s="16">
        <f t="shared" si="8"/>
        <v>30.2</v>
      </c>
    </row>
    <row r="171" spans="1:11" x14ac:dyDescent="0.25">
      <c r="A171" s="57" t="s">
        <v>938</v>
      </c>
      <c r="B171" s="12" t="s">
        <v>367</v>
      </c>
      <c r="C171" s="12" t="s">
        <v>368</v>
      </c>
      <c r="D171" s="23"/>
      <c r="E171" s="12"/>
      <c r="F171" s="8" t="s">
        <v>312</v>
      </c>
      <c r="G171" s="46" t="s">
        <v>1271</v>
      </c>
      <c r="H171" s="46" t="s">
        <v>1378</v>
      </c>
      <c r="I171" s="71">
        <f t="shared" si="6"/>
        <v>176</v>
      </c>
      <c r="J171" s="16">
        <f t="shared" si="7"/>
        <v>1594.5600000000002</v>
      </c>
      <c r="K171" s="16">
        <f t="shared" si="8"/>
        <v>1328.8</v>
      </c>
    </row>
    <row r="172" spans="1:11" x14ac:dyDescent="0.25">
      <c r="A172" s="57" t="s">
        <v>743</v>
      </c>
      <c r="B172" s="12" t="s">
        <v>407</v>
      </c>
      <c r="C172" s="12" t="s">
        <v>408</v>
      </c>
      <c r="D172" s="23"/>
      <c r="E172" s="12"/>
      <c r="F172" s="8" t="s">
        <v>410</v>
      </c>
      <c r="G172" s="46" t="s">
        <v>16</v>
      </c>
      <c r="H172" s="46" t="s">
        <v>16</v>
      </c>
      <c r="I172" s="71">
        <f t="shared" si="6"/>
        <v>0</v>
      </c>
      <c r="J172" s="16">
        <f t="shared" si="7"/>
        <v>0</v>
      </c>
      <c r="K172" s="16">
        <f t="shared" si="8"/>
        <v>0</v>
      </c>
    </row>
    <row r="173" spans="1:11" x14ac:dyDescent="0.25">
      <c r="A173" s="57" t="s">
        <v>939</v>
      </c>
      <c r="B173" s="12" t="s">
        <v>411</v>
      </c>
      <c r="C173" s="12" t="s">
        <v>412</v>
      </c>
      <c r="D173" s="8"/>
      <c r="E173" s="10"/>
      <c r="F173" s="8" t="s">
        <v>410</v>
      </c>
      <c r="G173" s="46" t="s">
        <v>997</v>
      </c>
      <c r="H173" s="46" t="s">
        <v>865</v>
      </c>
      <c r="I173" s="71">
        <f t="shared" si="6"/>
        <v>3</v>
      </c>
      <c r="J173" s="16">
        <f t="shared" si="7"/>
        <v>27.18</v>
      </c>
      <c r="K173" s="16">
        <f t="shared" si="8"/>
        <v>22.65</v>
      </c>
    </row>
    <row r="174" spans="1:11" x14ac:dyDescent="0.25">
      <c r="A174" s="57" t="s">
        <v>634</v>
      </c>
      <c r="B174" s="12" t="s">
        <v>1169</v>
      </c>
      <c r="C174" s="12" t="s">
        <v>1170</v>
      </c>
      <c r="D174" s="8"/>
      <c r="E174" s="10"/>
      <c r="F174" s="8" t="s">
        <v>1171</v>
      </c>
      <c r="G174" s="115"/>
      <c r="H174" s="115"/>
      <c r="I174" s="71">
        <f t="shared" si="6"/>
        <v>0</v>
      </c>
      <c r="J174" s="16">
        <f t="shared" si="7"/>
        <v>0</v>
      </c>
      <c r="K174" s="16">
        <f t="shared" si="8"/>
        <v>0</v>
      </c>
    </row>
    <row r="175" spans="1:11" x14ac:dyDescent="0.25">
      <c r="A175" s="57" t="s">
        <v>940</v>
      </c>
      <c r="B175" s="12" t="s">
        <v>1287</v>
      </c>
      <c r="C175" s="12" t="s">
        <v>1288</v>
      </c>
      <c r="D175" s="8"/>
      <c r="E175" s="10"/>
      <c r="F175" s="8" t="s">
        <v>1289</v>
      </c>
      <c r="G175" s="115"/>
      <c r="H175" s="115"/>
      <c r="I175" s="71">
        <f t="shared" si="6"/>
        <v>0</v>
      </c>
      <c r="J175" s="16">
        <f t="shared" si="7"/>
        <v>0</v>
      </c>
      <c r="K175" s="16">
        <f t="shared" si="8"/>
        <v>0</v>
      </c>
    </row>
    <row r="176" spans="1:11" x14ac:dyDescent="0.25">
      <c r="A176" s="57" t="s">
        <v>613</v>
      </c>
      <c r="B176" s="12" t="s">
        <v>373</v>
      </c>
      <c r="C176" s="12" t="s">
        <v>376</v>
      </c>
      <c r="D176" s="23"/>
      <c r="E176" s="12"/>
      <c r="F176" s="8" t="s">
        <v>322</v>
      </c>
      <c r="G176" s="46" t="s">
        <v>1272</v>
      </c>
      <c r="H176" s="46" t="s">
        <v>1379</v>
      </c>
      <c r="I176" s="71">
        <f t="shared" si="6"/>
        <v>217</v>
      </c>
      <c r="J176" s="16">
        <f t="shared" si="7"/>
        <v>1966.0200000000002</v>
      </c>
      <c r="K176" s="16">
        <f t="shared" si="8"/>
        <v>1638.35</v>
      </c>
    </row>
    <row r="177" spans="1:11" x14ac:dyDescent="0.25">
      <c r="A177" s="57" t="s">
        <v>113</v>
      </c>
      <c r="B177" s="12" t="s">
        <v>374</v>
      </c>
      <c r="C177" s="76" t="s">
        <v>377</v>
      </c>
      <c r="D177" s="237"/>
      <c r="E177" s="239"/>
      <c r="F177" s="86" t="s">
        <v>322</v>
      </c>
      <c r="G177" s="46" t="s">
        <v>492</v>
      </c>
      <c r="H177" s="46" t="s">
        <v>497</v>
      </c>
      <c r="I177" s="71">
        <f t="shared" si="6"/>
        <v>5</v>
      </c>
      <c r="J177" s="16">
        <f t="shared" si="7"/>
        <v>45.300000000000004</v>
      </c>
      <c r="K177" s="16">
        <f t="shared" si="8"/>
        <v>37.75</v>
      </c>
    </row>
    <row r="178" spans="1:11" x14ac:dyDescent="0.25">
      <c r="A178" s="57" t="s">
        <v>941</v>
      </c>
      <c r="B178" s="12" t="s">
        <v>375</v>
      </c>
      <c r="C178" s="77"/>
      <c r="D178" s="238"/>
      <c r="E178" s="240"/>
      <c r="F178" s="88"/>
      <c r="G178" s="46" t="s">
        <v>160</v>
      </c>
      <c r="H178" s="46" t="s">
        <v>771</v>
      </c>
      <c r="I178" s="71">
        <f t="shared" si="6"/>
        <v>3</v>
      </c>
      <c r="J178" s="16">
        <f t="shared" si="7"/>
        <v>27.18</v>
      </c>
      <c r="K178" s="16">
        <f t="shared" si="8"/>
        <v>22.65</v>
      </c>
    </row>
    <row r="179" spans="1:11" x14ac:dyDescent="0.25">
      <c r="A179" s="57" t="s">
        <v>179</v>
      </c>
      <c r="B179" s="12" t="s">
        <v>922</v>
      </c>
      <c r="C179" s="77" t="s">
        <v>923</v>
      </c>
      <c r="D179" s="167"/>
      <c r="E179" s="168"/>
      <c r="F179" s="88" t="s">
        <v>924</v>
      </c>
      <c r="G179" s="115"/>
      <c r="H179" s="115"/>
      <c r="I179" s="71">
        <f t="shared" si="6"/>
        <v>0</v>
      </c>
      <c r="J179" s="16">
        <f t="shared" si="7"/>
        <v>0</v>
      </c>
      <c r="K179" s="16">
        <f t="shared" si="8"/>
        <v>0</v>
      </c>
    </row>
    <row r="180" spans="1:11" x14ac:dyDescent="0.25">
      <c r="A180" s="57" t="s">
        <v>254</v>
      </c>
      <c r="B180" s="12" t="s">
        <v>370</v>
      </c>
      <c r="C180" s="12" t="s">
        <v>371</v>
      </c>
      <c r="D180" s="23"/>
      <c r="E180" s="12"/>
      <c r="F180" s="8" t="s">
        <v>372</v>
      </c>
      <c r="G180" s="46" t="s">
        <v>1273</v>
      </c>
      <c r="H180" s="46" t="s">
        <v>851</v>
      </c>
      <c r="I180" s="71">
        <f t="shared" si="6"/>
        <v>92</v>
      </c>
      <c r="J180" s="16">
        <f t="shared" si="7"/>
        <v>833.5200000000001</v>
      </c>
      <c r="K180" s="16">
        <f t="shared" si="8"/>
        <v>694.6</v>
      </c>
    </row>
    <row r="181" spans="1:11" x14ac:dyDescent="0.25">
      <c r="A181" s="57" t="s">
        <v>981</v>
      </c>
      <c r="B181" s="12" t="s">
        <v>1299</v>
      </c>
      <c r="C181" s="12" t="s">
        <v>1300</v>
      </c>
      <c r="D181" s="8"/>
      <c r="E181" s="10"/>
      <c r="F181" s="8" t="s">
        <v>1292</v>
      </c>
      <c r="G181" s="115"/>
      <c r="H181" s="115"/>
      <c r="I181" s="71">
        <f t="shared" si="6"/>
        <v>0</v>
      </c>
      <c r="J181" s="16">
        <f t="shared" si="7"/>
        <v>0</v>
      </c>
      <c r="K181" s="16">
        <f t="shared" si="8"/>
        <v>0</v>
      </c>
    </row>
    <row r="182" spans="1:11" x14ac:dyDescent="0.25">
      <c r="A182" s="57" t="s">
        <v>1112</v>
      </c>
      <c r="B182" s="12" t="s">
        <v>705</v>
      </c>
      <c r="C182" s="12" t="s">
        <v>706</v>
      </c>
      <c r="D182" s="8"/>
      <c r="E182" s="10"/>
      <c r="F182" s="8" t="s">
        <v>704</v>
      </c>
      <c r="G182" s="115" t="s">
        <v>17</v>
      </c>
      <c r="H182" s="115" t="s">
        <v>17</v>
      </c>
      <c r="I182" s="71">
        <f t="shared" si="6"/>
        <v>0</v>
      </c>
      <c r="J182" s="16">
        <f t="shared" si="7"/>
        <v>0</v>
      </c>
      <c r="K182" s="16">
        <f t="shared" si="8"/>
        <v>0</v>
      </c>
    </row>
    <row r="183" spans="1:11" x14ac:dyDescent="0.25">
      <c r="A183" s="57" t="s">
        <v>1113</v>
      </c>
      <c r="B183" s="12" t="s">
        <v>1193</v>
      </c>
      <c r="C183" s="12" t="s">
        <v>1194</v>
      </c>
      <c r="D183" s="8"/>
      <c r="E183" s="10"/>
      <c r="F183" s="8" t="s">
        <v>1195</v>
      </c>
      <c r="G183" s="115"/>
      <c r="H183" s="115"/>
      <c r="I183" s="71">
        <f t="shared" si="6"/>
        <v>0</v>
      </c>
      <c r="J183" s="16">
        <f t="shared" si="7"/>
        <v>0</v>
      </c>
      <c r="K183" s="16">
        <f t="shared" si="8"/>
        <v>0</v>
      </c>
    </row>
    <row r="184" spans="1:11" x14ac:dyDescent="0.25">
      <c r="A184" s="57" t="s">
        <v>1196</v>
      </c>
      <c r="B184" s="12" t="s">
        <v>925</v>
      </c>
      <c r="C184" s="12" t="s">
        <v>926</v>
      </c>
      <c r="D184" s="8"/>
      <c r="E184" s="10"/>
      <c r="F184" s="8" t="s">
        <v>907</v>
      </c>
      <c r="G184" s="115"/>
      <c r="H184" s="115"/>
      <c r="I184" s="71">
        <f t="shared" si="6"/>
        <v>0</v>
      </c>
      <c r="J184" s="16">
        <f t="shared" si="7"/>
        <v>0</v>
      </c>
      <c r="K184" s="16">
        <f t="shared" si="8"/>
        <v>0</v>
      </c>
    </row>
    <row r="185" spans="1:11" x14ac:dyDescent="0.25">
      <c r="A185" s="57" t="s">
        <v>1197</v>
      </c>
      <c r="B185" s="12" t="s">
        <v>1186</v>
      </c>
      <c r="C185" s="12" t="s">
        <v>1187</v>
      </c>
      <c r="D185" s="8"/>
      <c r="E185" s="10"/>
      <c r="F185" s="8" t="s">
        <v>1185</v>
      </c>
      <c r="G185" s="115"/>
      <c r="H185" s="115"/>
      <c r="I185" s="71">
        <f t="shared" si="6"/>
        <v>0</v>
      </c>
      <c r="J185" s="16">
        <f t="shared" si="7"/>
        <v>0</v>
      </c>
      <c r="K185" s="16">
        <f t="shared" si="8"/>
        <v>0</v>
      </c>
    </row>
    <row r="186" spans="1:11" x14ac:dyDescent="0.25">
      <c r="A186" s="57" t="s">
        <v>1198</v>
      </c>
      <c r="B186" s="12" t="s">
        <v>380</v>
      </c>
      <c r="C186" s="12" t="s">
        <v>381</v>
      </c>
      <c r="D186" s="23"/>
      <c r="E186" s="12"/>
      <c r="F186" s="8" t="s">
        <v>322</v>
      </c>
      <c r="G186" s="46" t="s">
        <v>1274</v>
      </c>
      <c r="H186" s="46" t="s">
        <v>1380</v>
      </c>
      <c r="I186" s="71">
        <f t="shared" si="6"/>
        <v>465</v>
      </c>
      <c r="J186" s="16">
        <f t="shared" si="7"/>
        <v>4212.9000000000005</v>
      </c>
      <c r="K186" s="16">
        <f t="shared" si="8"/>
        <v>3510.75</v>
      </c>
    </row>
    <row r="187" spans="1:11" x14ac:dyDescent="0.25">
      <c r="A187" s="57" t="s">
        <v>178</v>
      </c>
      <c r="B187" s="12" t="s">
        <v>873</v>
      </c>
      <c r="C187" s="12" t="s">
        <v>874</v>
      </c>
      <c r="D187" s="8"/>
      <c r="E187" s="10"/>
      <c r="F187" s="8" t="s">
        <v>875</v>
      </c>
      <c r="G187" s="46" t="s">
        <v>26</v>
      </c>
      <c r="H187" s="46" t="s">
        <v>31</v>
      </c>
      <c r="I187" s="71">
        <f t="shared" si="6"/>
        <v>2</v>
      </c>
      <c r="J187" s="16">
        <f t="shared" si="7"/>
        <v>18.12</v>
      </c>
      <c r="K187" s="16">
        <f t="shared" si="8"/>
        <v>15.1</v>
      </c>
    </row>
    <row r="188" spans="1:11" x14ac:dyDescent="0.25">
      <c r="A188" s="57" t="s">
        <v>1199</v>
      </c>
      <c r="B188" s="12" t="s">
        <v>1179</v>
      </c>
      <c r="C188" s="12" t="s">
        <v>1180</v>
      </c>
      <c r="D188" s="8"/>
      <c r="E188" s="10"/>
      <c r="F188" s="8" t="s">
        <v>1178</v>
      </c>
      <c r="G188" s="115"/>
      <c r="H188" s="115"/>
      <c r="I188" s="71">
        <f t="shared" si="6"/>
        <v>0</v>
      </c>
      <c r="J188" s="16">
        <f t="shared" si="7"/>
        <v>0</v>
      </c>
      <c r="K188" s="16">
        <f t="shared" si="8"/>
        <v>0</v>
      </c>
    </row>
    <row r="189" spans="1:11" x14ac:dyDescent="0.25">
      <c r="A189" s="57" t="s">
        <v>360</v>
      </c>
      <c r="B189" s="12" t="s">
        <v>734</v>
      </c>
      <c r="C189" s="12" t="s">
        <v>737</v>
      </c>
      <c r="D189" s="8"/>
      <c r="E189" s="10"/>
      <c r="F189" s="8" t="s">
        <v>736</v>
      </c>
      <c r="G189" s="46" t="s">
        <v>26</v>
      </c>
      <c r="H189" s="46" t="s">
        <v>26</v>
      </c>
      <c r="I189" s="71">
        <f t="shared" si="6"/>
        <v>0</v>
      </c>
      <c r="J189" s="16">
        <f t="shared" si="7"/>
        <v>0</v>
      </c>
      <c r="K189" s="16">
        <f t="shared" si="8"/>
        <v>0</v>
      </c>
    </row>
    <row r="190" spans="1:11" x14ac:dyDescent="0.25">
      <c r="A190" s="57" t="s">
        <v>1200</v>
      </c>
      <c r="B190" s="12" t="s">
        <v>1295</v>
      </c>
      <c r="C190" s="12" t="s">
        <v>1296</v>
      </c>
      <c r="D190" s="8"/>
      <c r="E190" s="10"/>
      <c r="F190" s="8" t="s">
        <v>1292</v>
      </c>
      <c r="G190" s="115"/>
      <c r="H190" s="115"/>
      <c r="I190" s="71">
        <f t="shared" si="6"/>
        <v>0</v>
      </c>
      <c r="J190" s="16">
        <f t="shared" si="7"/>
        <v>0</v>
      </c>
      <c r="K190" s="16">
        <f t="shared" si="8"/>
        <v>0</v>
      </c>
    </row>
    <row r="191" spans="1:11" x14ac:dyDescent="0.25">
      <c r="A191" s="57" t="s">
        <v>436</v>
      </c>
      <c r="B191" s="12" t="s">
        <v>1109</v>
      </c>
      <c r="C191" s="12" t="s">
        <v>1110</v>
      </c>
      <c r="D191" s="23"/>
      <c r="E191" s="12"/>
      <c r="F191" s="8" t="s">
        <v>1111</v>
      </c>
      <c r="G191" s="46" t="s">
        <v>391</v>
      </c>
      <c r="H191" s="46" t="s">
        <v>100</v>
      </c>
      <c r="I191" s="71">
        <f t="shared" si="6"/>
        <v>29</v>
      </c>
      <c r="J191" s="16">
        <f t="shared" si="7"/>
        <v>262.74</v>
      </c>
      <c r="K191" s="16">
        <f t="shared" si="8"/>
        <v>218.95</v>
      </c>
    </row>
    <row r="192" spans="1:11" x14ac:dyDescent="0.25">
      <c r="A192" s="57" t="s">
        <v>1201</v>
      </c>
      <c r="B192" s="12" t="s">
        <v>1181</v>
      </c>
      <c r="C192" s="12" t="s">
        <v>1182</v>
      </c>
      <c r="D192" s="8"/>
      <c r="E192" s="10"/>
      <c r="F192" s="8" t="s">
        <v>1178</v>
      </c>
      <c r="G192" s="115"/>
      <c r="H192" s="115"/>
      <c r="I192" s="71">
        <f t="shared" si="6"/>
        <v>0</v>
      </c>
      <c r="J192" s="16">
        <f t="shared" si="7"/>
        <v>0</v>
      </c>
      <c r="K192" s="16">
        <f t="shared" si="8"/>
        <v>0</v>
      </c>
    </row>
    <row r="193" spans="1:11" x14ac:dyDescent="0.25">
      <c r="A193" s="57" t="s">
        <v>602</v>
      </c>
      <c r="B193" s="99" t="s">
        <v>559</v>
      </c>
      <c r="C193" s="99" t="s">
        <v>560</v>
      </c>
      <c r="D193" s="8"/>
      <c r="E193" s="10"/>
      <c r="F193" s="99" t="s">
        <v>528</v>
      </c>
      <c r="G193" s="46" t="s">
        <v>1275</v>
      </c>
      <c r="H193" s="46" t="s">
        <v>1381</v>
      </c>
      <c r="I193" s="71">
        <f t="shared" si="6"/>
        <v>41</v>
      </c>
      <c r="J193" s="16">
        <f t="shared" si="7"/>
        <v>371.46000000000004</v>
      </c>
      <c r="K193" s="16">
        <f t="shared" si="8"/>
        <v>309.55</v>
      </c>
    </row>
    <row r="194" spans="1:11" x14ac:dyDescent="0.25">
      <c r="A194" s="57" t="s">
        <v>1202</v>
      </c>
      <c r="B194" s="12" t="s">
        <v>699</v>
      </c>
      <c r="C194" s="12" t="s">
        <v>700</v>
      </c>
      <c r="D194" s="23"/>
      <c r="E194" s="12"/>
      <c r="F194" s="8" t="s">
        <v>701</v>
      </c>
      <c r="G194" s="46" t="s">
        <v>396</v>
      </c>
      <c r="H194" s="46" t="s">
        <v>396</v>
      </c>
      <c r="I194" s="71">
        <f t="shared" si="6"/>
        <v>0</v>
      </c>
      <c r="J194" s="16">
        <f t="shared" si="7"/>
        <v>0</v>
      </c>
      <c r="K194" s="16">
        <f t="shared" si="8"/>
        <v>0</v>
      </c>
    </row>
    <row r="195" spans="1:11" x14ac:dyDescent="0.25">
      <c r="A195" s="57" t="s">
        <v>1203</v>
      </c>
      <c r="B195" s="99" t="s">
        <v>561</v>
      </c>
      <c r="C195" s="99" t="s">
        <v>562</v>
      </c>
      <c r="D195" s="8"/>
      <c r="E195" s="10"/>
      <c r="F195" s="99" t="s">
        <v>518</v>
      </c>
      <c r="G195" s="46" t="s">
        <v>589</v>
      </c>
      <c r="H195" s="46" t="s">
        <v>589</v>
      </c>
      <c r="I195" s="71">
        <f t="shared" si="6"/>
        <v>0</v>
      </c>
      <c r="J195" s="16">
        <f t="shared" si="7"/>
        <v>0</v>
      </c>
      <c r="K195" s="16">
        <f t="shared" si="8"/>
        <v>0</v>
      </c>
    </row>
    <row r="196" spans="1:11" x14ac:dyDescent="0.25">
      <c r="A196" s="57" t="s">
        <v>866</v>
      </c>
      <c r="B196" s="12" t="s">
        <v>385</v>
      </c>
      <c r="C196" s="12" t="s">
        <v>386</v>
      </c>
      <c r="D196" s="23"/>
      <c r="E196" s="12"/>
      <c r="F196" s="8" t="s">
        <v>383</v>
      </c>
      <c r="G196" s="46" t="s">
        <v>1276</v>
      </c>
      <c r="H196" s="46" t="s">
        <v>1382</v>
      </c>
      <c r="I196" s="71">
        <f t="shared" si="6"/>
        <v>57</v>
      </c>
      <c r="J196" s="16">
        <f t="shared" si="7"/>
        <v>516.42000000000007</v>
      </c>
      <c r="K196" s="16">
        <f t="shared" si="8"/>
        <v>430.34999999999997</v>
      </c>
    </row>
    <row r="197" spans="1:11" x14ac:dyDescent="0.25">
      <c r="A197" s="57" t="s">
        <v>620</v>
      </c>
      <c r="B197" s="12" t="s">
        <v>1304</v>
      </c>
      <c r="C197" s="12" t="s">
        <v>1305</v>
      </c>
      <c r="D197" s="8"/>
      <c r="E197" s="10"/>
      <c r="F197" s="8" t="s">
        <v>1306</v>
      </c>
      <c r="G197" s="115"/>
      <c r="H197" s="115"/>
      <c r="I197" s="71">
        <f t="shared" si="6"/>
        <v>0</v>
      </c>
      <c r="J197" s="16">
        <f t="shared" si="7"/>
        <v>0</v>
      </c>
      <c r="K197" s="16">
        <f t="shared" si="8"/>
        <v>0</v>
      </c>
    </row>
    <row r="198" spans="1:11" x14ac:dyDescent="0.25">
      <c r="A198" s="57" t="s">
        <v>1214</v>
      </c>
      <c r="B198" s="36" t="s">
        <v>563</v>
      </c>
      <c r="C198" s="36" t="s">
        <v>564</v>
      </c>
      <c r="D198" s="23"/>
      <c r="E198" s="12"/>
      <c r="F198" s="36" t="s">
        <v>556</v>
      </c>
      <c r="G198" s="46" t="s">
        <v>1277</v>
      </c>
      <c r="H198" s="46" t="s">
        <v>1383</v>
      </c>
      <c r="I198" s="71">
        <f t="shared" si="6"/>
        <v>162</v>
      </c>
      <c r="J198" s="16">
        <f t="shared" si="7"/>
        <v>1467.72</v>
      </c>
      <c r="K198" s="16">
        <f t="shared" si="8"/>
        <v>1223.0999999999999</v>
      </c>
    </row>
    <row r="199" spans="1:11" x14ac:dyDescent="0.25">
      <c r="A199" s="57" t="s">
        <v>1215</v>
      </c>
      <c r="B199" s="36" t="s">
        <v>878</v>
      </c>
      <c r="C199" s="128" t="s">
        <v>879</v>
      </c>
      <c r="D199" s="8"/>
      <c r="E199" s="10"/>
      <c r="F199" s="128" t="s">
        <v>875</v>
      </c>
      <c r="G199" s="46" t="s">
        <v>26</v>
      </c>
      <c r="H199" s="46" t="s">
        <v>34</v>
      </c>
      <c r="I199" s="71">
        <f t="shared" si="6"/>
        <v>3</v>
      </c>
      <c r="J199" s="16">
        <f t="shared" si="7"/>
        <v>27.18</v>
      </c>
      <c r="K199" s="16">
        <f t="shared" si="8"/>
        <v>22.65</v>
      </c>
    </row>
    <row r="200" spans="1:11" x14ac:dyDescent="0.25">
      <c r="A200" s="57" t="s">
        <v>1042</v>
      </c>
      <c r="B200" s="12" t="s">
        <v>678</v>
      </c>
      <c r="C200" s="83" t="s">
        <v>676</v>
      </c>
      <c r="D200" s="8"/>
      <c r="E200" s="10"/>
      <c r="F200" s="91" t="s">
        <v>675</v>
      </c>
      <c r="G200" s="46" t="s">
        <v>77</v>
      </c>
      <c r="H200" s="46" t="s">
        <v>77</v>
      </c>
      <c r="I200" s="71">
        <f t="shared" ref="I200:I215" si="9">H200-G200</f>
        <v>0</v>
      </c>
      <c r="J200" s="16">
        <f t="shared" ref="J200:J215" si="10">I200*9.06</f>
        <v>0</v>
      </c>
      <c r="K200" s="16">
        <f t="shared" ref="K200:K215" si="11">I200*7.55</f>
        <v>0</v>
      </c>
    </row>
    <row r="201" spans="1:11" x14ac:dyDescent="0.25">
      <c r="A201" s="57" t="s">
        <v>423</v>
      </c>
      <c r="B201" s="36" t="s">
        <v>677</v>
      </c>
      <c r="C201" s="85"/>
      <c r="D201" s="8"/>
      <c r="E201" s="10"/>
      <c r="F201" s="92"/>
      <c r="G201" s="46" t="s">
        <v>37</v>
      </c>
      <c r="H201" s="46" t="s">
        <v>37</v>
      </c>
      <c r="I201" s="71">
        <f t="shared" si="9"/>
        <v>0</v>
      </c>
      <c r="J201" s="16">
        <f t="shared" si="10"/>
        <v>0</v>
      </c>
      <c r="K201" s="16">
        <f t="shared" si="11"/>
        <v>0</v>
      </c>
    </row>
    <row r="202" spans="1:11" x14ac:dyDescent="0.25">
      <c r="A202" s="57" t="s">
        <v>764</v>
      </c>
      <c r="B202" s="36" t="s">
        <v>927</v>
      </c>
      <c r="C202" s="85" t="s">
        <v>928</v>
      </c>
      <c r="D202" s="23"/>
      <c r="E202" s="12"/>
      <c r="F202" s="92" t="s">
        <v>929</v>
      </c>
      <c r="G202" s="46" t="s">
        <v>92</v>
      </c>
      <c r="H202" s="46" t="s">
        <v>390</v>
      </c>
      <c r="I202" s="71">
        <f t="shared" si="9"/>
        <v>6</v>
      </c>
      <c r="J202" s="16">
        <f t="shared" si="10"/>
        <v>54.36</v>
      </c>
      <c r="K202" s="16">
        <f t="shared" si="11"/>
        <v>45.3</v>
      </c>
    </row>
    <row r="203" spans="1:11" x14ac:dyDescent="0.25">
      <c r="A203" s="57" t="s">
        <v>483</v>
      </c>
      <c r="B203" s="36" t="s">
        <v>565</v>
      </c>
      <c r="C203" s="36" t="s">
        <v>566</v>
      </c>
      <c r="D203" s="23"/>
      <c r="E203" s="12"/>
      <c r="F203" s="36" t="s">
        <v>567</v>
      </c>
      <c r="G203" s="46" t="s">
        <v>1278</v>
      </c>
      <c r="H203" s="46" t="s">
        <v>1384</v>
      </c>
      <c r="I203" s="71">
        <f t="shared" si="9"/>
        <v>109</v>
      </c>
      <c r="J203" s="16">
        <f t="shared" si="10"/>
        <v>987.54000000000008</v>
      </c>
      <c r="K203" s="16">
        <f t="shared" si="11"/>
        <v>822.94999999999993</v>
      </c>
    </row>
    <row r="204" spans="1:11" x14ac:dyDescent="0.25">
      <c r="A204" s="57" t="s">
        <v>1319</v>
      </c>
      <c r="B204" s="12" t="s">
        <v>1172</v>
      </c>
      <c r="C204" s="162" t="s">
        <v>1174</v>
      </c>
      <c r="D204" s="8"/>
      <c r="E204" s="10"/>
      <c r="F204" s="8" t="s">
        <v>1171</v>
      </c>
      <c r="G204" s="115"/>
      <c r="H204" s="115"/>
      <c r="I204" s="71">
        <f t="shared" si="9"/>
        <v>0</v>
      </c>
      <c r="J204" s="16">
        <f t="shared" si="10"/>
        <v>0</v>
      </c>
      <c r="K204" s="16">
        <f t="shared" si="11"/>
        <v>0</v>
      </c>
    </row>
    <row r="205" spans="1:11" x14ac:dyDescent="0.25">
      <c r="A205" s="57" t="s">
        <v>619</v>
      </c>
      <c r="B205" s="12" t="s">
        <v>1173</v>
      </c>
      <c r="C205" s="163"/>
      <c r="D205" s="8"/>
      <c r="E205" s="10"/>
      <c r="F205" s="8" t="s">
        <v>1171</v>
      </c>
      <c r="G205" s="115"/>
      <c r="H205" s="115"/>
      <c r="I205" s="71">
        <f t="shared" si="9"/>
        <v>0</v>
      </c>
      <c r="J205" s="16">
        <f t="shared" si="10"/>
        <v>0</v>
      </c>
      <c r="K205" s="16">
        <f t="shared" si="11"/>
        <v>0</v>
      </c>
    </row>
    <row r="206" spans="1:11" x14ac:dyDescent="0.25">
      <c r="A206" s="57" t="s">
        <v>759</v>
      </c>
      <c r="B206" s="12" t="s">
        <v>659</v>
      </c>
      <c r="C206" s="12" t="s">
        <v>660</v>
      </c>
      <c r="D206" s="8"/>
      <c r="E206" s="10"/>
      <c r="F206" s="8" t="s">
        <v>655</v>
      </c>
      <c r="G206" s="46" t="s">
        <v>722</v>
      </c>
      <c r="H206" s="46" t="s">
        <v>722</v>
      </c>
      <c r="I206" s="71">
        <f t="shared" si="9"/>
        <v>0</v>
      </c>
      <c r="J206" s="16">
        <f t="shared" si="10"/>
        <v>0</v>
      </c>
      <c r="K206" s="16">
        <f t="shared" si="11"/>
        <v>0</v>
      </c>
    </row>
    <row r="207" spans="1:11" x14ac:dyDescent="0.25">
      <c r="A207" s="57" t="s">
        <v>746</v>
      </c>
      <c r="B207" s="8" t="s">
        <v>1209</v>
      </c>
      <c r="C207" s="8" t="s">
        <v>1210</v>
      </c>
      <c r="D207" s="8"/>
      <c r="E207" s="10"/>
      <c r="F207" s="8" t="s">
        <v>1211</v>
      </c>
      <c r="G207" s="115"/>
      <c r="H207" s="115"/>
      <c r="I207" s="71">
        <f t="shared" si="9"/>
        <v>0</v>
      </c>
      <c r="J207" s="16">
        <f t="shared" si="10"/>
        <v>0</v>
      </c>
      <c r="K207" s="16">
        <f t="shared" si="11"/>
        <v>0</v>
      </c>
    </row>
    <row r="208" spans="1:11" x14ac:dyDescent="0.25">
      <c r="A208" s="57" t="s">
        <v>625</v>
      </c>
      <c r="B208" s="12" t="s">
        <v>880</v>
      </c>
      <c r="C208" s="75" t="s">
        <v>881</v>
      </c>
      <c r="D208" s="8"/>
      <c r="E208" s="10"/>
      <c r="F208" s="31" t="s">
        <v>875</v>
      </c>
      <c r="G208" s="46" t="s">
        <v>17</v>
      </c>
      <c r="H208" s="46" t="s">
        <v>20</v>
      </c>
      <c r="I208" s="71">
        <f t="shared" si="9"/>
        <v>1</v>
      </c>
      <c r="J208" s="16">
        <f t="shared" si="10"/>
        <v>9.06</v>
      </c>
      <c r="K208" s="16">
        <f t="shared" si="11"/>
        <v>7.55</v>
      </c>
    </row>
    <row r="209" spans="1:14" x14ac:dyDescent="0.25">
      <c r="A209" s="57" t="s">
        <v>1320</v>
      </c>
      <c r="B209" s="12" t="s">
        <v>882</v>
      </c>
      <c r="C209" s="75" t="s">
        <v>883</v>
      </c>
      <c r="D209" s="8"/>
      <c r="E209" s="10"/>
      <c r="F209" s="31" t="s">
        <v>875</v>
      </c>
      <c r="G209" s="46" t="s">
        <v>17</v>
      </c>
      <c r="H209" s="46" t="s">
        <v>17</v>
      </c>
      <c r="I209" s="71">
        <f t="shared" si="9"/>
        <v>0</v>
      </c>
      <c r="J209" s="16">
        <f t="shared" si="10"/>
        <v>0</v>
      </c>
      <c r="K209" s="16">
        <f t="shared" si="11"/>
        <v>0</v>
      </c>
    </row>
    <row r="210" spans="1:14" x14ac:dyDescent="0.25">
      <c r="A210" s="57" t="s">
        <v>1321</v>
      </c>
      <c r="B210" s="12" t="s">
        <v>731</v>
      </c>
      <c r="C210" s="76" t="s">
        <v>735</v>
      </c>
      <c r="D210" s="8"/>
      <c r="E210" s="10"/>
      <c r="F210" s="91" t="s">
        <v>736</v>
      </c>
      <c r="G210" s="46" t="s">
        <v>23</v>
      </c>
      <c r="H210" s="46" t="s">
        <v>29</v>
      </c>
      <c r="I210" s="71">
        <f t="shared" si="9"/>
        <v>2</v>
      </c>
      <c r="J210" s="16">
        <f t="shared" si="10"/>
        <v>18.12</v>
      </c>
      <c r="K210" s="16">
        <f t="shared" si="11"/>
        <v>15.1</v>
      </c>
    </row>
    <row r="211" spans="1:14" x14ac:dyDescent="0.25">
      <c r="A211" s="57" t="s">
        <v>1322</v>
      </c>
      <c r="B211" s="12" t="s">
        <v>732</v>
      </c>
      <c r="C211" s="111"/>
      <c r="D211" s="8"/>
      <c r="E211" s="10"/>
      <c r="F211" s="112"/>
      <c r="G211" s="46" t="s">
        <v>23</v>
      </c>
      <c r="H211" s="46" t="s">
        <v>26</v>
      </c>
      <c r="I211" s="71">
        <f t="shared" si="9"/>
        <v>1</v>
      </c>
      <c r="J211" s="16">
        <f t="shared" si="10"/>
        <v>9.06</v>
      </c>
      <c r="K211" s="16">
        <f t="shared" si="11"/>
        <v>7.55</v>
      </c>
    </row>
    <row r="212" spans="1:14" x14ac:dyDescent="0.25">
      <c r="A212" s="57" t="s">
        <v>840</v>
      </c>
      <c r="B212" s="12" t="s">
        <v>733</v>
      </c>
      <c r="C212" s="77"/>
      <c r="D212" s="8"/>
      <c r="E212" s="10"/>
      <c r="F212" s="92"/>
      <c r="G212" s="46" t="s">
        <v>23</v>
      </c>
      <c r="H212" s="46" t="s">
        <v>40</v>
      </c>
      <c r="I212" s="71">
        <f t="shared" si="9"/>
        <v>6</v>
      </c>
      <c r="J212" s="16">
        <f t="shared" si="10"/>
        <v>54.36</v>
      </c>
      <c r="K212" s="16">
        <f t="shared" si="11"/>
        <v>45.3</v>
      </c>
    </row>
    <row r="213" spans="1:14" x14ac:dyDescent="0.25">
      <c r="A213" s="57" t="s">
        <v>1323</v>
      </c>
      <c r="B213" s="8" t="s">
        <v>1301</v>
      </c>
      <c r="C213" s="8" t="s">
        <v>1302</v>
      </c>
      <c r="D213" s="8"/>
      <c r="E213" s="10"/>
      <c r="F213" s="8" t="s">
        <v>1303</v>
      </c>
      <c r="G213" s="115"/>
      <c r="H213" s="115"/>
      <c r="I213" s="71">
        <f t="shared" si="9"/>
        <v>0</v>
      </c>
      <c r="J213" s="16">
        <f t="shared" si="10"/>
        <v>0</v>
      </c>
      <c r="K213" s="16">
        <f t="shared" si="11"/>
        <v>0</v>
      </c>
    </row>
    <row r="214" spans="1:14" x14ac:dyDescent="0.25">
      <c r="A214" s="57" t="s">
        <v>595</v>
      </c>
      <c r="B214" s="12" t="s">
        <v>931</v>
      </c>
      <c r="C214" s="77" t="s">
        <v>932</v>
      </c>
      <c r="D214" s="8"/>
      <c r="E214" s="10"/>
      <c r="F214" s="92" t="s">
        <v>698</v>
      </c>
      <c r="G214" s="46" t="s">
        <v>13</v>
      </c>
      <c r="H214" s="46" t="s">
        <v>13</v>
      </c>
      <c r="I214" s="71">
        <f t="shared" si="9"/>
        <v>0</v>
      </c>
      <c r="J214" s="16">
        <f t="shared" si="10"/>
        <v>0</v>
      </c>
      <c r="K214" s="16">
        <f t="shared" si="11"/>
        <v>0</v>
      </c>
    </row>
    <row r="215" spans="1:14" x14ac:dyDescent="0.25">
      <c r="A215" s="57" t="s">
        <v>1324</v>
      </c>
      <c r="B215" s="12" t="s">
        <v>1325</v>
      </c>
      <c r="C215" s="77" t="s">
        <v>1326</v>
      </c>
      <c r="D215" s="12"/>
      <c r="E215" s="12"/>
      <c r="F215" s="170" t="s">
        <v>1281</v>
      </c>
      <c r="G215" s="46" t="s">
        <v>1385</v>
      </c>
      <c r="H215" s="46" t="s">
        <v>1385</v>
      </c>
      <c r="I215" s="71">
        <f t="shared" si="9"/>
        <v>0</v>
      </c>
      <c r="J215" s="16">
        <f t="shared" si="10"/>
        <v>0</v>
      </c>
      <c r="K215" s="16">
        <f t="shared" si="11"/>
        <v>0</v>
      </c>
    </row>
    <row r="216" spans="1:14" x14ac:dyDescent="0.25">
      <c r="J216" s="17"/>
    </row>
    <row r="217" spans="1:14" s="19" customFormat="1" ht="15.75" x14ac:dyDescent="0.25">
      <c r="A217" s="236" t="s">
        <v>115</v>
      </c>
      <c r="B217" s="236"/>
      <c r="C217" s="236"/>
      <c r="D217" s="236"/>
      <c r="E217" s="236"/>
      <c r="F217" s="236"/>
      <c r="G217" s="236"/>
      <c r="H217" s="236"/>
      <c r="I217" s="236"/>
      <c r="J217" s="20"/>
      <c r="K217" s="20">
        <f>SUM(K8:K196)</f>
        <v>67172.350000000006</v>
      </c>
      <c r="L217" s="20"/>
      <c r="M217" s="20"/>
      <c r="N217" s="20">
        <f>J217+K217</f>
        <v>67172.350000000006</v>
      </c>
    </row>
    <row r="218" spans="1:14" x14ac:dyDescent="0.25">
      <c r="J218" s="17"/>
    </row>
    <row r="219" spans="1:14" x14ac:dyDescent="0.25">
      <c r="J219" s="17"/>
    </row>
    <row r="220" spans="1:14" x14ac:dyDescent="0.25">
      <c r="J220" s="17"/>
    </row>
    <row r="221" spans="1:14" x14ac:dyDescent="0.25">
      <c r="J221" s="17"/>
    </row>
    <row r="222" spans="1:14" x14ac:dyDescent="0.25">
      <c r="J222" s="17"/>
    </row>
    <row r="223" spans="1:14" x14ac:dyDescent="0.25">
      <c r="J223" s="17"/>
    </row>
    <row r="224" spans="1:14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  <row r="237" spans="10:10" x14ac:dyDescent="0.25">
      <c r="J237" s="17"/>
    </row>
    <row r="238" spans="10:10" x14ac:dyDescent="0.25">
      <c r="J238" s="17"/>
    </row>
    <row r="239" spans="10:10" x14ac:dyDescent="0.25">
      <c r="J239" s="17"/>
    </row>
    <row r="240" spans="10:10" x14ac:dyDescent="0.25">
      <c r="J240" s="17"/>
    </row>
    <row r="241" spans="10:10" x14ac:dyDescent="0.25">
      <c r="J241" s="17"/>
    </row>
    <row r="242" spans="10:10" x14ac:dyDescent="0.25">
      <c r="J242" s="17"/>
    </row>
    <row r="243" spans="10:10" x14ac:dyDescent="0.25">
      <c r="J243" s="17"/>
    </row>
    <row r="244" spans="10:10" x14ac:dyDescent="0.25">
      <c r="J244" s="17"/>
    </row>
    <row r="245" spans="10:10" x14ac:dyDescent="0.25">
      <c r="J245" s="17"/>
    </row>
    <row r="246" spans="10:10" x14ac:dyDescent="0.25">
      <c r="J246" s="17"/>
    </row>
    <row r="247" spans="10:10" x14ac:dyDescent="0.25">
      <c r="J247" s="17"/>
    </row>
    <row r="248" spans="10:10" x14ac:dyDescent="0.25">
      <c r="J248" s="17"/>
    </row>
    <row r="249" spans="10:10" x14ac:dyDescent="0.25">
      <c r="J249" s="17"/>
    </row>
    <row r="250" spans="10:10" x14ac:dyDescent="0.25">
      <c r="J250" s="17"/>
    </row>
    <row r="251" spans="10:10" x14ac:dyDescent="0.25">
      <c r="J251" s="17"/>
    </row>
    <row r="252" spans="10:10" x14ac:dyDescent="0.25">
      <c r="J252" s="17"/>
    </row>
    <row r="253" spans="10:10" x14ac:dyDescent="0.25">
      <c r="J253" s="17"/>
    </row>
    <row r="254" spans="10:10" x14ac:dyDescent="0.25">
      <c r="J254" s="17"/>
    </row>
    <row r="255" spans="10:10" x14ac:dyDescent="0.25">
      <c r="J255" s="17"/>
    </row>
    <row r="256" spans="10:10" x14ac:dyDescent="0.25">
      <c r="J256" s="17"/>
    </row>
    <row r="257" spans="10:10" x14ac:dyDescent="0.25">
      <c r="J257" s="17"/>
    </row>
    <row r="258" spans="10:10" x14ac:dyDescent="0.25">
      <c r="J258" s="17"/>
    </row>
    <row r="259" spans="10:10" x14ac:dyDescent="0.25">
      <c r="J259" s="17"/>
    </row>
    <row r="260" spans="10:10" x14ac:dyDescent="0.25">
      <c r="J260" s="17"/>
    </row>
    <row r="261" spans="10:10" x14ac:dyDescent="0.25">
      <c r="J261" s="17"/>
    </row>
    <row r="262" spans="10:10" x14ac:dyDescent="0.25">
      <c r="J262" s="17"/>
    </row>
    <row r="263" spans="10:10" x14ac:dyDescent="0.25">
      <c r="J263" s="17"/>
    </row>
    <row r="264" spans="10:10" x14ac:dyDescent="0.25">
      <c r="J264" s="17"/>
    </row>
    <row r="265" spans="10:10" x14ac:dyDescent="0.25">
      <c r="J265" s="17"/>
    </row>
    <row r="266" spans="10:10" x14ac:dyDescent="0.25">
      <c r="J266" s="17"/>
    </row>
    <row r="267" spans="10:10" x14ac:dyDescent="0.25">
      <c r="J267" s="17"/>
    </row>
    <row r="268" spans="10:10" x14ac:dyDescent="0.25">
      <c r="J268" s="17"/>
    </row>
    <row r="269" spans="10:10" x14ac:dyDescent="0.25">
      <c r="J269" s="17"/>
    </row>
    <row r="270" spans="10:10" x14ac:dyDescent="0.25">
      <c r="J270" s="17"/>
    </row>
    <row r="271" spans="10:10" x14ac:dyDescent="0.25">
      <c r="J271" s="17"/>
    </row>
    <row r="272" spans="10:10" x14ac:dyDescent="0.25">
      <c r="J272" s="17"/>
    </row>
    <row r="273" spans="10:10" x14ac:dyDescent="0.25">
      <c r="J273" s="17"/>
    </row>
    <row r="274" spans="10:10" x14ac:dyDescent="0.25">
      <c r="J274" s="17"/>
    </row>
    <row r="275" spans="10:10" x14ac:dyDescent="0.25">
      <c r="J275" s="17"/>
    </row>
    <row r="276" spans="10:10" x14ac:dyDescent="0.25">
      <c r="J276" s="17"/>
    </row>
    <row r="277" spans="10:10" x14ac:dyDescent="0.25">
      <c r="J277" s="17"/>
    </row>
    <row r="278" spans="10:10" x14ac:dyDescent="0.25">
      <c r="J278" s="17"/>
    </row>
    <row r="279" spans="10:10" x14ac:dyDescent="0.25">
      <c r="J279" s="17"/>
    </row>
    <row r="280" spans="10:10" x14ac:dyDescent="0.25">
      <c r="J280" s="17"/>
    </row>
    <row r="281" spans="10:10" x14ac:dyDescent="0.25">
      <c r="J281" s="17"/>
    </row>
    <row r="282" spans="10:10" x14ac:dyDescent="0.25">
      <c r="J282" s="17"/>
    </row>
    <row r="283" spans="10:10" x14ac:dyDescent="0.25">
      <c r="J283" s="17"/>
    </row>
    <row r="284" spans="10:10" x14ac:dyDescent="0.25">
      <c r="J284" s="17"/>
    </row>
    <row r="285" spans="10:10" x14ac:dyDescent="0.25">
      <c r="J285" s="17"/>
    </row>
    <row r="286" spans="10:10" x14ac:dyDescent="0.25">
      <c r="J286" s="17"/>
    </row>
    <row r="287" spans="10:10" x14ac:dyDescent="0.25">
      <c r="J287" s="17"/>
    </row>
  </sheetData>
  <mergeCells count="22">
    <mergeCell ref="D177:D178"/>
    <mergeCell ref="E177:E178"/>
    <mergeCell ref="A217:I217"/>
    <mergeCell ref="E79:E80"/>
    <mergeCell ref="D112:D113"/>
    <mergeCell ref="E112:E113"/>
    <mergeCell ref="D143:D144"/>
    <mergeCell ref="E143:E144"/>
    <mergeCell ref="D145:D147"/>
    <mergeCell ref="E145:E147"/>
    <mergeCell ref="I5:I6"/>
    <mergeCell ref="J5:J6"/>
    <mergeCell ref="K5:K6"/>
    <mergeCell ref="D11:D12"/>
    <mergeCell ref="E11:E12"/>
    <mergeCell ref="F5:F6"/>
    <mergeCell ref="G5:H5"/>
    <mergeCell ref="E57:E58"/>
    <mergeCell ref="A5:A6"/>
    <mergeCell ref="B5:B6"/>
    <mergeCell ref="C5:C6"/>
    <mergeCell ref="D5:E5"/>
  </mergeCells>
  <pageMargins left="0.7" right="0.7" top="0.75" bottom="0.75" header="0.3" footer="0.3"/>
  <pageSetup paperSize="10000" scale="110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J216"/>
  <sheetViews>
    <sheetView topLeftCell="A103" zoomScaleNormal="100" workbookViewId="0">
      <selection activeCell="A124" sqref="A124:XFD124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9" customWidth="1"/>
    <col min="12" max="12" width="10.42578125" customWidth="1"/>
    <col min="13" max="13" width="12.7109375" customWidth="1"/>
    <col min="14" max="15" width="9.140625" customWidth="1"/>
  </cols>
  <sheetData>
    <row r="1" spans="1:36" ht="23.25" x14ac:dyDescent="0.35">
      <c r="A1" s="1" t="s">
        <v>0</v>
      </c>
    </row>
    <row r="2" spans="1:36" x14ac:dyDescent="0.25">
      <c r="A2" t="s">
        <v>1</v>
      </c>
      <c r="E2" s="23"/>
      <c r="F2" t="s">
        <v>2</v>
      </c>
      <c r="H2" s="113"/>
      <c r="I2" t="s">
        <v>200</v>
      </c>
      <c r="L2" s="157"/>
    </row>
    <row r="3" spans="1:36" x14ac:dyDescent="0.25">
      <c r="A3" t="s">
        <v>3</v>
      </c>
      <c r="E3" s="10"/>
      <c r="F3" t="s">
        <v>4</v>
      </c>
      <c r="L3" s="156"/>
    </row>
    <row r="4" spans="1:36" x14ac:dyDescent="0.25">
      <c r="L4" s="156"/>
    </row>
    <row r="5" spans="1:36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1281</v>
      </c>
      <c r="H5" s="227"/>
      <c r="I5" s="228" t="s">
        <v>9</v>
      </c>
      <c r="J5" s="234" t="s">
        <v>1386</v>
      </c>
    </row>
    <row r="6" spans="1:36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5"/>
    </row>
    <row r="7" spans="1:36" s="98" customFormat="1" x14ac:dyDescent="0.25">
      <c r="A7" s="57" t="s">
        <v>13</v>
      </c>
      <c r="B7" s="99" t="s">
        <v>516</v>
      </c>
      <c r="C7" s="99" t="s">
        <v>517</v>
      </c>
      <c r="D7" s="97"/>
      <c r="E7" s="10"/>
      <c r="F7" s="99" t="s">
        <v>518</v>
      </c>
      <c r="G7" s="100">
        <v>1</v>
      </c>
      <c r="H7" s="100">
        <v>1</v>
      </c>
      <c r="I7" s="71">
        <f>H7-G7</f>
        <v>0</v>
      </c>
      <c r="J7" s="16">
        <f>I7*97.55</f>
        <v>0</v>
      </c>
    </row>
    <row r="8" spans="1:36" s="61" customFormat="1" x14ac:dyDescent="0.25">
      <c r="A8" s="57" t="s">
        <v>17</v>
      </c>
      <c r="B8" s="58" t="s">
        <v>208</v>
      </c>
      <c r="C8" s="59" t="s">
        <v>209</v>
      </c>
      <c r="D8" s="60"/>
      <c r="E8" s="10"/>
      <c r="F8" s="62" t="s">
        <v>210</v>
      </c>
      <c r="G8" s="53">
        <v>1</v>
      </c>
      <c r="H8" s="53">
        <v>1</v>
      </c>
      <c r="I8" s="71">
        <f t="shared" ref="I8:I71" si="0">H8-G8</f>
        <v>0</v>
      </c>
      <c r="J8" s="16">
        <f t="shared" ref="J8:J71" si="1">I8*97.55</f>
        <v>0</v>
      </c>
    </row>
    <row r="9" spans="1:36" s="61" customFormat="1" x14ac:dyDescent="0.25">
      <c r="A9" s="57" t="s">
        <v>20</v>
      </c>
      <c r="B9" s="58" t="s">
        <v>490</v>
      </c>
      <c r="C9" s="59" t="s">
        <v>491</v>
      </c>
      <c r="D9" s="23"/>
      <c r="E9" s="12"/>
      <c r="F9" s="62" t="s">
        <v>463</v>
      </c>
      <c r="G9" s="53">
        <v>10</v>
      </c>
      <c r="H9" s="53">
        <v>11</v>
      </c>
      <c r="I9" s="71">
        <f t="shared" si="0"/>
        <v>1</v>
      </c>
      <c r="J9" s="16">
        <f t="shared" si="1"/>
        <v>97.55</v>
      </c>
    </row>
    <row r="10" spans="1:36" s="61" customFormat="1" x14ac:dyDescent="0.25">
      <c r="A10" s="57" t="s">
        <v>23</v>
      </c>
      <c r="B10" s="58" t="s">
        <v>793</v>
      </c>
      <c r="C10" s="59" t="s">
        <v>794</v>
      </c>
      <c r="D10" s="60"/>
      <c r="E10" s="10"/>
      <c r="F10" s="62" t="s">
        <v>795</v>
      </c>
      <c r="G10" s="53">
        <v>9</v>
      </c>
      <c r="H10" s="53">
        <v>9</v>
      </c>
      <c r="I10" s="71">
        <f t="shared" si="0"/>
        <v>0</v>
      </c>
      <c r="J10" s="16">
        <f t="shared" si="1"/>
        <v>0</v>
      </c>
    </row>
    <row r="11" spans="1:36" s="61" customFormat="1" x14ac:dyDescent="0.25">
      <c r="A11" s="57" t="s">
        <v>26</v>
      </c>
      <c r="B11" s="99" t="s">
        <v>519</v>
      </c>
      <c r="C11" s="83" t="s">
        <v>520</v>
      </c>
      <c r="D11" s="241"/>
      <c r="E11" s="243"/>
      <c r="F11" s="83" t="s">
        <v>522</v>
      </c>
      <c r="G11" s="53">
        <v>50</v>
      </c>
      <c r="H11" s="53">
        <v>62</v>
      </c>
      <c r="I11" s="71">
        <f t="shared" si="0"/>
        <v>12</v>
      </c>
      <c r="J11" s="16">
        <f t="shared" si="1"/>
        <v>1170.5999999999999</v>
      </c>
    </row>
    <row r="12" spans="1:36" s="61" customFormat="1" x14ac:dyDescent="0.25">
      <c r="A12" s="57" t="s">
        <v>29</v>
      </c>
      <c r="B12" s="99" t="s">
        <v>521</v>
      </c>
      <c r="C12" s="85"/>
      <c r="D12" s="242"/>
      <c r="E12" s="244"/>
      <c r="F12" s="85"/>
      <c r="G12" s="53">
        <v>30</v>
      </c>
      <c r="H12" s="53">
        <v>36</v>
      </c>
      <c r="I12" s="71">
        <f t="shared" si="0"/>
        <v>6</v>
      </c>
      <c r="J12" s="16">
        <f t="shared" si="1"/>
        <v>585.29999999999995</v>
      </c>
    </row>
    <row r="13" spans="1:36" s="61" customFormat="1" x14ac:dyDescent="0.25">
      <c r="A13" s="57" t="s">
        <v>31</v>
      </c>
      <c r="B13" s="99" t="s">
        <v>899</v>
      </c>
      <c r="C13" s="85" t="s">
        <v>900</v>
      </c>
      <c r="D13" s="12"/>
      <c r="E13" s="10"/>
      <c r="F13" s="138" t="s">
        <v>901</v>
      </c>
      <c r="G13" s="53">
        <v>2</v>
      </c>
      <c r="H13" s="53">
        <v>8</v>
      </c>
      <c r="I13" s="71">
        <f t="shared" si="0"/>
        <v>6</v>
      </c>
      <c r="J13" s="16">
        <f t="shared" si="1"/>
        <v>585.29999999999995</v>
      </c>
    </row>
    <row r="14" spans="1:36" x14ac:dyDescent="0.25">
      <c r="A14" s="57" t="s">
        <v>34</v>
      </c>
      <c r="B14" s="12" t="s">
        <v>150</v>
      </c>
      <c r="C14" s="12" t="s">
        <v>151</v>
      </c>
      <c r="D14" s="12"/>
      <c r="E14" s="10"/>
      <c r="F14" t="s">
        <v>152</v>
      </c>
      <c r="G14" s="46" t="s">
        <v>146</v>
      </c>
      <c r="H14" s="46" t="s">
        <v>146</v>
      </c>
      <c r="I14" s="71">
        <f t="shared" si="0"/>
        <v>0</v>
      </c>
      <c r="J14" s="16">
        <f t="shared" si="1"/>
        <v>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x14ac:dyDescent="0.25">
      <c r="A15" s="57" t="s">
        <v>37</v>
      </c>
      <c r="B15" s="12" t="s">
        <v>212</v>
      </c>
      <c r="C15" s="12" t="s">
        <v>213</v>
      </c>
      <c r="D15" s="12"/>
      <c r="E15" s="10"/>
      <c r="F15" s="8" t="s">
        <v>214</v>
      </c>
      <c r="G15" s="46" t="s">
        <v>20</v>
      </c>
      <c r="H15" s="46" t="s">
        <v>20</v>
      </c>
      <c r="I15" s="71">
        <f t="shared" si="0"/>
        <v>0</v>
      </c>
      <c r="J15" s="16">
        <f t="shared" si="1"/>
        <v>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25">
      <c r="A16" s="57" t="s">
        <v>40</v>
      </c>
      <c r="B16" s="12" t="s">
        <v>120</v>
      </c>
      <c r="C16" s="12" t="s">
        <v>121</v>
      </c>
      <c r="D16" s="12"/>
      <c r="E16" s="10"/>
      <c r="F16" s="8" t="s">
        <v>76</v>
      </c>
      <c r="G16" s="46" t="s">
        <v>20</v>
      </c>
      <c r="H16" s="46" t="s">
        <v>20</v>
      </c>
      <c r="I16" s="71">
        <f t="shared" si="0"/>
        <v>0</v>
      </c>
      <c r="J16" s="16">
        <f t="shared" si="1"/>
        <v>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25">
      <c r="A17" s="57" t="s">
        <v>43</v>
      </c>
      <c r="B17" s="12" t="s">
        <v>1190</v>
      </c>
      <c r="C17" s="12" t="s">
        <v>1191</v>
      </c>
      <c r="D17" s="12"/>
      <c r="E17" s="10"/>
      <c r="F17" s="8" t="s">
        <v>1185</v>
      </c>
      <c r="G17" s="46" t="s">
        <v>16</v>
      </c>
      <c r="H17" s="46" t="s">
        <v>13</v>
      </c>
      <c r="I17" s="71">
        <f t="shared" si="0"/>
        <v>1</v>
      </c>
      <c r="J17" s="16">
        <f t="shared" si="1"/>
        <v>97.55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25">
      <c r="A18" s="57" t="s">
        <v>46</v>
      </c>
      <c r="B18" s="12" t="s">
        <v>1192</v>
      </c>
      <c r="C18" s="12" t="s">
        <v>1191</v>
      </c>
      <c r="D18" s="12"/>
      <c r="E18" s="10"/>
      <c r="F18" s="8" t="s">
        <v>1185</v>
      </c>
      <c r="G18" s="46" t="s">
        <v>16</v>
      </c>
      <c r="H18" s="46" t="s">
        <v>16</v>
      </c>
      <c r="I18" s="71">
        <f t="shared" si="0"/>
        <v>0</v>
      </c>
      <c r="J18" s="16">
        <f t="shared" si="1"/>
        <v>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25">
      <c r="A19" s="57" t="s">
        <v>49</v>
      </c>
      <c r="B19" s="12" t="s">
        <v>1310</v>
      </c>
      <c r="C19" s="12" t="s">
        <v>1311</v>
      </c>
      <c r="D19" s="12"/>
      <c r="E19" s="10"/>
      <c r="F19" s="8" t="s">
        <v>1312</v>
      </c>
      <c r="G19" s="46"/>
      <c r="H19" s="46" t="s">
        <v>16</v>
      </c>
      <c r="I19" s="71">
        <f t="shared" si="0"/>
        <v>0</v>
      </c>
      <c r="J19" s="16">
        <f t="shared" si="1"/>
        <v>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57" t="s">
        <v>52</v>
      </c>
      <c r="B20" s="12" t="s">
        <v>296</v>
      </c>
      <c r="C20" s="12" t="s">
        <v>297</v>
      </c>
      <c r="D20" s="12"/>
      <c r="E20" s="10"/>
      <c r="F20" s="8" t="s">
        <v>298</v>
      </c>
      <c r="G20" s="46" t="s">
        <v>23</v>
      </c>
      <c r="H20" s="46" t="s">
        <v>29</v>
      </c>
      <c r="I20" s="71">
        <f t="shared" si="0"/>
        <v>2</v>
      </c>
      <c r="J20" s="16">
        <f t="shared" si="1"/>
        <v>195.1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25">
      <c r="A21" s="57" t="s">
        <v>54</v>
      </c>
      <c r="B21" s="12" t="s">
        <v>488</v>
      </c>
      <c r="C21" s="12" t="s">
        <v>489</v>
      </c>
      <c r="D21" s="12"/>
      <c r="E21" s="10"/>
      <c r="F21" s="8" t="s">
        <v>454</v>
      </c>
      <c r="G21" s="46" t="s">
        <v>20</v>
      </c>
      <c r="H21" s="46" t="s">
        <v>20</v>
      </c>
      <c r="I21" s="71">
        <f t="shared" si="0"/>
        <v>0</v>
      </c>
      <c r="J21" s="16">
        <f t="shared" si="1"/>
        <v>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25">
      <c r="A22" s="57" t="s">
        <v>58</v>
      </c>
      <c r="B22" s="12" t="s">
        <v>14</v>
      </c>
      <c r="C22" s="164" t="s">
        <v>122</v>
      </c>
      <c r="D22" s="23"/>
      <c r="E22" s="12"/>
      <c r="F22" s="8" t="s">
        <v>15</v>
      </c>
      <c r="G22" s="46" t="s">
        <v>13</v>
      </c>
      <c r="H22" s="46" t="s">
        <v>13</v>
      </c>
      <c r="I22" s="71">
        <f t="shared" si="0"/>
        <v>0</v>
      </c>
      <c r="J22" s="16">
        <f t="shared" si="1"/>
        <v>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25">
      <c r="A23" s="57" t="s">
        <v>61</v>
      </c>
      <c r="B23" s="99" t="s">
        <v>523</v>
      </c>
      <c r="C23" s="99" t="s">
        <v>524</v>
      </c>
      <c r="D23" s="23"/>
      <c r="E23" s="12"/>
      <c r="F23" s="99" t="s">
        <v>527</v>
      </c>
      <c r="G23" s="46" t="s">
        <v>318</v>
      </c>
      <c r="H23" s="46" t="s">
        <v>393</v>
      </c>
      <c r="I23" s="71">
        <f t="shared" si="0"/>
        <v>9</v>
      </c>
      <c r="J23" s="16">
        <f t="shared" si="1"/>
        <v>877.94999999999993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25">
      <c r="A24" s="57" t="s">
        <v>65</v>
      </c>
      <c r="B24" s="99" t="s">
        <v>525</v>
      </c>
      <c r="C24" s="99" t="s">
        <v>526</v>
      </c>
      <c r="D24" s="23"/>
      <c r="E24" s="12"/>
      <c r="F24" s="99" t="s">
        <v>528</v>
      </c>
      <c r="G24" s="46" t="s">
        <v>31</v>
      </c>
      <c r="H24" s="46" t="s">
        <v>31</v>
      </c>
      <c r="I24" s="71">
        <f t="shared" si="0"/>
        <v>0</v>
      </c>
      <c r="J24" s="16">
        <f t="shared" si="1"/>
        <v>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25">
      <c r="A25" s="57" t="s">
        <v>68</v>
      </c>
      <c r="B25" s="12" t="s">
        <v>1290</v>
      </c>
      <c r="C25" s="12" t="s">
        <v>1291</v>
      </c>
      <c r="D25" s="12"/>
      <c r="E25" s="10"/>
      <c r="F25" s="8" t="s">
        <v>1292</v>
      </c>
      <c r="G25" s="46" t="s">
        <v>16</v>
      </c>
      <c r="H25" s="46" t="s">
        <v>20</v>
      </c>
      <c r="I25" s="71">
        <f t="shared" si="0"/>
        <v>3</v>
      </c>
      <c r="J25" s="16">
        <f t="shared" si="1"/>
        <v>292.64999999999998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25">
      <c r="A26" s="57" t="s">
        <v>71</v>
      </c>
      <c r="B26" s="12" t="s">
        <v>18</v>
      </c>
      <c r="C26" s="12" t="s">
        <v>123</v>
      </c>
      <c r="D26" s="23"/>
      <c r="E26" s="12"/>
      <c r="F26" s="8" t="s">
        <v>19</v>
      </c>
      <c r="G26" s="46" t="s">
        <v>57</v>
      </c>
      <c r="H26" s="46" t="s">
        <v>194</v>
      </c>
      <c r="I26" s="71">
        <f t="shared" si="0"/>
        <v>5</v>
      </c>
      <c r="J26" s="16">
        <f t="shared" si="1"/>
        <v>487.75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25">
      <c r="A27" s="57" t="s">
        <v>74</v>
      </c>
      <c r="B27" s="12" t="s">
        <v>21</v>
      </c>
      <c r="C27" s="12" t="s">
        <v>124</v>
      </c>
      <c r="D27" s="23"/>
      <c r="E27" s="12"/>
      <c r="F27" s="8" t="s">
        <v>22</v>
      </c>
      <c r="G27" s="46" t="s">
        <v>58</v>
      </c>
      <c r="H27" s="46" t="s">
        <v>58</v>
      </c>
      <c r="I27" s="71">
        <f t="shared" si="0"/>
        <v>0</v>
      </c>
      <c r="J27" s="16">
        <f t="shared" si="1"/>
        <v>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57" t="s">
        <v>77</v>
      </c>
      <c r="B28" s="12" t="s">
        <v>484</v>
      </c>
      <c r="C28" s="12" t="s">
        <v>485</v>
      </c>
      <c r="D28" s="12"/>
      <c r="E28" s="10"/>
      <c r="F28" s="8" t="s">
        <v>416</v>
      </c>
      <c r="G28" s="46" t="s">
        <v>13</v>
      </c>
      <c r="H28" s="46" t="s">
        <v>13</v>
      </c>
      <c r="I28" s="71">
        <f t="shared" si="0"/>
        <v>0</v>
      </c>
      <c r="J28" s="16">
        <f t="shared" si="1"/>
        <v>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25">
      <c r="A29" s="57" t="s">
        <v>81</v>
      </c>
      <c r="B29" s="12" t="s">
        <v>24</v>
      </c>
      <c r="C29" s="12" t="s">
        <v>125</v>
      </c>
      <c r="D29" s="23"/>
      <c r="E29" s="12"/>
      <c r="F29" s="8" t="s">
        <v>25</v>
      </c>
      <c r="G29" s="46" t="s">
        <v>206</v>
      </c>
      <c r="H29" s="46" t="s">
        <v>242</v>
      </c>
      <c r="I29" s="71">
        <f t="shared" si="0"/>
        <v>3</v>
      </c>
      <c r="J29" s="16">
        <f t="shared" si="1"/>
        <v>292.64999999999998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25">
      <c r="A30" s="57" t="s">
        <v>83</v>
      </c>
      <c r="B30" s="12" t="s">
        <v>27</v>
      </c>
      <c r="C30" s="12" t="s">
        <v>126</v>
      </c>
      <c r="D30" s="23"/>
      <c r="E30" s="12"/>
      <c r="F30" s="8" t="s">
        <v>28</v>
      </c>
      <c r="G30" s="46" t="s">
        <v>23</v>
      </c>
      <c r="H30" s="46" t="s">
        <v>23</v>
      </c>
      <c r="I30" s="71">
        <f t="shared" si="0"/>
        <v>0</v>
      </c>
      <c r="J30" s="16">
        <f t="shared" si="1"/>
        <v>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x14ac:dyDescent="0.25">
      <c r="A31" s="57" t="s">
        <v>85</v>
      </c>
      <c r="B31" s="12" t="s">
        <v>30</v>
      </c>
      <c r="C31" s="12" t="s">
        <v>127</v>
      </c>
      <c r="D31" s="8"/>
      <c r="E31" s="10"/>
      <c r="F31" s="8" t="s">
        <v>22</v>
      </c>
      <c r="G31" s="46" t="s">
        <v>20</v>
      </c>
      <c r="H31" s="46" t="s">
        <v>23</v>
      </c>
      <c r="I31" s="71">
        <f t="shared" si="0"/>
        <v>1</v>
      </c>
      <c r="J31" s="16">
        <f t="shared" si="1"/>
        <v>97.55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25">
      <c r="A32" s="57" t="s">
        <v>88</v>
      </c>
      <c r="B32" s="12" t="s">
        <v>32</v>
      </c>
      <c r="C32" s="12" t="s">
        <v>128</v>
      </c>
      <c r="D32" s="23"/>
      <c r="E32" s="12"/>
      <c r="F32" s="8" t="s">
        <v>33</v>
      </c>
      <c r="G32" s="46" t="s">
        <v>57</v>
      </c>
      <c r="H32" s="46" t="s">
        <v>146</v>
      </c>
      <c r="I32" s="71">
        <f t="shared" si="0"/>
        <v>1</v>
      </c>
      <c r="J32" s="16">
        <f t="shared" si="1"/>
        <v>97.55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x14ac:dyDescent="0.25">
      <c r="A33" s="57" t="s">
        <v>90</v>
      </c>
      <c r="B33" s="12" t="s">
        <v>35</v>
      </c>
      <c r="C33" s="12" t="s">
        <v>129</v>
      </c>
      <c r="D33" s="23"/>
      <c r="E33" s="12"/>
      <c r="F33" s="8" t="s">
        <v>36</v>
      </c>
      <c r="G33" s="46" t="s">
        <v>31</v>
      </c>
      <c r="H33" s="46" t="s">
        <v>34</v>
      </c>
      <c r="I33" s="71">
        <f t="shared" si="0"/>
        <v>1</v>
      </c>
      <c r="J33" s="16">
        <f t="shared" si="1"/>
        <v>97.55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x14ac:dyDescent="0.25">
      <c r="A34" s="57" t="s">
        <v>57</v>
      </c>
      <c r="B34" s="12" t="s">
        <v>215</v>
      </c>
      <c r="C34" s="12" t="s">
        <v>213</v>
      </c>
      <c r="D34" s="8"/>
      <c r="E34" s="10"/>
      <c r="F34" s="8" t="s">
        <v>214</v>
      </c>
      <c r="G34" s="46" t="s">
        <v>20</v>
      </c>
      <c r="H34" s="46" t="s">
        <v>20</v>
      </c>
      <c r="I34" s="71">
        <f t="shared" si="0"/>
        <v>0</v>
      </c>
      <c r="J34" s="16">
        <f t="shared" si="1"/>
        <v>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x14ac:dyDescent="0.25">
      <c r="A35" s="57" t="s">
        <v>146</v>
      </c>
      <c r="B35" s="12" t="s">
        <v>38</v>
      </c>
      <c r="C35" s="12" t="s">
        <v>130</v>
      </c>
      <c r="D35" s="23"/>
      <c r="E35" s="12"/>
      <c r="F35" s="8" t="s">
        <v>39</v>
      </c>
      <c r="G35" s="46" t="s">
        <v>31</v>
      </c>
      <c r="H35" s="46" t="s">
        <v>34</v>
      </c>
      <c r="I35" s="71">
        <f t="shared" si="0"/>
        <v>1</v>
      </c>
      <c r="J35" s="16">
        <f t="shared" si="1"/>
        <v>97.55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x14ac:dyDescent="0.25">
      <c r="A36" s="57" t="s">
        <v>191</v>
      </c>
      <c r="B36" s="12" t="s">
        <v>216</v>
      </c>
      <c r="C36" s="64" t="s">
        <v>1279</v>
      </c>
      <c r="D36" s="23"/>
      <c r="E36" s="12"/>
      <c r="F36" s="8" t="s">
        <v>214</v>
      </c>
      <c r="G36" s="46" t="s">
        <v>20</v>
      </c>
      <c r="H36" s="46" t="s">
        <v>23</v>
      </c>
      <c r="I36" s="71">
        <f t="shared" si="0"/>
        <v>1</v>
      </c>
      <c r="J36" s="16">
        <f t="shared" si="1"/>
        <v>97.55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x14ac:dyDescent="0.25">
      <c r="A37" s="57" t="s">
        <v>192</v>
      </c>
      <c r="B37" s="12" t="s">
        <v>694</v>
      </c>
      <c r="C37" s="12" t="s">
        <v>695</v>
      </c>
      <c r="D37" s="8"/>
      <c r="E37" s="10"/>
      <c r="F37" s="8" t="s">
        <v>691</v>
      </c>
      <c r="G37" s="48" t="s">
        <v>16</v>
      </c>
      <c r="H37" s="48" t="s">
        <v>16</v>
      </c>
      <c r="I37" s="71">
        <f t="shared" si="0"/>
        <v>0</v>
      </c>
      <c r="J37" s="16">
        <f t="shared" si="1"/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x14ac:dyDescent="0.25">
      <c r="A38" s="57" t="s">
        <v>193</v>
      </c>
      <c r="B38" s="12" t="s">
        <v>218</v>
      </c>
      <c r="C38" s="64" t="s">
        <v>219</v>
      </c>
      <c r="D38" s="23"/>
      <c r="E38" s="12"/>
      <c r="F38" s="8" t="s">
        <v>210</v>
      </c>
      <c r="G38" s="46" t="s">
        <v>26</v>
      </c>
      <c r="H38" s="46" t="s">
        <v>26</v>
      </c>
      <c r="I38" s="71">
        <f t="shared" si="0"/>
        <v>0</v>
      </c>
      <c r="J38" s="16">
        <f t="shared" si="1"/>
        <v>0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x14ac:dyDescent="0.25">
      <c r="A39" s="57" t="s">
        <v>194</v>
      </c>
      <c r="B39" s="12" t="s">
        <v>472</v>
      </c>
      <c r="C39" s="64" t="s">
        <v>473</v>
      </c>
      <c r="D39" s="8"/>
      <c r="E39" s="10"/>
      <c r="F39" s="8" t="s">
        <v>416</v>
      </c>
      <c r="G39" s="46" t="s">
        <v>16</v>
      </c>
      <c r="H39" s="46" t="s">
        <v>13</v>
      </c>
      <c r="I39" s="71">
        <f t="shared" si="0"/>
        <v>1</v>
      </c>
      <c r="J39" s="16">
        <f t="shared" si="1"/>
        <v>97.55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25">
      <c r="A40" s="57" t="s">
        <v>195</v>
      </c>
      <c r="B40" s="12" t="s">
        <v>220</v>
      </c>
      <c r="C40" s="64" t="s">
        <v>221</v>
      </c>
      <c r="D40" s="23"/>
      <c r="E40" s="12"/>
      <c r="F40" s="8" t="s">
        <v>222</v>
      </c>
      <c r="G40" s="48" t="s">
        <v>81</v>
      </c>
      <c r="H40" s="48" t="s">
        <v>88</v>
      </c>
      <c r="I40" s="71">
        <f t="shared" si="0"/>
        <v>3</v>
      </c>
      <c r="J40" s="16">
        <f t="shared" si="1"/>
        <v>292.64999999999998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x14ac:dyDescent="0.25">
      <c r="A41" s="57" t="s">
        <v>196</v>
      </c>
      <c r="B41" s="12" t="s">
        <v>673</v>
      </c>
      <c r="C41" s="12" t="s">
        <v>674</v>
      </c>
      <c r="D41" s="23"/>
      <c r="E41" s="12"/>
      <c r="F41" s="8" t="s">
        <v>675</v>
      </c>
      <c r="G41" s="48" t="s">
        <v>194</v>
      </c>
      <c r="H41" s="48" t="s">
        <v>206</v>
      </c>
      <c r="I41" s="71">
        <f t="shared" si="0"/>
        <v>5</v>
      </c>
      <c r="J41" s="16">
        <f t="shared" si="1"/>
        <v>487.75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x14ac:dyDescent="0.25">
      <c r="A42" s="57" t="s">
        <v>197</v>
      </c>
      <c r="B42" s="12" t="s">
        <v>475</v>
      </c>
      <c r="C42" s="64" t="s">
        <v>476</v>
      </c>
      <c r="D42" s="8"/>
      <c r="E42" s="10"/>
      <c r="F42" s="8" t="s">
        <v>477</v>
      </c>
      <c r="G42" s="46" t="s">
        <v>20</v>
      </c>
      <c r="H42" s="46" t="s">
        <v>20</v>
      </c>
      <c r="I42" s="71">
        <f t="shared" si="0"/>
        <v>0</v>
      </c>
      <c r="J42" s="16">
        <f t="shared" si="1"/>
        <v>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x14ac:dyDescent="0.25">
      <c r="A43" s="57" t="s">
        <v>198</v>
      </c>
      <c r="B43" s="99" t="s">
        <v>529</v>
      </c>
      <c r="C43" s="99" t="s">
        <v>530</v>
      </c>
      <c r="D43" s="8"/>
      <c r="E43" s="10"/>
      <c r="F43" s="99" t="s">
        <v>531</v>
      </c>
      <c r="G43" s="46" t="s">
        <v>17</v>
      </c>
      <c r="H43" s="46" t="s">
        <v>17</v>
      </c>
      <c r="I43" s="71">
        <f t="shared" si="0"/>
        <v>0</v>
      </c>
      <c r="J43" s="16">
        <f t="shared" si="1"/>
        <v>0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x14ac:dyDescent="0.25">
      <c r="A44" s="57" t="s">
        <v>206</v>
      </c>
      <c r="B44" s="12" t="s">
        <v>41</v>
      </c>
      <c r="C44" s="12" t="s">
        <v>131</v>
      </c>
      <c r="D44" s="8"/>
      <c r="E44" s="10"/>
      <c r="F44" s="8" t="s">
        <v>42</v>
      </c>
      <c r="G44" s="46" t="s">
        <v>17</v>
      </c>
      <c r="H44" s="46" t="s">
        <v>20</v>
      </c>
      <c r="I44" s="71">
        <f t="shared" si="0"/>
        <v>1</v>
      </c>
      <c r="J44" s="16">
        <f t="shared" si="1"/>
        <v>97.55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x14ac:dyDescent="0.25">
      <c r="A45" s="57" t="s">
        <v>91</v>
      </c>
      <c r="B45" s="12" t="s">
        <v>44</v>
      </c>
      <c r="C45" s="12" t="s">
        <v>132</v>
      </c>
      <c r="D45" s="23"/>
      <c r="E45" s="8"/>
      <c r="F45" s="8" t="s">
        <v>45</v>
      </c>
      <c r="G45" s="46" t="s">
        <v>37</v>
      </c>
      <c r="H45" s="46" t="s">
        <v>37</v>
      </c>
      <c r="I45" s="71">
        <f t="shared" si="0"/>
        <v>0</v>
      </c>
      <c r="J45" s="16">
        <f t="shared" si="1"/>
        <v>0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 x14ac:dyDescent="0.25">
      <c r="A46" s="57" t="s">
        <v>159</v>
      </c>
      <c r="B46" s="12" t="s">
        <v>47</v>
      </c>
      <c r="C46" s="12" t="s">
        <v>133</v>
      </c>
      <c r="D46" s="23"/>
      <c r="E46" s="8"/>
      <c r="F46" s="8" t="s">
        <v>48</v>
      </c>
      <c r="G46" s="46" t="s">
        <v>392</v>
      </c>
      <c r="H46" s="46" t="s">
        <v>395</v>
      </c>
      <c r="I46" s="71">
        <f t="shared" si="0"/>
        <v>5</v>
      </c>
      <c r="J46" s="16">
        <f t="shared" si="1"/>
        <v>487.75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x14ac:dyDescent="0.25">
      <c r="A47" s="57" t="s">
        <v>242</v>
      </c>
      <c r="B47" s="12" t="s">
        <v>223</v>
      </c>
      <c r="C47" s="12" t="s">
        <v>224</v>
      </c>
      <c r="D47" s="23"/>
      <c r="E47" s="8"/>
      <c r="F47" s="8" t="s">
        <v>225</v>
      </c>
      <c r="G47" s="46" t="s">
        <v>43</v>
      </c>
      <c r="H47" s="46" t="s">
        <v>43</v>
      </c>
      <c r="I47" s="71">
        <f t="shared" si="0"/>
        <v>0</v>
      </c>
      <c r="J47" s="16">
        <f t="shared" si="1"/>
        <v>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x14ac:dyDescent="0.25">
      <c r="A48" s="57" t="s">
        <v>190</v>
      </c>
      <c r="B48" s="12" t="s">
        <v>50</v>
      </c>
      <c r="C48" s="12" t="s">
        <v>134</v>
      </c>
      <c r="D48" s="23"/>
      <c r="E48" s="8"/>
      <c r="F48" s="8" t="s">
        <v>51</v>
      </c>
      <c r="G48" s="46" t="s">
        <v>34</v>
      </c>
      <c r="H48" s="46" t="s">
        <v>34</v>
      </c>
      <c r="I48" s="71">
        <f t="shared" si="0"/>
        <v>0</v>
      </c>
      <c r="J48" s="16">
        <f t="shared" si="1"/>
        <v>0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x14ac:dyDescent="0.25">
      <c r="A49" s="57" t="s">
        <v>243</v>
      </c>
      <c r="B49" s="12" t="s">
        <v>812</v>
      </c>
      <c r="C49" s="12" t="s">
        <v>813</v>
      </c>
      <c r="D49" s="8"/>
      <c r="E49" s="10"/>
      <c r="F49" s="8" t="s">
        <v>814</v>
      </c>
      <c r="G49" s="46" t="s">
        <v>13</v>
      </c>
      <c r="H49" s="46" t="s">
        <v>13</v>
      </c>
      <c r="I49" s="71">
        <f t="shared" si="0"/>
        <v>0</v>
      </c>
      <c r="J49" s="16">
        <f t="shared" si="1"/>
        <v>0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x14ac:dyDescent="0.25">
      <c r="A50" s="57" t="s">
        <v>244</v>
      </c>
      <c r="B50" s="12" t="s">
        <v>310</v>
      </c>
      <c r="C50" s="12" t="s">
        <v>311</v>
      </c>
      <c r="D50" s="8"/>
      <c r="E50" s="10"/>
      <c r="F50" s="8" t="s">
        <v>312</v>
      </c>
      <c r="G50" s="46" t="s">
        <v>20</v>
      </c>
      <c r="H50" s="46" t="s">
        <v>20</v>
      </c>
      <c r="I50" s="71">
        <f t="shared" si="0"/>
        <v>0</v>
      </c>
      <c r="J50" s="16">
        <f t="shared" si="1"/>
        <v>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x14ac:dyDescent="0.25">
      <c r="A51" s="57" t="s">
        <v>157</v>
      </c>
      <c r="B51" s="12" t="s">
        <v>53</v>
      </c>
      <c r="C51" s="12" t="s">
        <v>135</v>
      </c>
      <c r="D51" s="23"/>
      <c r="E51" s="8"/>
      <c r="F51" s="8" t="s">
        <v>39</v>
      </c>
      <c r="G51" s="46" t="s">
        <v>20</v>
      </c>
      <c r="H51" s="46" t="s">
        <v>20</v>
      </c>
      <c r="I51" s="71">
        <f t="shared" si="0"/>
        <v>0</v>
      </c>
      <c r="J51" s="16">
        <f t="shared" si="1"/>
        <v>0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x14ac:dyDescent="0.25">
      <c r="A52" s="57" t="s">
        <v>245</v>
      </c>
      <c r="B52" s="12" t="s">
        <v>55</v>
      </c>
      <c r="C52" s="12" t="s">
        <v>136</v>
      </c>
      <c r="D52" s="23"/>
      <c r="E52" s="12"/>
      <c r="F52" s="8" t="s">
        <v>56</v>
      </c>
      <c r="G52" s="46" t="s">
        <v>571</v>
      </c>
      <c r="H52" s="46" t="s">
        <v>578</v>
      </c>
      <c r="I52" s="71">
        <f t="shared" si="0"/>
        <v>8</v>
      </c>
      <c r="J52" s="16">
        <f t="shared" si="1"/>
        <v>780.4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x14ac:dyDescent="0.25">
      <c r="A53" s="57" t="s">
        <v>246</v>
      </c>
      <c r="B53" s="12" t="s">
        <v>59</v>
      </c>
      <c r="C53" s="12" t="s">
        <v>137</v>
      </c>
      <c r="D53" s="25"/>
      <c r="E53" s="8"/>
      <c r="F53" s="8" t="s">
        <v>60</v>
      </c>
      <c r="G53" s="46" t="s">
        <v>46</v>
      </c>
      <c r="H53" s="46" t="s">
        <v>49</v>
      </c>
      <c r="I53" s="71">
        <f t="shared" si="0"/>
        <v>1</v>
      </c>
      <c r="J53" s="16">
        <f t="shared" si="1"/>
        <v>97.55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x14ac:dyDescent="0.25">
      <c r="A54" s="57" t="s">
        <v>247</v>
      </c>
      <c r="B54" s="99" t="s">
        <v>532</v>
      </c>
      <c r="C54" s="99" t="s">
        <v>533</v>
      </c>
      <c r="D54" s="25"/>
      <c r="E54" s="8"/>
      <c r="F54" s="99" t="s">
        <v>531</v>
      </c>
      <c r="G54" s="48" t="s">
        <v>394</v>
      </c>
      <c r="H54" s="48" t="s">
        <v>399</v>
      </c>
      <c r="I54" s="71">
        <f t="shared" si="0"/>
        <v>9</v>
      </c>
      <c r="J54" s="16">
        <f t="shared" si="1"/>
        <v>877.94999999999993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x14ac:dyDescent="0.25">
      <c r="A55" s="57" t="s">
        <v>92</v>
      </c>
      <c r="B55" s="12" t="s">
        <v>653</v>
      </c>
      <c r="C55" s="12" t="s">
        <v>654</v>
      </c>
      <c r="D55" s="31"/>
      <c r="E55" s="106"/>
      <c r="F55" s="8" t="s">
        <v>655</v>
      </c>
      <c r="G55" s="46" t="s">
        <v>57</v>
      </c>
      <c r="H55" s="46" t="s">
        <v>57</v>
      </c>
      <c r="I55" s="71">
        <f t="shared" si="0"/>
        <v>0</v>
      </c>
      <c r="J55" s="16">
        <f t="shared" si="1"/>
        <v>0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x14ac:dyDescent="0.25">
      <c r="A56" s="57" t="s">
        <v>153</v>
      </c>
      <c r="B56" s="12" t="s">
        <v>818</v>
      </c>
      <c r="C56" s="108" t="s">
        <v>819</v>
      </c>
      <c r="D56" s="31"/>
      <c r="E56" s="106"/>
      <c r="F56" s="31" t="s">
        <v>820</v>
      </c>
      <c r="G56" s="46" t="s">
        <v>17</v>
      </c>
      <c r="H56" s="46" t="s">
        <v>31</v>
      </c>
      <c r="I56" s="71">
        <f t="shared" si="0"/>
        <v>5</v>
      </c>
      <c r="J56" s="16">
        <f t="shared" si="1"/>
        <v>487.75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x14ac:dyDescent="0.25">
      <c r="A57" s="57" t="s">
        <v>248</v>
      </c>
      <c r="B57" s="12" t="s">
        <v>62</v>
      </c>
      <c r="C57" s="108" t="s">
        <v>122</v>
      </c>
      <c r="D57" s="25"/>
      <c r="E57" s="237"/>
      <c r="F57" s="86" t="s">
        <v>63</v>
      </c>
      <c r="G57" s="46" t="s">
        <v>37</v>
      </c>
      <c r="H57" s="46" t="s">
        <v>37</v>
      </c>
      <c r="I57" s="71">
        <f t="shared" si="0"/>
        <v>0</v>
      </c>
      <c r="J57" s="16">
        <f t="shared" si="1"/>
        <v>0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x14ac:dyDescent="0.25">
      <c r="A58" s="57" t="s">
        <v>249</v>
      </c>
      <c r="B58" s="12" t="s">
        <v>64</v>
      </c>
      <c r="C58" s="109"/>
      <c r="D58" s="29"/>
      <c r="E58" s="238"/>
      <c r="F58" s="88"/>
      <c r="G58" s="46" t="s">
        <v>197</v>
      </c>
      <c r="H58" s="46" t="s">
        <v>197</v>
      </c>
      <c r="I58" s="71">
        <f t="shared" si="0"/>
        <v>0</v>
      </c>
      <c r="J58" s="16">
        <f t="shared" si="1"/>
        <v>0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x14ac:dyDescent="0.25">
      <c r="A59" s="57" t="s">
        <v>250</v>
      </c>
      <c r="B59" s="12" t="s">
        <v>164</v>
      </c>
      <c r="C59" s="109" t="s">
        <v>165</v>
      </c>
      <c r="D59" s="30"/>
      <c r="E59" s="10"/>
      <c r="F59" s="166" t="s">
        <v>166</v>
      </c>
      <c r="G59" s="46" t="s">
        <v>394</v>
      </c>
      <c r="H59" s="46" t="s">
        <v>394</v>
      </c>
      <c r="I59" s="71">
        <f t="shared" si="0"/>
        <v>0</v>
      </c>
      <c r="J59" s="16">
        <f t="shared" si="1"/>
        <v>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x14ac:dyDescent="0.25">
      <c r="A60" s="57" t="s">
        <v>251</v>
      </c>
      <c r="B60" s="12" t="s">
        <v>226</v>
      </c>
      <c r="C60" s="109" t="s">
        <v>213</v>
      </c>
      <c r="D60" s="30"/>
      <c r="E60" s="10"/>
      <c r="F60" s="166" t="s">
        <v>214</v>
      </c>
      <c r="G60" s="115"/>
      <c r="H60" s="115"/>
      <c r="I60" s="71">
        <f t="shared" si="0"/>
        <v>0</v>
      </c>
      <c r="J60" s="16">
        <f t="shared" si="1"/>
        <v>0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x14ac:dyDescent="0.25">
      <c r="A61" s="57" t="s">
        <v>390</v>
      </c>
      <c r="B61" s="12" t="s">
        <v>461</v>
      </c>
      <c r="C61" s="109" t="s">
        <v>462</v>
      </c>
      <c r="D61" s="30"/>
      <c r="E61" s="10"/>
      <c r="F61" s="166" t="s">
        <v>463</v>
      </c>
      <c r="G61" s="46" t="s">
        <v>13</v>
      </c>
      <c r="H61" s="46" t="s">
        <v>13</v>
      </c>
      <c r="I61" s="71">
        <f t="shared" si="0"/>
        <v>0</v>
      </c>
      <c r="J61" s="16">
        <f t="shared" si="1"/>
        <v>0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x14ac:dyDescent="0.25">
      <c r="A62" s="57" t="s">
        <v>167</v>
      </c>
      <c r="B62" s="12" t="s">
        <v>824</v>
      </c>
      <c r="C62" s="109" t="s">
        <v>825</v>
      </c>
      <c r="D62" s="30"/>
      <c r="E62" s="10"/>
      <c r="F62" s="166" t="s">
        <v>826</v>
      </c>
      <c r="G62" s="46" t="s">
        <v>26</v>
      </c>
      <c r="H62" s="46" t="s">
        <v>26</v>
      </c>
      <c r="I62" s="71">
        <f t="shared" si="0"/>
        <v>0</v>
      </c>
      <c r="J62" s="16">
        <f t="shared" si="1"/>
        <v>0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x14ac:dyDescent="0.25">
      <c r="A63" s="57" t="s">
        <v>318</v>
      </c>
      <c r="B63" s="99" t="s">
        <v>534</v>
      </c>
      <c r="C63" s="99" t="s">
        <v>535</v>
      </c>
      <c r="D63" s="23"/>
      <c r="E63" s="8"/>
      <c r="F63" s="99" t="s">
        <v>536</v>
      </c>
      <c r="G63" s="46" t="s">
        <v>295</v>
      </c>
      <c r="H63" s="46" t="s">
        <v>501</v>
      </c>
      <c r="I63" s="71">
        <f t="shared" si="0"/>
        <v>15</v>
      </c>
      <c r="J63" s="16">
        <f t="shared" si="1"/>
        <v>1463.25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x14ac:dyDescent="0.25">
      <c r="A64" s="57" t="s">
        <v>364</v>
      </c>
      <c r="B64" s="12" t="s">
        <v>66</v>
      </c>
      <c r="C64" s="12" t="s">
        <v>138</v>
      </c>
      <c r="D64" s="23"/>
      <c r="E64" s="8"/>
      <c r="F64" s="8" t="s">
        <v>67</v>
      </c>
      <c r="G64" s="46" t="s">
        <v>54</v>
      </c>
      <c r="H64" s="46" t="s">
        <v>65</v>
      </c>
      <c r="I64" s="71">
        <f t="shared" si="0"/>
        <v>3</v>
      </c>
      <c r="J64" s="16">
        <f t="shared" si="1"/>
        <v>292.64999999999998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x14ac:dyDescent="0.25">
      <c r="A65" s="57" t="s">
        <v>378</v>
      </c>
      <c r="B65" s="12" t="s">
        <v>320</v>
      </c>
      <c r="C65" s="12" t="s">
        <v>321</v>
      </c>
      <c r="D65" s="30"/>
      <c r="E65" s="10"/>
      <c r="F65" s="8" t="s">
        <v>322</v>
      </c>
      <c r="G65" s="46" t="s">
        <v>17</v>
      </c>
      <c r="H65" s="46" t="s">
        <v>17</v>
      </c>
      <c r="I65" s="71">
        <f t="shared" si="0"/>
        <v>0</v>
      </c>
      <c r="J65" s="16">
        <f t="shared" si="1"/>
        <v>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x14ac:dyDescent="0.25">
      <c r="A66" s="57" t="s">
        <v>309</v>
      </c>
      <c r="B66" s="12" t="s">
        <v>69</v>
      </c>
      <c r="C66" s="12" t="s">
        <v>139</v>
      </c>
      <c r="D66" s="23"/>
      <c r="E66" s="8"/>
      <c r="F66" s="8" t="s">
        <v>70</v>
      </c>
      <c r="G66" s="46" t="s">
        <v>52</v>
      </c>
      <c r="H66" s="46" t="s">
        <v>52</v>
      </c>
      <c r="I66" s="71">
        <f t="shared" si="0"/>
        <v>0</v>
      </c>
      <c r="J66" s="16">
        <f t="shared" si="1"/>
        <v>0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x14ac:dyDescent="0.25">
      <c r="A67" s="57" t="s">
        <v>391</v>
      </c>
      <c r="B67" s="12" t="s">
        <v>169</v>
      </c>
      <c r="C67" s="12" t="s">
        <v>170</v>
      </c>
      <c r="D67" s="8"/>
      <c r="E67" s="10"/>
      <c r="F67" s="8" t="s">
        <v>166</v>
      </c>
      <c r="G67" s="46" t="s">
        <v>198</v>
      </c>
      <c r="H67" s="46" t="s">
        <v>198</v>
      </c>
      <c r="I67" s="71">
        <f t="shared" si="0"/>
        <v>0</v>
      </c>
      <c r="J67" s="16">
        <f t="shared" si="1"/>
        <v>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25">
      <c r="A68" s="57" t="s">
        <v>155</v>
      </c>
      <c r="B68" s="12" t="s">
        <v>325</v>
      </c>
      <c r="C68" s="12" t="s">
        <v>326</v>
      </c>
      <c r="D68" s="8"/>
      <c r="E68" s="10"/>
      <c r="F68" s="8" t="s">
        <v>327</v>
      </c>
      <c r="G68" s="46" t="s">
        <v>17</v>
      </c>
      <c r="H68" s="46" t="s">
        <v>17</v>
      </c>
      <c r="I68" s="71">
        <f t="shared" si="0"/>
        <v>0</v>
      </c>
      <c r="J68" s="16">
        <f t="shared" si="1"/>
        <v>0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x14ac:dyDescent="0.25">
      <c r="A69" s="57" t="s">
        <v>392</v>
      </c>
      <c r="B69" s="12" t="s">
        <v>329</v>
      </c>
      <c r="C69" s="12" t="s">
        <v>330</v>
      </c>
      <c r="D69" s="23"/>
      <c r="E69" s="8"/>
      <c r="F69" s="8" t="s">
        <v>327</v>
      </c>
      <c r="G69" s="46" t="s">
        <v>194</v>
      </c>
      <c r="H69" s="46" t="s">
        <v>194</v>
      </c>
      <c r="I69" s="71">
        <f t="shared" si="0"/>
        <v>0</v>
      </c>
      <c r="J69" s="16">
        <f t="shared" si="1"/>
        <v>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x14ac:dyDescent="0.25">
      <c r="A70" s="57" t="s">
        <v>256</v>
      </c>
      <c r="B70" s="12" t="s">
        <v>227</v>
      </c>
      <c r="C70" s="12" t="s">
        <v>213</v>
      </c>
      <c r="D70" s="8"/>
      <c r="E70" s="10"/>
      <c r="F70" s="8" t="s">
        <v>214</v>
      </c>
      <c r="G70" s="46" t="s">
        <v>20</v>
      </c>
      <c r="H70" s="46" t="s">
        <v>20</v>
      </c>
      <c r="I70" s="71">
        <f t="shared" si="0"/>
        <v>0</v>
      </c>
      <c r="J70" s="16">
        <f t="shared" si="1"/>
        <v>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x14ac:dyDescent="0.25">
      <c r="A71" s="57" t="s">
        <v>109</v>
      </c>
      <c r="B71" s="12" t="s">
        <v>172</v>
      </c>
      <c r="C71" s="12" t="s">
        <v>173</v>
      </c>
      <c r="D71" s="23"/>
      <c r="E71" s="12"/>
      <c r="F71" s="8" t="s">
        <v>174</v>
      </c>
      <c r="G71" s="46" t="s">
        <v>81</v>
      </c>
      <c r="H71" s="46" t="s">
        <v>81</v>
      </c>
      <c r="I71" s="71">
        <f t="shared" si="0"/>
        <v>0</v>
      </c>
      <c r="J71" s="16">
        <f t="shared" si="1"/>
        <v>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 x14ac:dyDescent="0.25">
      <c r="A72" s="57" t="s">
        <v>393</v>
      </c>
      <c r="B72" s="12" t="s">
        <v>228</v>
      </c>
      <c r="C72" s="12" t="s">
        <v>213</v>
      </c>
      <c r="D72" s="8"/>
      <c r="E72" s="10"/>
      <c r="F72" s="8" t="s">
        <v>214</v>
      </c>
      <c r="G72" s="46" t="s">
        <v>49</v>
      </c>
      <c r="H72" s="46" t="s">
        <v>49</v>
      </c>
      <c r="I72" s="71">
        <f t="shared" ref="I72:I135" si="2">H72-G72</f>
        <v>0</v>
      </c>
      <c r="J72" s="16">
        <f t="shared" ref="J72:J135" si="3">I72*97.55</f>
        <v>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 x14ac:dyDescent="0.25">
      <c r="A73" s="57" t="s">
        <v>394</v>
      </c>
      <c r="B73" s="99" t="s">
        <v>537</v>
      </c>
      <c r="C73" s="99" t="s">
        <v>538</v>
      </c>
      <c r="D73" s="23"/>
      <c r="E73" s="12"/>
      <c r="F73" s="99" t="s">
        <v>539</v>
      </c>
      <c r="G73" s="46" t="s">
        <v>464</v>
      </c>
      <c r="H73" s="46" t="s">
        <v>158</v>
      </c>
      <c r="I73" s="71">
        <f t="shared" si="2"/>
        <v>16</v>
      </c>
      <c r="J73" s="16">
        <f t="shared" si="3"/>
        <v>1560.8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 x14ac:dyDescent="0.25">
      <c r="A74" s="57" t="s">
        <v>395</v>
      </c>
      <c r="B74" s="99" t="s">
        <v>540</v>
      </c>
      <c r="C74" s="99" t="s">
        <v>541</v>
      </c>
      <c r="D74" s="23"/>
      <c r="E74" s="12"/>
      <c r="F74" s="99" t="s">
        <v>542</v>
      </c>
      <c r="G74" s="46" t="s">
        <v>74</v>
      </c>
      <c r="H74" s="46" t="s">
        <v>191</v>
      </c>
      <c r="I74" s="71">
        <f t="shared" si="2"/>
        <v>9</v>
      </c>
      <c r="J74" s="16">
        <f t="shared" si="3"/>
        <v>877.94999999999993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x14ac:dyDescent="0.25">
      <c r="A75" s="57" t="s">
        <v>268</v>
      </c>
      <c r="B75" s="12" t="s">
        <v>72</v>
      </c>
      <c r="C75" s="12" t="s">
        <v>792</v>
      </c>
      <c r="D75" s="23"/>
      <c r="E75" s="12"/>
      <c r="F75" s="8" t="s">
        <v>73</v>
      </c>
      <c r="G75" s="46" t="s">
        <v>57</v>
      </c>
      <c r="H75" s="46" t="s">
        <v>57</v>
      </c>
      <c r="I75" s="71">
        <f t="shared" si="2"/>
        <v>0</v>
      </c>
      <c r="J75" s="16">
        <f t="shared" si="3"/>
        <v>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x14ac:dyDescent="0.25">
      <c r="A76" s="57" t="s">
        <v>168</v>
      </c>
      <c r="B76" s="12" t="s">
        <v>452</v>
      </c>
      <c r="C76" s="12" t="s">
        <v>453</v>
      </c>
      <c r="D76" s="23"/>
      <c r="E76" s="12"/>
      <c r="F76" s="8" t="s">
        <v>454</v>
      </c>
      <c r="G76" s="46" t="s">
        <v>167</v>
      </c>
      <c r="H76" s="46" t="s">
        <v>155</v>
      </c>
      <c r="I76" s="71">
        <f t="shared" si="2"/>
        <v>6</v>
      </c>
      <c r="J76" s="16">
        <f t="shared" si="3"/>
        <v>585.29999999999995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6" x14ac:dyDescent="0.25">
      <c r="A77" s="57" t="s">
        <v>396</v>
      </c>
      <c r="B77" s="99" t="s">
        <v>1103</v>
      </c>
      <c r="C77" s="99" t="s">
        <v>1104</v>
      </c>
      <c r="D77" s="8"/>
      <c r="E77" s="10"/>
      <c r="F77" s="155" t="s">
        <v>1105</v>
      </c>
      <c r="G77" s="46" t="s">
        <v>13</v>
      </c>
      <c r="H77" s="46" t="s">
        <v>20</v>
      </c>
      <c r="I77" s="71">
        <f t="shared" si="2"/>
        <v>2</v>
      </c>
      <c r="J77" s="16">
        <f t="shared" si="3"/>
        <v>195.1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6" x14ac:dyDescent="0.25">
      <c r="A78" s="57" t="s">
        <v>295</v>
      </c>
      <c r="B78" s="12" t="s">
        <v>75</v>
      </c>
      <c r="C78" s="12" t="s">
        <v>141</v>
      </c>
      <c r="D78" s="23"/>
      <c r="E78" s="12"/>
      <c r="F78" s="8" t="s">
        <v>76</v>
      </c>
      <c r="G78" s="46" t="s">
        <v>29</v>
      </c>
      <c r="H78" s="46" t="s">
        <v>29</v>
      </c>
      <c r="I78" s="71">
        <f t="shared" si="2"/>
        <v>0</v>
      </c>
      <c r="J78" s="16">
        <f t="shared" si="3"/>
        <v>0</v>
      </c>
    </row>
    <row r="79" spans="1:36" x14ac:dyDescent="0.25">
      <c r="A79" s="57" t="s">
        <v>397</v>
      </c>
      <c r="B79" s="12" t="s">
        <v>78</v>
      </c>
      <c r="C79" s="108" t="s">
        <v>142</v>
      </c>
      <c r="D79" s="25"/>
      <c r="E79" s="237"/>
      <c r="F79" s="86" t="s">
        <v>79</v>
      </c>
      <c r="G79" s="46" t="s">
        <v>16</v>
      </c>
      <c r="H79" s="46" t="s">
        <v>16</v>
      </c>
      <c r="I79" s="71">
        <f t="shared" si="2"/>
        <v>0</v>
      </c>
      <c r="J79" s="16">
        <f t="shared" si="3"/>
        <v>0</v>
      </c>
    </row>
    <row r="80" spans="1:36" x14ac:dyDescent="0.25">
      <c r="A80" s="57" t="s">
        <v>398</v>
      </c>
      <c r="B80" s="12" t="s">
        <v>80</v>
      </c>
      <c r="C80" s="109"/>
      <c r="D80" s="29"/>
      <c r="E80" s="238"/>
      <c r="F80" s="88"/>
      <c r="G80" s="46" t="s">
        <v>613</v>
      </c>
      <c r="H80" s="46" t="s">
        <v>360</v>
      </c>
      <c r="I80" s="71">
        <f t="shared" si="2"/>
        <v>13</v>
      </c>
      <c r="J80" s="16">
        <f t="shared" si="3"/>
        <v>1268.1499999999999</v>
      </c>
    </row>
    <row r="81" spans="1:10" x14ac:dyDescent="0.25">
      <c r="A81" s="57" t="s">
        <v>264</v>
      </c>
      <c r="B81" s="12" t="s">
        <v>336</v>
      </c>
      <c r="C81" s="109" t="s">
        <v>337</v>
      </c>
      <c r="D81" s="8"/>
      <c r="E81" s="10"/>
      <c r="F81" s="166" t="s">
        <v>327</v>
      </c>
      <c r="G81" s="46" t="s">
        <v>43</v>
      </c>
      <c r="H81" s="46" t="s">
        <v>52</v>
      </c>
      <c r="I81" s="71">
        <f t="shared" si="2"/>
        <v>3</v>
      </c>
      <c r="J81" s="16">
        <f t="shared" si="3"/>
        <v>292.64999999999998</v>
      </c>
    </row>
    <row r="82" spans="1:10" x14ac:dyDescent="0.25">
      <c r="A82" s="57" t="s">
        <v>399</v>
      </c>
      <c r="B82" s="12" t="s">
        <v>702</v>
      </c>
      <c r="C82" s="12" t="s">
        <v>703</v>
      </c>
      <c r="D82" s="8"/>
      <c r="E82" s="10"/>
      <c r="F82" s="8" t="s">
        <v>704</v>
      </c>
      <c r="G82" s="46" t="s">
        <v>23</v>
      </c>
      <c r="H82" s="46" t="s">
        <v>26</v>
      </c>
      <c r="I82" s="71">
        <f t="shared" si="2"/>
        <v>1</v>
      </c>
      <c r="J82" s="16">
        <f t="shared" si="3"/>
        <v>97.55</v>
      </c>
    </row>
    <row r="83" spans="1:10" x14ac:dyDescent="0.25">
      <c r="A83" s="57" t="s">
        <v>409</v>
      </c>
      <c r="B83" s="12" t="s">
        <v>902</v>
      </c>
      <c r="C83" s="12" t="s">
        <v>903</v>
      </c>
      <c r="D83" s="8"/>
      <c r="E83" s="10"/>
      <c r="F83" s="8" t="s">
        <v>904</v>
      </c>
      <c r="G83" s="46" t="s">
        <v>20</v>
      </c>
      <c r="H83" s="46" t="s">
        <v>37</v>
      </c>
      <c r="I83" s="71">
        <f t="shared" si="2"/>
        <v>6</v>
      </c>
      <c r="J83" s="16">
        <f t="shared" si="3"/>
        <v>585.29999999999995</v>
      </c>
    </row>
    <row r="84" spans="1:10" x14ac:dyDescent="0.25">
      <c r="A84" s="57" t="s">
        <v>492</v>
      </c>
      <c r="B84" s="12" t="s">
        <v>696</v>
      </c>
      <c r="C84" s="12" t="s">
        <v>697</v>
      </c>
      <c r="D84" s="8"/>
      <c r="E84" s="10"/>
      <c r="F84" s="8" t="s">
        <v>698</v>
      </c>
      <c r="G84" s="46" t="s">
        <v>13</v>
      </c>
      <c r="H84" s="46" t="s">
        <v>13</v>
      </c>
      <c r="I84" s="71">
        <f t="shared" si="2"/>
        <v>0</v>
      </c>
      <c r="J84" s="16">
        <f t="shared" si="3"/>
        <v>0</v>
      </c>
    </row>
    <row r="85" spans="1:10" x14ac:dyDescent="0.25">
      <c r="A85" s="57" t="s">
        <v>493</v>
      </c>
      <c r="B85" s="12" t="s">
        <v>1188</v>
      </c>
      <c r="C85" s="64" t="s">
        <v>1189</v>
      </c>
      <c r="D85" s="8"/>
      <c r="E85" s="10"/>
      <c r="F85" s="8" t="s">
        <v>1185</v>
      </c>
      <c r="G85" s="46" t="s">
        <v>16</v>
      </c>
      <c r="H85" s="46" t="s">
        <v>16</v>
      </c>
      <c r="I85" s="71">
        <f t="shared" si="2"/>
        <v>0</v>
      </c>
      <c r="J85" s="16">
        <f t="shared" si="3"/>
        <v>0</v>
      </c>
    </row>
    <row r="86" spans="1:10" x14ac:dyDescent="0.25">
      <c r="A86" s="57" t="s">
        <v>494</v>
      </c>
      <c r="B86" s="12" t="s">
        <v>682</v>
      </c>
      <c r="C86" s="12" t="s">
        <v>683</v>
      </c>
      <c r="D86" s="23"/>
      <c r="E86" s="12"/>
      <c r="F86" s="8" t="s">
        <v>681</v>
      </c>
      <c r="G86" s="46" t="s">
        <v>29</v>
      </c>
      <c r="H86" s="46" t="s">
        <v>49</v>
      </c>
      <c r="I86" s="71">
        <f t="shared" si="2"/>
        <v>7</v>
      </c>
      <c r="J86" s="16">
        <f t="shared" si="3"/>
        <v>682.85</v>
      </c>
    </row>
    <row r="87" spans="1:10" x14ac:dyDescent="0.25">
      <c r="A87" s="57" t="s">
        <v>495</v>
      </c>
      <c r="B87" s="12" t="s">
        <v>339</v>
      </c>
      <c r="C87" s="109" t="s">
        <v>340</v>
      </c>
      <c r="D87" s="23"/>
      <c r="E87" s="12"/>
      <c r="F87" s="166" t="s">
        <v>322</v>
      </c>
      <c r="G87" s="46" t="s">
        <v>31</v>
      </c>
      <c r="H87" s="46" t="s">
        <v>31</v>
      </c>
      <c r="I87" s="71">
        <f t="shared" si="2"/>
        <v>0</v>
      </c>
      <c r="J87" s="16">
        <f t="shared" si="3"/>
        <v>0</v>
      </c>
    </row>
    <row r="88" spans="1:10" x14ac:dyDescent="0.25">
      <c r="A88" s="57" t="s">
        <v>496</v>
      </c>
      <c r="B88" s="12" t="s">
        <v>180</v>
      </c>
      <c r="C88" s="109" t="s">
        <v>181</v>
      </c>
      <c r="D88" s="23"/>
      <c r="E88" s="12"/>
      <c r="F88" s="166" t="s">
        <v>166</v>
      </c>
      <c r="G88" s="46" t="s">
        <v>155</v>
      </c>
      <c r="H88" s="46" t="s">
        <v>155</v>
      </c>
      <c r="I88" s="71">
        <f t="shared" si="2"/>
        <v>0</v>
      </c>
      <c r="J88" s="16">
        <f t="shared" si="3"/>
        <v>0</v>
      </c>
    </row>
    <row r="89" spans="1:10" x14ac:dyDescent="0.25">
      <c r="A89" s="57" t="s">
        <v>497</v>
      </c>
      <c r="B89" s="12" t="s">
        <v>1297</v>
      </c>
      <c r="C89" s="12" t="s">
        <v>1298</v>
      </c>
      <c r="D89" s="65"/>
      <c r="E89" s="66"/>
      <c r="F89" s="8" t="s">
        <v>1292</v>
      </c>
      <c r="G89" s="46"/>
      <c r="H89" s="46"/>
      <c r="I89" s="71">
        <f t="shared" si="2"/>
        <v>0</v>
      </c>
      <c r="J89" s="16">
        <f t="shared" si="3"/>
        <v>0</v>
      </c>
    </row>
    <row r="90" spans="1:10" x14ac:dyDescent="0.25">
      <c r="A90" s="57" t="s">
        <v>498</v>
      </c>
      <c r="B90" s="12" t="s">
        <v>342</v>
      </c>
      <c r="C90" s="109" t="s">
        <v>343</v>
      </c>
      <c r="D90" s="65"/>
      <c r="E90" s="66"/>
      <c r="F90" s="166" t="s">
        <v>312</v>
      </c>
      <c r="G90" s="46" t="s">
        <v>168</v>
      </c>
      <c r="H90" s="46" t="s">
        <v>168</v>
      </c>
      <c r="I90" s="71">
        <f t="shared" si="2"/>
        <v>0</v>
      </c>
      <c r="J90" s="16">
        <f t="shared" si="3"/>
        <v>0</v>
      </c>
    </row>
    <row r="91" spans="1:10" x14ac:dyDescent="0.25">
      <c r="A91" s="57" t="s">
        <v>499</v>
      </c>
      <c r="B91" s="12" t="s">
        <v>345</v>
      </c>
      <c r="C91" s="109" t="s">
        <v>346</v>
      </c>
      <c r="D91" s="23"/>
      <c r="E91" s="12"/>
      <c r="F91" s="166" t="s">
        <v>322</v>
      </c>
      <c r="G91" s="46" t="s">
        <v>54</v>
      </c>
      <c r="H91" s="46" t="s">
        <v>68</v>
      </c>
      <c r="I91" s="71">
        <f t="shared" si="2"/>
        <v>4</v>
      </c>
      <c r="J91" s="16">
        <f t="shared" si="3"/>
        <v>390.2</v>
      </c>
    </row>
    <row r="92" spans="1:10" x14ac:dyDescent="0.25">
      <c r="A92" s="57" t="s">
        <v>500</v>
      </c>
      <c r="B92" s="12" t="s">
        <v>229</v>
      </c>
      <c r="C92" s="109" t="s">
        <v>231</v>
      </c>
      <c r="D92" s="65"/>
      <c r="E92" s="66"/>
      <c r="F92" s="166" t="s">
        <v>214</v>
      </c>
      <c r="G92" s="46" t="s">
        <v>16</v>
      </c>
      <c r="H92" s="46" t="s">
        <v>16</v>
      </c>
      <c r="I92" s="71">
        <f t="shared" si="2"/>
        <v>0</v>
      </c>
      <c r="J92" s="16">
        <f t="shared" si="3"/>
        <v>0</v>
      </c>
    </row>
    <row r="93" spans="1:10" x14ac:dyDescent="0.25">
      <c r="A93" s="57" t="s">
        <v>501</v>
      </c>
      <c r="B93" s="12" t="s">
        <v>230</v>
      </c>
      <c r="C93" s="109" t="s">
        <v>231</v>
      </c>
      <c r="D93" s="65"/>
      <c r="E93" s="66"/>
      <c r="F93" s="166" t="s">
        <v>214</v>
      </c>
      <c r="G93" s="46" t="s">
        <v>43</v>
      </c>
      <c r="H93" s="46" t="s">
        <v>43</v>
      </c>
      <c r="I93" s="71">
        <f t="shared" si="2"/>
        <v>0</v>
      </c>
      <c r="J93" s="16">
        <f t="shared" si="3"/>
        <v>0</v>
      </c>
    </row>
    <row r="94" spans="1:10" x14ac:dyDescent="0.25">
      <c r="A94" s="57" t="s">
        <v>502</v>
      </c>
      <c r="B94" s="12" t="s">
        <v>905</v>
      </c>
      <c r="C94" s="109" t="s">
        <v>906</v>
      </c>
      <c r="D94" s="65"/>
      <c r="E94" s="66"/>
      <c r="F94" s="166" t="s">
        <v>907</v>
      </c>
      <c r="G94" s="46" t="s">
        <v>13</v>
      </c>
      <c r="H94" s="46" t="s">
        <v>13</v>
      </c>
      <c r="I94" s="71">
        <f t="shared" si="2"/>
        <v>0</v>
      </c>
      <c r="J94" s="16">
        <f t="shared" si="3"/>
        <v>0</v>
      </c>
    </row>
    <row r="95" spans="1:10" x14ac:dyDescent="0.25">
      <c r="A95" s="57" t="s">
        <v>464</v>
      </c>
      <c r="B95" s="12" t="s">
        <v>82</v>
      </c>
      <c r="C95" s="41" t="s">
        <v>143</v>
      </c>
      <c r="D95" s="23"/>
      <c r="E95" s="12"/>
      <c r="F95" s="67" t="s">
        <v>232</v>
      </c>
      <c r="G95" s="48" t="s">
        <v>68</v>
      </c>
      <c r="H95" s="48" t="s">
        <v>68</v>
      </c>
      <c r="I95" s="71">
        <f t="shared" si="2"/>
        <v>0</v>
      </c>
      <c r="J95" s="16">
        <f t="shared" si="3"/>
        <v>0</v>
      </c>
    </row>
    <row r="96" spans="1:10" x14ac:dyDescent="0.25">
      <c r="A96" s="57" t="s">
        <v>100</v>
      </c>
      <c r="B96" s="12" t="s">
        <v>908</v>
      </c>
      <c r="C96" s="41" t="s">
        <v>909</v>
      </c>
      <c r="D96" s="65"/>
      <c r="E96" s="66"/>
      <c r="F96" s="67" t="s">
        <v>907</v>
      </c>
      <c r="G96" s="48" t="s">
        <v>13</v>
      </c>
      <c r="H96" s="48" t="s">
        <v>17</v>
      </c>
      <c r="I96" s="71">
        <f t="shared" si="2"/>
        <v>1</v>
      </c>
      <c r="J96" s="16">
        <f t="shared" si="3"/>
        <v>97.55</v>
      </c>
    </row>
    <row r="97" spans="1:10" x14ac:dyDescent="0.25">
      <c r="A97" s="57" t="s">
        <v>503</v>
      </c>
      <c r="B97" s="12" t="s">
        <v>842</v>
      </c>
      <c r="C97" s="41" t="s">
        <v>843</v>
      </c>
      <c r="D97" s="65"/>
      <c r="E97" s="66"/>
      <c r="F97" s="67" t="s">
        <v>844</v>
      </c>
      <c r="G97" s="48" t="s">
        <v>13</v>
      </c>
      <c r="H97" s="48" t="s">
        <v>13</v>
      </c>
      <c r="I97" s="71">
        <f t="shared" si="2"/>
        <v>0</v>
      </c>
      <c r="J97" s="16">
        <f t="shared" si="3"/>
        <v>0</v>
      </c>
    </row>
    <row r="98" spans="1:10" x14ac:dyDescent="0.25">
      <c r="A98" s="57" t="s">
        <v>112</v>
      </c>
      <c r="B98" s="12" t="s">
        <v>233</v>
      </c>
      <c r="C98" s="41" t="s">
        <v>234</v>
      </c>
      <c r="D98" s="169"/>
      <c r="E98" s="66"/>
      <c r="F98" s="67" t="s">
        <v>210</v>
      </c>
      <c r="G98" s="48" t="s">
        <v>17</v>
      </c>
      <c r="H98" s="48" t="s">
        <v>17</v>
      </c>
      <c r="I98" s="71">
        <f t="shared" si="2"/>
        <v>0</v>
      </c>
      <c r="J98" s="16">
        <f t="shared" si="3"/>
        <v>0</v>
      </c>
    </row>
    <row r="99" spans="1:10" x14ac:dyDescent="0.25">
      <c r="A99" s="57" t="s">
        <v>504</v>
      </c>
      <c r="B99" s="12" t="s">
        <v>183</v>
      </c>
      <c r="C99" s="41" t="s">
        <v>184</v>
      </c>
      <c r="D99" s="23"/>
      <c r="E99" s="12"/>
      <c r="F99" s="43" t="s">
        <v>166</v>
      </c>
      <c r="G99" s="48" t="s">
        <v>57</v>
      </c>
      <c r="H99" s="48" t="s">
        <v>194</v>
      </c>
      <c r="I99" s="71">
        <f t="shared" si="2"/>
        <v>5</v>
      </c>
      <c r="J99" s="16">
        <f t="shared" si="3"/>
        <v>487.75</v>
      </c>
    </row>
    <row r="100" spans="1:10" x14ac:dyDescent="0.25">
      <c r="A100" s="57" t="s">
        <v>505</v>
      </c>
      <c r="B100" s="12" t="s">
        <v>1307</v>
      </c>
      <c r="C100" s="12" t="s">
        <v>1308</v>
      </c>
      <c r="D100" s="23"/>
      <c r="E100" s="12"/>
      <c r="F100" s="8" t="s">
        <v>1309</v>
      </c>
      <c r="G100" s="48"/>
      <c r="H100" s="48" t="s">
        <v>16</v>
      </c>
      <c r="I100" s="71">
        <f t="shared" si="2"/>
        <v>0</v>
      </c>
      <c r="J100" s="16">
        <f t="shared" si="3"/>
        <v>0</v>
      </c>
    </row>
    <row r="101" spans="1:10" x14ac:dyDescent="0.25">
      <c r="A101" s="57" t="s">
        <v>506</v>
      </c>
      <c r="B101" s="12" t="s">
        <v>725</v>
      </c>
      <c r="C101" s="12" t="s">
        <v>726</v>
      </c>
      <c r="D101" s="8"/>
      <c r="E101" s="10"/>
      <c r="F101" s="8" t="s">
        <v>727</v>
      </c>
      <c r="G101" s="48" t="s">
        <v>20</v>
      </c>
      <c r="H101" s="48" t="s">
        <v>23</v>
      </c>
      <c r="I101" s="71">
        <f t="shared" si="2"/>
        <v>1</v>
      </c>
      <c r="J101" s="16">
        <f t="shared" si="3"/>
        <v>97.55</v>
      </c>
    </row>
    <row r="102" spans="1:10" x14ac:dyDescent="0.25">
      <c r="A102" s="57" t="s">
        <v>507</v>
      </c>
      <c r="B102" s="12" t="s">
        <v>443</v>
      </c>
      <c r="C102" s="41" t="s">
        <v>444</v>
      </c>
      <c r="D102" s="8"/>
      <c r="E102" s="10"/>
      <c r="F102" s="43" t="s">
        <v>410</v>
      </c>
      <c r="G102" s="48" t="s">
        <v>251</v>
      </c>
      <c r="H102" s="48" t="s">
        <v>499</v>
      </c>
      <c r="I102" s="71">
        <f t="shared" si="2"/>
        <v>31</v>
      </c>
      <c r="J102" s="16">
        <f t="shared" si="3"/>
        <v>3024.0499999999997</v>
      </c>
    </row>
    <row r="103" spans="1:10" x14ac:dyDescent="0.25">
      <c r="A103" s="57" t="s">
        <v>353</v>
      </c>
      <c r="B103" s="12" t="s">
        <v>910</v>
      </c>
      <c r="C103" s="41" t="s">
        <v>912</v>
      </c>
      <c r="D103" s="8"/>
      <c r="E103" s="10"/>
      <c r="F103" s="43" t="s">
        <v>913</v>
      </c>
      <c r="G103" s="48" t="s">
        <v>20</v>
      </c>
      <c r="H103" s="48" t="s">
        <v>23</v>
      </c>
      <c r="I103" s="71">
        <f t="shared" si="2"/>
        <v>1</v>
      </c>
      <c r="J103" s="16">
        <f t="shared" si="3"/>
        <v>97.55</v>
      </c>
    </row>
    <row r="104" spans="1:10" x14ac:dyDescent="0.25">
      <c r="A104" s="57" t="s">
        <v>101</v>
      </c>
      <c r="B104" s="12" t="s">
        <v>911</v>
      </c>
      <c r="C104" s="41" t="s">
        <v>912</v>
      </c>
      <c r="D104" s="8"/>
      <c r="E104" s="10"/>
      <c r="F104" s="43" t="s">
        <v>913</v>
      </c>
      <c r="G104" s="48" t="s">
        <v>54</v>
      </c>
      <c r="H104" s="48" t="s">
        <v>193</v>
      </c>
      <c r="I104" s="71">
        <f t="shared" si="2"/>
        <v>17</v>
      </c>
      <c r="J104" s="16">
        <f t="shared" si="3"/>
        <v>1658.35</v>
      </c>
    </row>
    <row r="105" spans="1:10" x14ac:dyDescent="0.25">
      <c r="A105" s="57" t="s">
        <v>568</v>
      </c>
      <c r="B105" s="12" t="s">
        <v>1204</v>
      </c>
      <c r="C105" s="12" t="s">
        <v>1205</v>
      </c>
      <c r="D105" s="8"/>
      <c r="E105" s="10"/>
      <c r="F105" s="43" t="s">
        <v>1208</v>
      </c>
      <c r="G105" s="48" t="s">
        <v>16</v>
      </c>
      <c r="H105" s="48" t="s">
        <v>13</v>
      </c>
      <c r="I105" s="71">
        <f t="shared" si="2"/>
        <v>1</v>
      </c>
      <c r="J105" s="16">
        <f t="shared" si="3"/>
        <v>97.55</v>
      </c>
    </row>
    <row r="106" spans="1:10" x14ac:dyDescent="0.25">
      <c r="A106" s="57" t="s">
        <v>300</v>
      </c>
      <c r="B106" s="12" t="s">
        <v>1206</v>
      </c>
      <c r="C106" s="12" t="s">
        <v>1207</v>
      </c>
      <c r="D106" s="8"/>
      <c r="E106" s="10"/>
      <c r="F106" s="43" t="s">
        <v>1208</v>
      </c>
      <c r="G106" s="48" t="s">
        <v>16</v>
      </c>
      <c r="H106" s="48" t="s">
        <v>43</v>
      </c>
      <c r="I106" s="71">
        <f t="shared" si="2"/>
        <v>11</v>
      </c>
      <c r="J106" s="16">
        <f t="shared" si="3"/>
        <v>1073.05</v>
      </c>
    </row>
    <row r="107" spans="1:10" x14ac:dyDescent="0.25">
      <c r="A107" s="57" t="s">
        <v>569</v>
      </c>
      <c r="B107" s="12" t="s">
        <v>235</v>
      </c>
      <c r="C107" s="41" t="s">
        <v>236</v>
      </c>
      <c r="D107" s="23"/>
      <c r="E107" s="12"/>
      <c r="F107" s="43" t="s">
        <v>222</v>
      </c>
      <c r="G107" s="48" t="s">
        <v>504</v>
      </c>
      <c r="H107" s="48" t="s">
        <v>158</v>
      </c>
      <c r="I107" s="71">
        <f t="shared" si="2"/>
        <v>12</v>
      </c>
      <c r="J107" s="16">
        <f t="shared" si="3"/>
        <v>1170.5999999999999</v>
      </c>
    </row>
    <row r="108" spans="1:10" x14ac:dyDescent="0.25">
      <c r="A108" s="57" t="s">
        <v>570</v>
      </c>
      <c r="B108" s="12" t="s">
        <v>351</v>
      </c>
      <c r="C108" s="41" t="s">
        <v>352</v>
      </c>
      <c r="D108" s="23"/>
      <c r="E108" s="12"/>
      <c r="F108" s="43" t="s">
        <v>327</v>
      </c>
      <c r="G108" s="48" t="s">
        <v>248</v>
      </c>
      <c r="H108" s="48" t="s">
        <v>391</v>
      </c>
      <c r="I108" s="71">
        <f t="shared" si="2"/>
        <v>10</v>
      </c>
      <c r="J108" s="16">
        <f t="shared" si="3"/>
        <v>975.5</v>
      </c>
    </row>
    <row r="109" spans="1:10" x14ac:dyDescent="0.25">
      <c r="A109" s="57" t="s">
        <v>571</v>
      </c>
      <c r="B109" s="99" t="s">
        <v>543</v>
      </c>
      <c r="C109" s="99" t="s">
        <v>544</v>
      </c>
      <c r="D109" s="23"/>
      <c r="E109" s="12"/>
      <c r="F109" s="99" t="s">
        <v>545</v>
      </c>
      <c r="G109" s="48" t="s">
        <v>206</v>
      </c>
      <c r="H109" s="48" t="s">
        <v>157</v>
      </c>
      <c r="I109" s="71">
        <f t="shared" si="2"/>
        <v>7</v>
      </c>
      <c r="J109" s="16">
        <f t="shared" si="3"/>
        <v>682.85</v>
      </c>
    </row>
    <row r="110" spans="1:10" x14ac:dyDescent="0.25">
      <c r="A110" s="57" t="s">
        <v>572</v>
      </c>
      <c r="B110" s="12" t="s">
        <v>440</v>
      </c>
      <c r="C110" s="41" t="s">
        <v>441</v>
      </c>
      <c r="D110" s="23"/>
      <c r="E110" s="12"/>
      <c r="F110" s="43" t="s">
        <v>442</v>
      </c>
      <c r="G110" s="48" t="s">
        <v>52</v>
      </c>
      <c r="H110" s="48" t="s">
        <v>58</v>
      </c>
      <c r="I110" s="71">
        <f t="shared" si="2"/>
        <v>2</v>
      </c>
      <c r="J110" s="16">
        <f t="shared" si="3"/>
        <v>195.1</v>
      </c>
    </row>
    <row r="111" spans="1:10" x14ac:dyDescent="0.25">
      <c r="A111" s="57" t="s">
        <v>158</v>
      </c>
      <c r="B111" s="12" t="s">
        <v>848</v>
      </c>
      <c r="C111" s="126" t="s">
        <v>849</v>
      </c>
      <c r="D111" s="8"/>
      <c r="E111" s="10"/>
      <c r="F111" s="127" t="s">
        <v>850</v>
      </c>
      <c r="G111" s="48" t="s">
        <v>17</v>
      </c>
      <c r="H111" s="48" t="s">
        <v>23</v>
      </c>
      <c r="I111" s="71">
        <f t="shared" si="2"/>
        <v>2</v>
      </c>
      <c r="J111" s="16">
        <f t="shared" si="3"/>
        <v>195.1</v>
      </c>
    </row>
    <row r="112" spans="1:10" x14ac:dyDescent="0.25">
      <c r="A112" s="57" t="s">
        <v>573</v>
      </c>
      <c r="B112" s="12" t="s">
        <v>185</v>
      </c>
      <c r="C112" s="89" t="s">
        <v>187</v>
      </c>
      <c r="D112" s="241"/>
      <c r="E112" s="243"/>
      <c r="F112" s="83" t="s">
        <v>188</v>
      </c>
      <c r="G112" s="48" t="s">
        <v>23</v>
      </c>
      <c r="H112" s="48" t="s">
        <v>23</v>
      </c>
      <c r="I112" s="71">
        <f t="shared" si="2"/>
        <v>0</v>
      </c>
      <c r="J112" s="16">
        <f t="shared" si="3"/>
        <v>0</v>
      </c>
    </row>
    <row r="113" spans="1:11" x14ac:dyDescent="0.25">
      <c r="A113" s="57" t="s">
        <v>574</v>
      </c>
      <c r="B113" s="12" t="s">
        <v>186</v>
      </c>
      <c r="C113" s="90"/>
      <c r="D113" s="242"/>
      <c r="E113" s="244"/>
      <c r="F113" s="85"/>
      <c r="G113" s="48" t="s">
        <v>17</v>
      </c>
      <c r="H113" s="48" t="s">
        <v>17</v>
      </c>
      <c r="I113" s="71">
        <f t="shared" si="2"/>
        <v>0</v>
      </c>
      <c r="J113" s="16">
        <f t="shared" si="3"/>
        <v>0</v>
      </c>
      <c r="K113" s="54"/>
    </row>
    <row r="114" spans="1:11" x14ac:dyDescent="0.25">
      <c r="A114" s="57" t="s">
        <v>575</v>
      </c>
      <c r="B114" s="12" t="s">
        <v>1212</v>
      </c>
      <c r="C114" s="12" t="s">
        <v>1213</v>
      </c>
      <c r="D114" s="8"/>
      <c r="E114" s="10"/>
      <c r="F114" s="8" t="s">
        <v>1211</v>
      </c>
      <c r="G114" s="48" t="s">
        <v>16</v>
      </c>
      <c r="H114" s="48" t="s">
        <v>40</v>
      </c>
      <c r="I114" s="71">
        <f t="shared" si="2"/>
        <v>10</v>
      </c>
      <c r="J114" s="16">
        <f t="shared" si="3"/>
        <v>975.5</v>
      </c>
      <c r="K114" s="54"/>
    </row>
    <row r="115" spans="1:11" x14ac:dyDescent="0.25">
      <c r="A115" s="57" t="s">
        <v>576</v>
      </c>
      <c r="B115" s="12" t="s">
        <v>1282</v>
      </c>
      <c r="C115" s="12" t="s">
        <v>1283</v>
      </c>
      <c r="D115" s="8"/>
      <c r="E115" s="10"/>
      <c r="F115" s="65" t="s">
        <v>1286</v>
      </c>
      <c r="G115" s="48"/>
      <c r="H115" s="48" t="s">
        <v>16</v>
      </c>
      <c r="I115" s="71">
        <f t="shared" si="2"/>
        <v>0</v>
      </c>
      <c r="J115" s="16">
        <f t="shared" si="3"/>
        <v>0</v>
      </c>
      <c r="K115" s="54"/>
    </row>
    <row r="116" spans="1:11" x14ac:dyDescent="0.25">
      <c r="A116" s="57" t="s">
        <v>577</v>
      </c>
      <c r="B116" s="12" t="s">
        <v>1284</v>
      </c>
      <c r="C116" s="12" t="s">
        <v>1285</v>
      </c>
      <c r="D116" s="8"/>
      <c r="E116" s="10"/>
      <c r="F116" s="65" t="s">
        <v>1286</v>
      </c>
      <c r="G116" s="48"/>
      <c r="H116" s="48" t="s">
        <v>16</v>
      </c>
      <c r="I116" s="71">
        <f t="shared" si="2"/>
        <v>0</v>
      </c>
      <c r="J116" s="16">
        <f t="shared" si="3"/>
        <v>0</v>
      </c>
      <c r="K116" s="54"/>
    </row>
    <row r="117" spans="1:11" x14ac:dyDescent="0.25">
      <c r="A117" s="57" t="s">
        <v>578</v>
      </c>
      <c r="B117" s="12" t="s">
        <v>354</v>
      </c>
      <c r="C117" s="41" t="s">
        <v>355</v>
      </c>
      <c r="D117" s="8"/>
      <c r="E117" s="10"/>
      <c r="F117" s="43" t="s">
        <v>327</v>
      </c>
      <c r="G117" s="48" t="s">
        <v>52</v>
      </c>
      <c r="H117" s="48" t="s">
        <v>52</v>
      </c>
      <c r="I117" s="71">
        <f t="shared" si="2"/>
        <v>0</v>
      </c>
      <c r="J117" s="16">
        <f t="shared" si="3"/>
        <v>0</v>
      </c>
      <c r="K117" s="54"/>
    </row>
    <row r="118" spans="1:11" x14ac:dyDescent="0.25">
      <c r="A118" s="57" t="s">
        <v>579</v>
      </c>
      <c r="B118" s="12" t="s">
        <v>914</v>
      </c>
      <c r="C118" s="89" t="s">
        <v>916</v>
      </c>
      <c r="D118" s="8"/>
      <c r="E118" s="10"/>
      <c r="F118" s="83" t="s">
        <v>901</v>
      </c>
      <c r="G118" s="48" t="s">
        <v>13</v>
      </c>
      <c r="H118" s="48" t="s">
        <v>13</v>
      </c>
      <c r="I118" s="71">
        <f t="shared" si="2"/>
        <v>0</v>
      </c>
      <c r="J118" s="16">
        <f t="shared" si="3"/>
        <v>0</v>
      </c>
      <c r="K118" s="54"/>
    </row>
    <row r="119" spans="1:11" x14ac:dyDescent="0.25">
      <c r="A119" s="57" t="s">
        <v>580</v>
      </c>
      <c r="B119" s="12" t="s">
        <v>915</v>
      </c>
      <c r="C119" s="90"/>
      <c r="D119" s="8"/>
      <c r="E119" s="10"/>
      <c r="F119" s="85"/>
      <c r="G119" s="48" t="s">
        <v>26</v>
      </c>
      <c r="H119" s="48" t="s">
        <v>31</v>
      </c>
      <c r="I119" s="71">
        <f t="shared" si="2"/>
        <v>2</v>
      </c>
      <c r="J119" s="16">
        <f t="shared" si="3"/>
        <v>195.1</v>
      </c>
      <c r="K119" s="54"/>
    </row>
    <row r="120" spans="1:11" x14ac:dyDescent="0.25">
      <c r="A120" s="57" t="s">
        <v>581</v>
      </c>
      <c r="B120" s="12" t="s">
        <v>853</v>
      </c>
      <c r="C120" s="41" t="s">
        <v>854</v>
      </c>
      <c r="D120" s="8"/>
      <c r="E120" s="10"/>
      <c r="F120" s="43" t="s">
        <v>855</v>
      </c>
      <c r="G120" s="48" t="s">
        <v>13</v>
      </c>
      <c r="H120" s="48" t="s">
        <v>13</v>
      </c>
      <c r="I120" s="71">
        <f t="shared" si="2"/>
        <v>0</v>
      </c>
      <c r="J120" s="16">
        <f t="shared" si="3"/>
        <v>0</v>
      </c>
      <c r="K120" s="54"/>
    </row>
    <row r="121" spans="1:11" x14ac:dyDescent="0.25">
      <c r="A121" s="57" t="s">
        <v>582</v>
      </c>
      <c r="B121" s="12" t="s">
        <v>1175</v>
      </c>
      <c r="C121" s="83" t="s">
        <v>1177</v>
      </c>
      <c r="D121" s="8"/>
      <c r="E121" s="10"/>
      <c r="F121" s="165" t="s">
        <v>1178</v>
      </c>
      <c r="G121" s="48" t="s">
        <v>13</v>
      </c>
      <c r="H121" s="48" t="s">
        <v>13</v>
      </c>
      <c r="I121" s="71">
        <f t="shared" si="2"/>
        <v>0</v>
      </c>
      <c r="J121" s="16">
        <f t="shared" si="3"/>
        <v>0</v>
      </c>
      <c r="K121" s="54"/>
    </row>
    <row r="122" spans="1:11" x14ac:dyDescent="0.25">
      <c r="A122" s="57" t="s">
        <v>583</v>
      </c>
      <c r="B122" s="12" t="s">
        <v>1176</v>
      </c>
      <c r="C122" s="85"/>
      <c r="D122" s="8"/>
      <c r="E122" s="10"/>
      <c r="F122" s="165" t="s">
        <v>1178</v>
      </c>
      <c r="G122" s="48" t="s">
        <v>13</v>
      </c>
      <c r="H122" s="48" t="s">
        <v>13</v>
      </c>
      <c r="I122" s="71">
        <f t="shared" si="2"/>
        <v>0</v>
      </c>
      <c r="J122" s="16">
        <f t="shared" si="3"/>
        <v>0</v>
      </c>
      <c r="K122" s="54"/>
    </row>
    <row r="123" spans="1:11" x14ac:dyDescent="0.25">
      <c r="A123" s="57" t="s">
        <v>584</v>
      </c>
      <c r="B123" s="12" t="s">
        <v>357</v>
      </c>
      <c r="C123" s="41" t="s">
        <v>358</v>
      </c>
      <c r="D123" s="8"/>
      <c r="E123" s="10"/>
      <c r="F123" s="43" t="s">
        <v>312</v>
      </c>
      <c r="G123" s="48" t="s">
        <v>17</v>
      </c>
      <c r="H123" s="48" t="s">
        <v>68</v>
      </c>
      <c r="I123" s="71">
        <f t="shared" si="2"/>
        <v>17</v>
      </c>
      <c r="J123" s="16">
        <f t="shared" si="3"/>
        <v>1658.35</v>
      </c>
      <c r="K123" s="54"/>
    </row>
    <row r="124" spans="1:11" x14ac:dyDescent="0.25">
      <c r="A124" s="57" t="s">
        <v>658</v>
      </c>
      <c r="B124" s="12" t="s">
        <v>437</v>
      </c>
      <c r="C124" s="41" t="s">
        <v>438</v>
      </c>
      <c r="D124" s="23"/>
      <c r="E124" s="12"/>
      <c r="F124" s="43" t="s">
        <v>422</v>
      </c>
      <c r="G124" s="48" t="s">
        <v>193</v>
      </c>
      <c r="H124" s="48" t="s">
        <v>244</v>
      </c>
      <c r="I124" s="71">
        <f t="shared" si="2"/>
        <v>12</v>
      </c>
      <c r="J124" s="16">
        <f t="shared" si="3"/>
        <v>1170.5999999999999</v>
      </c>
      <c r="K124" s="54"/>
    </row>
    <row r="125" spans="1:11" x14ac:dyDescent="0.25">
      <c r="A125" s="57" t="s">
        <v>707</v>
      </c>
      <c r="B125" s="99" t="s">
        <v>546</v>
      </c>
      <c r="C125" s="99" t="s">
        <v>547</v>
      </c>
      <c r="D125" s="23"/>
      <c r="E125" s="12"/>
      <c r="F125" s="99" t="s">
        <v>539</v>
      </c>
      <c r="G125" s="48" t="s">
        <v>20</v>
      </c>
      <c r="H125" s="48" t="s">
        <v>20</v>
      </c>
      <c r="I125" s="71">
        <f t="shared" si="2"/>
        <v>0</v>
      </c>
      <c r="J125" s="16">
        <f t="shared" si="3"/>
        <v>0</v>
      </c>
      <c r="K125" s="54"/>
    </row>
    <row r="126" spans="1:11" x14ac:dyDescent="0.25">
      <c r="A126" s="57" t="s">
        <v>708</v>
      </c>
      <c r="B126" s="12" t="s">
        <v>684</v>
      </c>
      <c r="C126" s="12" t="s">
        <v>685</v>
      </c>
      <c r="D126" s="23"/>
      <c r="E126" s="12"/>
      <c r="F126" s="8" t="s">
        <v>681</v>
      </c>
      <c r="G126" s="48" t="s">
        <v>29</v>
      </c>
      <c r="H126" s="48" t="s">
        <v>29</v>
      </c>
      <c r="I126" s="71">
        <f t="shared" si="2"/>
        <v>0</v>
      </c>
      <c r="J126" s="16">
        <f t="shared" si="3"/>
        <v>0</v>
      </c>
      <c r="K126" s="54"/>
    </row>
    <row r="127" spans="1:11" x14ac:dyDescent="0.25">
      <c r="A127" s="57" t="s">
        <v>709</v>
      </c>
      <c r="B127" s="12" t="s">
        <v>430</v>
      </c>
      <c r="C127" s="41" t="s">
        <v>431</v>
      </c>
      <c r="D127" s="23"/>
      <c r="E127" s="12"/>
      <c r="F127" s="43" t="s">
        <v>416</v>
      </c>
      <c r="G127" s="48" t="s">
        <v>395</v>
      </c>
      <c r="H127" s="48" t="s">
        <v>493</v>
      </c>
      <c r="I127" s="71">
        <f t="shared" si="2"/>
        <v>11</v>
      </c>
      <c r="J127" s="16">
        <f t="shared" si="3"/>
        <v>1073.05</v>
      </c>
      <c r="K127" s="54"/>
    </row>
    <row r="128" spans="1:11" x14ac:dyDescent="0.25">
      <c r="A128" s="57" t="s">
        <v>710</v>
      </c>
      <c r="B128" s="12" t="s">
        <v>656</v>
      </c>
      <c r="C128" s="12" t="s">
        <v>657</v>
      </c>
      <c r="D128" s="23"/>
      <c r="E128" s="12"/>
      <c r="F128" s="8" t="s">
        <v>655</v>
      </c>
      <c r="G128" s="48" t="s">
        <v>23</v>
      </c>
      <c r="H128" s="48" t="s">
        <v>26</v>
      </c>
      <c r="I128" s="71">
        <f t="shared" si="2"/>
        <v>1</v>
      </c>
      <c r="J128" s="16">
        <f t="shared" si="3"/>
        <v>97.55</v>
      </c>
      <c r="K128" s="54"/>
    </row>
    <row r="129" spans="1:11" x14ac:dyDescent="0.25">
      <c r="A129" s="57" t="s">
        <v>711</v>
      </c>
      <c r="B129" s="12" t="s">
        <v>661</v>
      </c>
      <c r="C129" s="107" t="s">
        <v>662</v>
      </c>
      <c r="D129" s="8"/>
      <c r="E129" s="10"/>
      <c r="F129" s="8" t="s">
        <v>655</v>
      </c>
      <c r="G129" s="48" t="s">
        <v>26</v>
      </c>
      <c r="H129" s="48" t="s">
        <v>26</v>
      </c>
      <c r="I129" s="71">
        <f t="shared" si="2"/>
        <v>0</v>
      </c>
      <c r="J129" s="16">
        <f t="shared" si="3"/>
        <v>0</v>
      </c>
      <c r="K129" s="54"/>
    </row>
    <row r="130" spans="1:11" x14ac:dyDescent="0.25">
      <c r="A130" s="57" t="s">
        <v>608</v>
      </c>
      <c r="B130" s="12" t="s">
        <v>1183</v>
      </c>
      <c r="C130" s="12" t="s">
        <v>1184</v>
      </c>
      <c r="D130" s="8"/>
      <c r="E130" s="10"/>
      <c r="F130" s="8" t="s">
        <v>1185</v>
      </c>
      <c r="G130" s="48" t="s">
        <v>16</v>
      </c>
      <c r="H130" s="48" t="s">
        <v>16</v>
      </c>
      <c r="I130" s="71">
        <f t="shared" si="2"/>
        <v>0</v>
      </c>
      <c r="J130" s="16">
        <f t="shared" si="3"/>
        <v>0</v>
      </c>
      <c r="K130" s="54"/>
    </row>
    <row r="131" spans="1:11" x14ac:dyDescent="0.25">
      <c r="A131" s="57" t="s">
        <v>712</v>
      </c>
      <c r="B131" s="12" t="s">
        <v>433</v>
      </c>
      <c r="C131" s="41" t="s">
        <v>434</v>
      </c>
      <c r="D131" s="8"/>
      <c r="E131" s="10"/>
      <c r="F131" s="43" t="s">
        <v>435</v>
      </c>
      <c r="G131" s="48" t="s">
        <v>61</v>
      </c>
      <c r="H131" s="48" t="s">
        <v>61</v>
      </c>
      <c r="I131" s="71">
        <f t="shared" si="2"/>
        <v>0</v>
      </c>
      <c r="J131" s="16">
        <f t="shared" si="3"/>
        <v>0</v>
      </c>
      <c r="K131" s="54"/>
    </row>
    <row r="132" spans="1:11" x14ac:dyDescent="0.25">
      <c r="A132" s="57" t="s">
        <v>713</v>
      </c>
      <c r="B132" s="12" t="s">
        <v>84</v>
      </c>
      <c r="C132" s="12" t="s">
        <v>144</v>
      </c>
      <c r="D132" s="23"/>
      <c r="E132" s="12"/>
      <c r="F132" s="8" t="s">
        <v>73</v>
      </c>
      <c r="G132" s="46" t="s">
        <v>198</v>
      </c>
      <c r="H132" s="46" t="s">
        <v>244</v>
      </c>
      <c r="I132" s="71">
        <f t="shared" si="2"/>
        <v>7</v>
      </c>
      <c r="J132" s="16">
        <f t="shared" si="3"/>
        <v>682.85</v>
      </c>
    </row>
    <row r="133" spans="1:11" x14ac:dyDescent="0.25">
      <c r="A133" s="57" t="s">
        <v>307</v>
      </c>
      <c r="B133" s="12" t="s">
        <v>1106</v>
      </c>
      <c r="C133" s="12" t="s">
        <v>1107</v>
      </c>
      <c r="D133" s="8"/>
      <c r="E133" s="10"/>
      <c r="F133" s="8" t="s">
        <v>1108</v>
      </c>
      <c r="G133" s="46" t="s">
        <v>13</v>
      </c>
      <c r="H133" s="46" t="s">
        <v>23</v>
      </c>
      <c r="I133" s="71">
        <f t="shared" si="2"/>
        <v>3</v>
      </c>
      <c r="J133" s="16">
        <f t="shared" si="3"/>
        <v>292.64999999999998</v>
      </c>
    </row>
    <row r="134" spans="1:11" x14ac:dyDescent="0.25">
      <c r="A134" s="57" t="s">
        <v>714</v>
      </c>
      <c r="B134" s="12" t="s">
        <v>237</v>
      </c>
      <c r="C134" s="75" t="s">
        <v>238</v>
      </c>
      <c r="D134" s="8"/>
      <c r="E134" s="10"/>
      <c r="F134" s="8" t="s">
        <v>214</v>
      </c>
      <c r="G134" s="46" t="s">
        <v>29</v>
      </c>
      <c r="H134" s="46" t="s">
        <v>29</v>
      </c>
      <c r="I134" s="71">
        <f t="shared" si="2"/>
        <v>0</v>
      </c>
      <c r="J134" s="16">
        <f t="shared" si="3"/>
        <v>0</v>
      </c>
    </row>
    <row r="135" spans="1:11" x14ac:dyDescent="0.25">
      <c r="A135" s="57" t="s">
        <v>715</v>
      </c>
      <c r="B135" s="99" t="s">
        <v>548</v>
      </c>
      <c r="C135" s="99" t="s">
        <v>549</v>
      </c>
      <c r="D135" s="23"/>
      <c r="E135" s="12"/>
      <c r="F135" s="99" t="s">
        <v>531</v>
      </c>
      <c r="G135" s="46" t="s">
        <v>569</v>
      </c>
      <c r="H135" s="46" t="s">
        <v>572</v>
      </c>
      <c r="I135" s="71">
        <f t="shared" si="2"/>
        <v>3</v>
      </c>
      <c r="J135" s="16">
        <f t="shared" si="3"/>
        <v>292.64999999999998</v>
      </c>
    </row>
    <row r="136" spans="1:11" x14ac:dyDescent="0.25">
      <c r="A136" s="57" t="s">
        <v>716</v>
      </c>
      <c r="B136" s="99" t="s">
        <v>550</v>
      </c>
      <c r="C136" s="99" t="s">
        <v>551</v>
      </c>
      <c r="D136" s="31"/>
      <c r="E136" s="82"/>
      <c r="F136" s="99" t="s">
        <v>531</v>
      </c>
      <c r="G136" s="115"/>
      <c r="H136" s="115"/>
      <c r="I136" s="71">
        <f t="shared" ref="I136:I199" si="4">H136-G136</f>
        <v>0</v>
      </c>
      <c r="J136" s="16">
        <f t="shared" ref="J136:J199" si="5">I136*97.55</f>
        <v>0</v>
      </c>
      <c r="K136" s="9"/>
    </row>
    <row r="137" spans="1:11" x14ac:dyDescent="0.25">
      <c r="A137" s="57" t="s">
        <v>717</v>
      </c>
      <c r="B137" s="99" t="s">
        <v>860</v>
      </c>
      <c r="C137" s="99" t="s">
        <v>861</v>
      </c>
      <c r="D137" s="31"/>
      <c r="E137" s="82"/>
      <c r="F137" s="99" t="s">
        <v>844</v>
      </c>
      <c r="G137" s="48" t="s">
        <v>17</v>
      </c>
      <c r="H137" s="48" t="s">
        <v>20</v>
      </c>
      <c r="I137" s="71">
        <f t="shared" si="4"/>
        <v>1</v>
      </c>
      <c r="J137" s="16">
        <f t="shared" si="5"/>
        <v>97.55</v>
      </c>
    </row>
    <row r="138" spans="1:11" x14ac:dyDescent="0.25">
      <c r="A138" s="57" t="s">
        <v>470</v>
      </c>
      <c r="B138" s="99" t="s">
        <v>552</v>
      </c>
      <c r="C138" s="99" t="s">
        <v>553</v>
      </c>
      <c r="D138" s="31"/>
      <c r="E138" s="82"/>
      <c r="F138" s="99" t="s">
        <v>518</v>
      </c>
      <c r="G138" s="46" t="s">
        <v>13</v>
      </c>
      <c r="H138" s="46" t="s">
        <v>20</v>
      </c>
      <c r="I138" s="71">
        <f t="shared" si="4"/>
        <v>2</v>
      </c>
      <c r="J138" s="16">
        <f t="shared" si="5"/>
        <v>195.1</v>
      </c>
    </row>
    <row r="139" spans="1:11" x14ac:dyDescent="0.25">
      <c r="A139" s="57" t="s">
        <v>389</v>
      </c>
      <c r="B139" s="99" t="s">
        <v>1100</v>
      </c>
      <c r="C139" s="99" t="s">
        <v>1101</v>
      </c>
      <c r="D139" s="31"/>
      <c r="E139" s="82"/>
      <c r="F139" s="155" t="s">
        <v>1099</v>
      </c>
      <c r="G139" s="46" t="s">
        <v>20</v>
      </c>
      <c r="H139" s="46" t="s">
        <v>37</v>
      </c>
      <c r="I139" s="71">
        <f t="shared" si="4"/>
        <v>6</v>
      </c>
      <c r="J139" s="16">
        <f t="shared" si="5"/>
        <v>585.29999999999995</v>
      </c>
    </row>
    <row r="140" spans="1:11" x14ac:dyDescent="0.25">
      <c r="A140" s="57" t="s">
        <v>347</v>
      </c>
      <c r="B140" s="110" t="s">
        <v>417</v>
      </c>
      <c r="C140" s="75" t="s">
        <v>418</v>
      </c>
      <c r="D140" s="31"/>
      <c r="E140" s="82"/>
      <c r="F140" s="31" t="s">
        <v>419</v>
      </c>
      <c r="G140" s="46" t="s">
        <v>13</v>
      </c>
      <c r="H140" s="46" t="s">
        <v>13</v>
      </c>
      <c r="I140" s="71">
        <f t="shared" si="4"/>
        <v>0</v>
      </c>
      <c r="J140" s="16">
        <f t="shared" si="5"/>
        <v>0</v>
      </c>
    </row>
    <row r="141" spans="1:11" x14ac:dyDescent="0.25">
      <c r="A141" s="57" t="s">
        <v>299</v>
      </c>
      <c r="B141" s="110" t="s">
        <v>917</v>
      </c>
      <c r="C141" s="75" t="s">
        <v>918</v>
      </c>
      <c r="D141" s="23"/>
      <c r="E141" s="12"/>
      <c r="F141" s="31" t="s">
        <v>919</v>
      </c>
      <c r="G141" s="46" t="s">
        <v>34</v>
      </c>
      <c r="H141" s="46" t="s">
        <v>34</v>
      </c>
      <c r="I141" s="71">
        <f t="shared" si="4"/>
        <v>0</v>
      </c>
      <c r="J141" s="16">
        <f t="shared" si="5"/>
        <v>0</v>
      </c>
    </row>
    <row r="142" spans="1:11" x14ac:dyDescent="0.25">
      <c r="A142" s="57" t="s">
        <v>718</v>
      </c>
      <c r="B142" s="110" t="s">
        <v>420</v>
      </c>
      <c r="C142" s="75" t="s">
        <v>421</v>
      </c>
      <c r="D142" s="23"/>
      <c r="E142" s="12"/>
      <c r="F142" s="31" t="s">
        <v>422</v>
      </c>
      <c r="G142" s="48" t="s">
        <v>85</v>
      </c>
      <c r="H142" s="48" t="s">
        <v>85</v>
      </c>
      <c r="I142" s="71">
        <f t="shared" si="4"/>
        <v>0</v>
      </c>
      <c r="J142" s="16">
        <f t="shared" si="5"/>
        <v>0</v>
      </c>
    </row>
    <row r="143" spans="1:11" x14ac:dyDescent="0.25">
      <c r="A143" s="57" t="s">
        <v>449</v>
      </c>
      <c r="B143" s="110" t="s">
        <v>361</v>
      </c>
      <c r="C143" s="76" t="s">
        <v>362</v>
      </c>
      <c r="D143" s="241"/>
      <c r="E143" s="243"/>
      <c r="F143" s="86" t="s">
        <v>363</v>
      </c>
      <c r="G143" s="46" t="s">
        <v>178</v>
      </c>
      <c r="H143" s="46" t="s">
        <v>1320</v>
      </c>
      <c r="I143" s="71">
        <f t="shared" si="4"/>
        <v>22</v>
      </c>
      <c r="J143" s="16">
        <f t="shared" si="5"/>
        <v>2146.1</v>
      </c>
    </row>
    <row r="144" spans="1:11" x14ac:dyDescent="0.25">
      <c r="A144" s="57" t="s">
        <v>719</v>
      </c>
      <c r="B144" s="12" t="s">
        <v>387</v>
      </c>
      <c r="C144" s="77"/>
      <c r="D144" s="242"/>
      <c r="E144" s="244"/>
      <c r="F144" s="88"/>
      <c r="G144" s="46" t="s">
        <v>13</v>
      </c>
      <c r="H144" s="46" t="s">
        <v>13</v>
      </c>
      <c r="I144" s="71">
        <f t="shared" si="4"/>
        <v>0</v>
      </c>
      <c r="J144" s="16">
        <f t="shared" si="5"/>
        <v>0</v>
      </c>
    </row>
    <row r="145" spans="1:10" x14ac:dyDescent="0.25">
      <c r="A145" s="57" t="s">
        <v>720</v>
      </c>
      <c r="B145" s="12" t="s">
        <v>424</v>
      </c>
      <c r="C145" s="83" t="s">
        <v>427</v>
      </c>
      <c r="D145" s="241"/>
      <c r="E145" s="243"/>
      <c r="F145" s="86" t="s">
        <v>428</v>
      </c>
      <c r="G145" s="115"/>
      <c r="H145" s="115"/>
      <c r="I145" s="71">
        <f t="shared" si="4"/>
        <v>0</v>
      </c>
      <c r="J145" s="16">
        <f t="shared" si="5"/>
        <v>0</v>
      </c>
    </row>
    <row r="146" spans="1:10" x14ac:dyDescent="0.25">
      <c r="A146" s="57" t="s">
        <v>721</v>
      </c>
      <c r="B146" s="12" t="s">
        <v>425</v>
      </c>
      <c r="C146" s="84"/>
      <c r="D146" s="245"/>
      <c r="E146" s="246"/>
      <c r="F146" s="87"/>
      <c r="G146" s="46" t="s">
        <v>46</v>
      </c>
      <c r="H146" s="46" t="s">
        <v>46</v>
      </c>
      <c r="I146" s="71">
        <f t="shared" si="4"/>
        <v>0</v>
      </c>
      <c r="J146" s="16">
        <f t="shared" si="5"/>
        <v>0</v>
      </c>
    </row>
    <row r="147" spans="1:10" x14ac:dyDescent="0.25">
      <c r="A147" s="57" t="s">
        <v>724</v>
      </c>
      <c r="B147" s="12" t="s">
        <v>426</v>
      </c>
      <c r="C147" s="85"/>
      <c r="D147" s="242"/>
      <c r="E147" s="244"/>
      <c r="F147" s="88"/>
      <c r="G147" s="46" t="s">
        <v>16</v>
      </c>
      <c r="H147" s="46" t="s">
        <v>16</v>
      </c>
      <c r="I147" s="71">
        <f t="shared" si="4"/>
        <v>0</v>
      </c>
      <c r="J147" s="16">
        <f t="shared" si="5"/>
        <v>0</v>
      </c>
    </row>
    <row r="148" spans="1:10" x14ac:dyDescent="0.25">
      <c r="A148" s="57" t="s">
        <v>728</v>
      </c>
      <c r="B148" s="99" t="s">
        <v>554</v>
      </c>
      <c r="C148" s="99" t="s">
        <v>555</v>
      </c>
      <c r="D148" s="23"/>
      <c r="E148" s="12"/>
      <c r="F148" s="99" t="s">
        <v>556</v>
      </c>
      <c r="G148" s="46" t="s">
        <v>192</v>
      </c>
      <c r="H148" s="46" t="s">
        <v>198</v>
      </c>
      <c r="I148" s="71">
        <f t="shared" si="4"/>
        <v>6</v>
      </c>
      <c r="J148" s="16">
        <f t="shared" si="5"/>
        <v>585.29999999999995</v>
      </c>
    </row>
    <row r="149" spans="1:10" x14ac:dyDescent="0.25">
      <c r="A149" s="57" t="s">
        <v>729</v>
      </c>
      <c r="B149" s="12" t="s">
        <v>687</v>
      </c>
      <c r="C149" s="76" t="s">
        <v>688</v>
      </c>
      <c r="D149" s="167"/>
      <c r="E149" s="168"/>
      <c r="F149" s="91" t="s">
        <v>681</v>
      </c>
      <c r="G149" s="46" t="s">
        <v>13</v>
      </c>
      <c r="H149" s="46" t="s">
        <v>13</v>
      </c>
      <c r="I149" s="71">
        <f t="shared" si="4"/>
        <v>0</v>
      </c>
      <c r="J149" s="16">
        <f t="shared" si="5"/>
        <v>0</v>
      </c>
    </row>
    <row r="150" spans="1:10" x14ac:dyDescent="0.25">
      <c r="A150" s="57" t="s">
        <v>730</v>
      </c>
      <c r="B150" s="99" t="s">
        <v>686</v>
      </c>
      <c r="C150" s="77"/>
      <c r="D150" s="167"/>
      <c r="E150" s="168"/>
      <c r="F150" s="92"/>
      <c r="G150" s="46" t="s">
        <v>20</v>
      </c>
      <c r="H150" s="46" t="s">
        <v>23</v>
      </c>
      <c r="I150" s="71">
        <f t="shared" si="4"/>
        <v>1</v>
      </c>
      <c r="J150" s="16">
        <f t="shared" si="5"/>
        <v>97.55</v>
      </c>
    </row>
    <row r="151" spans="1:10" x14ac:dyDescent="0.25">
      <c r="A151" s="57" t="s">
        <v>480</v>
      </c>
      <c r="B151" s="12" t="s">
        <v>667</v>
      </c>
      <c r="C151" s="12" t="s">
        <v>668</v>
      </c>
      <c r="D151" s="23"/>
      <c r="E151" s="12"/>
      <c r="F151" s="8" t="s">
        <v>669</v>
      </c>
      <c r="G151" s="46" t="s">
        <v>569</v>
      </c>
      <c r="H151" s="46" t="s">
        <v>709</v>
      </c>
      <c r="I151" s="71">
        <f t="shared" si="4"/>
        <v>20</v>
      </c>
      <c r="J151" s="16">
        <f t="shared" si="5"/>
        <v>1951</v>
      </c>
    </row>
    <row r="152" spans="1:10" x14ac:dyDescent="0.25">
      <c r="A152" s="57" t="s">
        <v>884</v>
      </c>
      <c r="B152" s="12" t="s">
        <v>663</v>
      </c>
      <c r="C152" s="12" t="s">
        <v>664</v>
      </c>
      <c r="D152" s="167"/>
      <c r="E152" s="168"/>
      <c r="F152" s="8" t="s">
        <v>655</v>
      </c>
      <c r="G152" s="46" t="s">
        <v>16</v>
      </c>
      <c r="H152" s="46" t="s">
        <v>16</v>
      </c>
      <c r="I152" s="71">
        <f t="shared" si="4"/>
        <v>0</v>
      </c>
      <c r="J152" s="16">
        <f t="shared" si="5"/>
        <v>0</v>
      </c>
    </row>
    <row r="153" spans="1:10" x14ac:dyDescent="0.25">
      <c r="A153" s="57" t="s">
        <v>885</v>
      </c>
      <c r="B153" s="12" t="s">
        <v>679</v>
      </c>
      <c r="C153" s="12" t="s">
        <v>680</v>
      </c>
      <c r="D153" s="167"/>
      <c r="E153" s="168"/>
      <c r="F153" s="8" t="s">
        <v>681</v>
      </c>
      <c r="G153" s="46" t="s">
        <v>16</v>
      </c>
      <c r="H153" s="46" t="s">
        <v>16</v>
      </c>
      <c r="I153" s="71">
        <f t="shared" si="4"/>
        <v>0</v>
      </c>
      <c r="J153" s="16">
        <f t="shared" si="5"/>
        <v>0</v>
      </c>
    </row>
    <row r="154" spans="1:10" x14ac:dyDescent="0.25">
      <c r="A154" s="57" t="s">
        <v>886</v>
      </c>
      <c r="B154" s="12" t="s">
        <v>414</v>
      </c>
      <c r="C154" s="77" t="s">
        <v>415</v>
      </c>
      <c r="D154" s="23"/>
      <c r="E154" s="12"/>
      <c r="F154" s="166" t="s">
        <v>416</v>
      </c>
      <c r="G154" s="46" t="s">
        <v>570</v>
      </c>
      <c r="H154" s="46" t="s">
        <v>709</v>
      </c>
      <c r="I154" s="71">
        <f t="shared" si="4"/>
        <v>19</v>
      </c>
      <c r="J154" s="16">
        <f t="shared" si="5"/>
        <v>1853.45</v>
      </c>
    </row>
    <row r="155" spans="1:10" x14ac:dyDescent="0.25">
      <c r="A155" s="57" t="s">
        <v>887</v>
      </c>
      <c r="B155" s="12" t="s">
        <v>670</v>
      </c>
      <c r="C155" s="12" t="s">
        <v>671</v>
      </c>
      <c r="D155" s="167"/>
      <c r="E155" s="168"/>
      <c r="F155" s="8" t="s">
        <v>672</v>
      </c>
      <c r="G155" s="46" t="s">
        <v>23</v>
      </c>
      <c r="H155" s="46" t="s">
        <v>23</v>
      </c>
      <c r="I155" s="71">
        <f t="shared" si="4"/>
        <v>0</v>
      </c>
      <c r="J155" s="16">
        <f t="shared" si="5"/>
        <v>0</v>
      </c>
    </row>
    <row r="156" spans="1:10" x14ac:dyDescent="0.25">
      <c r="A156" s="57" t="s">
        <v>888</v>
      </c>
      <c r="B156" s="12" t="s">
        <v>1293</v>
      </c>
      <c r="C156" s="12" t="s">
        <v>1294</v>
      </c>
      <c r="D156" s="167"/>
      <c r="E156" s="168"/>
      <c r="F156" s="8" t="s">
        <v>1292</v>
      </c>
      <c r="G156" s="46"/>
      <c r="H156" s="46" t="s">
        <v>16</v>
      </c>
      <c r="I156" s="71">
        <f t="shared" si="4"/>
        <v>0</v>
      </c>
      <c r="J156" s="16">
        <f t="shared" si="5"/>
        <v>0</v>
      </c>
    </row>
    <row r="157" spans="1:10" x14ac:dyDescent="0.25">
      <c r="A157" s="57" t="s">
        <v>889</v>
      </c>
      <c r="B157" s="12" t="s">
        <v>86</v>
      </c>
      <c r="C157" s="12" t="s">
        <v>145</v>
      </c>
      <c r="D157" s="23"/>
      <c r="E157" s="12"/>
      <c r="F157" s="8" t="s">
        <v>87</v>
      </c>
      <c r="G157" s="46" t="s">
        <v>40</v>
      </c>
      <c r="H157" s="46" t="s">
        <v>40</v>
      </c>
      <c r="I157" s="71">
        <f t="shared" si="4"/>
        <v>0</v>
      </c>
      <c r="J157" s="16">
        <f t="shared" si="5"/>
        <v>0</v>
      </c>
    </row>
    <row r="158" spans="1:10" x14ac:dyDescent="0.25">
      <c r="A158" s="57" t="s">
        <v>890</v>
      </c>
      <c r="B158" s="12" t="s">
        <v>89</v>
      </c>
      <c r="C158" s="12" t="s">
        <v>147</v>
      </c>
      <c r="D158" s="23"/>
      <c r="E158" s="12"/>
      <c r="F158" s="8" t="s">
        <v>87</v>
      </c>
      <c r="G158" s="48" t="s">
        <v>197</v>
      </c>
      <c r="H158" s="48" t="s">
        <v>242</v>
      </c>
      <c r="I158" s="71">
        <f t="shared" si="4"/>
        <v>5</v>
      </c>
      <c r="J158" s="16">
        <f t="shared" si="5"/>
        <v>487.75</v>
      </c>
    </row>
    <row r="159" spans="1:10" x14ac:dyDescent="0.25">
      <c r="A159" s="57" t="s">
        <v>781</v>
      </c>
      <c r="B159" s="12" t="s">
        <v>665</v>
      </c>
      <c r="C159" s="12" t="s">
        <v>666</v>
      </c>
      <c r="D159" s="8"/>
      <c r="E159" s="10"/>
      <c r="F159" s="8" t="s">
        <v>655</v>
      </c>
      <c r="G159" s="48" t="s">
        <v>573</v>
      </c>
      <c r="H159" s="48" t="s">
        <v>573</v>
      </c>
      <c r="I159" s="71">
        <f t="shared" si="4"/>
        <v>0</v>
      </c>
      <c r="J159" s="16">
        <f t="shared" si="5"/>
        <v>0</v>
      </c>
    </row>
    <row r="160" spans="1:10" x14ac:dyDescent="0.25">
      <c r="A160" s="57" t="s">
        <v>891</v>
      </c>
      <c r="B160" s="12" t="s">
        <v>689</v>
      </c>
      <c r="C160" s="12" t="s">
        <v>690</v>
      </c>
      <c r="D160" s="8"/>
      <c r="E160" s="10"/>
      <c r="F160" s="8" t="s">
        <v>691</v>
      </c>
      <c r="G160" s="46" t="s">
        <v>13</v>
      </c>
      <c r="H160" s="46" t="s">
        <v>13</v>
      </c>
      <c r="I160" s="71">
        <f t="shared" si="4"/>
        <v>0</v>
      </c>
      <c r="J160" s="16">
        <f t="shared" si="5"/>
        <v>0</v>
      </c>
    </row>
    <row r="161" spans="1:10" x14ac:dyDescent="0.25">
      <c r="A161" s="57" t="s">
        <v>640</v>
      </c>
      <c r="B161" s="99" t="s">
        <v>557</v>
      </c>
      <c r="C161" s="99" t="s">
        <v>558</v>
      </c>
      <c r="D161" s="8"/>
      <c r="E161" s="10"/>
      <c r="F161" s="99" t="s">
        <v>518</v>
      </c>
      <c r="G161" s="46" t="s">
        <v>17</v>
      </c>
      <c r="H161" s="46" t="s">
        <v>23</v>
      </c>
      <c r="I161" s="71">
        <f t="shared" si="4"/>
        <v>2</v>
      </c>
      <c r="J161" s="16">
        <f t="shared" si="5"/>
        <v>195.1</v>
      </c>
    </row>
    <row r="162" spans="1:10" x14ac:dyDescent="0.25">
      <c r="A162" s="57" t="s">
        <v>892</v>
      </c>
      <c r="B162" s="99" t="s">
        <v>868</v>
      </c>
      <c r="C162" s="99" t="s">
        <v>869</v>
      </c>
      <c r="D162" s="8"/>
      <c r="E162" s="10"/>
      <c r="F162" s="99" t="s">
        <v>844</v>
      </c>
      <c r="G162" s="46" t="s">
        <v>17</v>
      </c>
      <c r="H162" s="46" t="s">
        <v>17</v>
      </c>
      <c r="I162" s="71">
        <f t="shared" si="4"/>
        <v>0</v>
      </c>
      <c r="J162" s="16">
        <f t="shared" si="5"/>
        <v>0</v>
      </c>
    </row>
    <row r="163" spans="1:10" x14ac:dyDescent="0.25">
      <c r="A163" s="57" t="s">
        <v>893</v>
      </c>
      <c r="B163" s="99" t="s">
        <v>1097</v>
      </c>
      <c r="C163" s="99" t="s">
        <v>1098</v>
      </c>
      <c r="D163" s="8"/>
      <c r="E163" s="10"/>
      <c r="F163" s="155" t="s">
        <v>1099</v>
      </c>
      <c r="G163" s="46" t="s">
        <v>13</v>
      </c>
      <c r="H163" s="46" t="s">
        <v>13</v>
      </c>
      <c r="I163" s="71">
        <f t="shared" si="4"/>
        <v>0</v>
      </c>
      <c r="J163" s="16">
        <f t="shared" si="5"/>
        <v>0</v>
      </c>
    </row>
    <row r="164" spans="1:10" x14ac:dyDescent="0.25">
      <c r="A164" s="57" t="s">
        <v>894</v>
      </c>
      <c r="B164" s="12" t="s">
        <v>239</v>
      </c>
      <c r="C164" s="12" t="s">
        <v>241</v>
      </c>
      <c r="D164" s="23"/>
      <c r="E164" s="12"/>
      <c r="F164" s="8" t="s">
        <v>210</v>
      </c>
      <c r="G164" s="46" t="s">
        <v>498</v>
      </c>
      <c r="H164" s="46" t="s">
        <v>499</v>
      </c>
      <c r="I164" s="71">
        <f t="shared" si="4"/>
        <v>1</v>
      </c>
      <c r="J164" s="16">
        <f t="shared" si="5"/>
        <v>97.55</v>
      </c>
    </row>
    <row r="165" spans="1:10" x14ac:dyDescent="0.25">
      <c r="A165" s="57" t="s">
        <v>930</v>
      </c>
      <c r="B165" s="12" t="s">
        <v>240</v>
      </c>
      <c r="C165" s="12" t="s">
        <v>241</v>
      </c>
      <c r="D165" s="23"/>
      <c r="E165" s="12"/>
      <c r="F165" s="8" t="s">
        <v>210</v>
      </c>
      <c r="G165" s="46" t="s">
        <v>13</v>
      </c>
      <c r="H165" s="46" t="s">
        <v>13</v>
      </c>
      <c r="I165" s="71">
        <f t="shared" si="4"/>
        <v>0</v>
      </c>
      <c r="J165" s="16">
        <f t="shared" si="5"/>
        <v>0</v>
      </c>
    </row>
    <row r="166" spans="1:10" x14ac:dyDescent="0.25">
      <c r="A166" s="57" t="s">
        <v>933</v>
      </c>
      <c r="B166" s="12" t="s">
        <v>692</v>
      </c>
      <c r="C166" s="12" t="s">
        <v>693</v>
      </c>
      <c r="D166" s="8"/>
      <c r="E166" s="10"/>
      <c r="F166" s="8" t="s">
        <v>691</v>
      </c>
      <c r="G166" s="46" t="s">
        <v>13</v>
      </c>
      <c r="H166" s="46" t="s">
        <v>20</v>
      </c>
      <c r="I166" s="71">
        <f t="shared" si="4"/>
        <v>2</v>
      </c>
      <c r="J166" s="16">
        <f t="shared" si="5"/>
        <v>195.1</v>
      </c>
    </row>
    <row r="167" spans="1:10" x14ac:dyDescent="0.25">
      <c r="A167" s="57" t="s">
        <v>934</v>
      </c>
      <c r="B167" s="12" t="s">
        <v>920</v>
      </c>
      <c r="C167" s="12" t="s">
        <v>921</v>
      </c>
      <c r="D167" s="8"/>
      <c r="E167" s="10"/>
      <c r="F167" s="8" t="s">
        <v>907</v>
      </c>
      <c r="G167" s="46" t="s">
        <v>13</v>
      </c>
      <c r="H167" s="46" t="s">
        <v>13</v>
      </c>
      <c r="I167" s="71">
        <f t="shared" si="4"/>
        <v>0</v>
      </c>
      <c r="J167" s="16">
        <f t="shared" si="5"/>
        <v>0</v>
      </c>
    </row>
    <row r="168" spans="1:10" x14ac:dyDescent="0.25">
      <c r="A168" s="57" t="s">
        <v>935</v>
      </c>
      <c r="B168" s="12" t="s">
        <v>1316</v>
      </c>
      <c r="C168" s="12" t="s">
        <v>1317</v>
      </c>
      <c r="D168" s="8"/>
      <c r="E168" s="10"/>
      <c r="F168" s="8" t="s">
        <v>1318</v>
      </c>
      <c r="G168" s="46"/>
      <c r="H168" s="46" t="s">
        <v>16</v>
      </c>
      <c r="I168" s="71">
        <f t="shared" si="4"/>
        <v>0</v>
      </c>
      <c r="J168" s="16">
        <f t="shared" si="5"/>
        <v>0</v>
      </c>
    </row>
    <row r="169" spans="1:10" x14ac:dyDescent="0.25">
      <c r="A169" s="57" t="s">
        <v>936</v>
      </c>
      <c r="B169" s="12" t="s">
        <v>1313</v>
      </c>
      <c r="C169" s="12" t="s">
        <v>1314</v>
      </c>
      <c r="D169" s="8"/>
      <c r="E169" s="10"/>
      <c r="F169" s="8" t="s">
        <v>1315</v>
      </c>
      <c r="G169" s="46"/>
      <c r="H169" s="46" t="s">
        <v>16</v>
      </c>
      <c r="I169" s="71">
        <f t="shared" si="4"/>
        <v>0</v>
      </c>
      <c r="J169" s="16">
        <f t="shared" si="5"/>
        <v>0</v>
      </c>
    </row>
    <row r="170" spans="1:10" x14ac:dyDescent="0.25">
      <c r="A170" s="57" t="s">
        <v>937</v>
      </c>
      <c r="B170" s="12" t="s">
        <v>365</v>
      </c>
      <c r="C170" s="12" t="s">
        <v>366</v>
      </c>
      <c r="D170" s="8"/>
      <c r="E170" s="10"/>
      <c r="F170" s="8" t="s">
        <v>327</v>
      </c>
      <c r="G170" s="46" t="s">
        <v>13</v>
      </c>
      <c r="H170" s="46" t="s">
        <v>17</v>
      </c>
      <c r="I170" s="71">
        <f t="shared" si="4"/>
        <v>1</v>
      </c>
      <c r="J170" s="16">
        <f t="shared" si="5"/>
        <v>97.55</v>
      </c>
    </row>
    <row r="171" spans="1:10" x14ac:dyDescent="0.25">
      <c r="A171" s="57" t="s">
        <v>938</v>
      </c>
      <c r="B171" s="12" t="s">
        <v>367</v>
      </c>
      <c r="C171" s="12" t="s">
        <v>368</v>
      </c>
      <c r="D171" s="23"/>
      <c r="E171" s="12"/>
      <c r="F171" s="8" t="s">
        <v>312</v>
      </c>
      <c r="G171" s="46" t="s">
        <v>71</v>
      </c>
      <c r="H171" s="46" t="s">
        <v>81</v>
      </c>
      <c r="I171" s="71">
        <f t="shared" si="4"/>
        <v>3</v>
      </c>
      <c r="J171" s="16">
        <f t="shared" si="5"/>
        <v>292.64999999999998</v>
      </c>
    </row>
    <row r="172" spans="1:10" x14ac:dyDescent="0.25">
      <c r="A172" s="57" t="s">
        <v>743</v>
      </c>
      <c r="B172" s="12" t="s">
        <v>407</v>
      </c>
      <c r="C172" s="12" t="s">
        <v>408</v>
      </c>
      <c r="D172" s="23"/>
      <c r="E172" s="12"/>
      <c r="F172" s="8" t="s">
        <v>410</v>
      </c>
      <c r="G172" s="46" t="s">
        <v>37</v>
      </c>
      <c r="H172" s="46" t="s">
        <v>40</v>
      </c>
      <c r="I172" s="71">
        <f t="shared" si="4"/>
        <v>1</v>
      </c>
      <c r="J172" s="16">
        <f t="shared" si="5"/>
        <v>97.55</v>
      </c>
    </row>
    <row r="173" spans="1:10" x14ac:dyDescent="0.25">
      <c r="A173" s="57" t="s">
        <v>939</v>
      </c>
      <c r="B173" s="12" t="s">
        <v>411</v>
      </c>
      <c r="C173" s="12" t="s">
        <v>412</v>
      </c>
      <c r="D173" s="8"/>
      <c r="E173" s="10"/>
      <c r="F173" s="8" t="s">
        <v>410</v>
      </c>
      <c r="G173" s="46" t="s">
        <v>68</v>
      </c>
      <c r="H173" s="46" t="s">
        <v>191</v>
      </c>
      <c r="I173" s="71">
        <f t="shared" si="4"/>
        <v>11</v>
      </c>
      <c r="J173" s="16">
        <f t="shared" si="5"/>
        <v>1073.05</v>
      </c>
    </row>
    <row r="174" spans="1:10" x14ac:dyDescent="0.25">
      <c r="A174" s="57" t="s">
        <v>634</v>
      </c>
      <c r="B174" s="12" t="s">
        <v>1169</v>
      </c>
      <c r="C174" s="12" t="s">
        <v>1170</v>
      </c>
      <c r="D174" s="8"/>
      <c r="E174" s="10"/>
      <c r="F174" s="8" t="s">
        <v>1171</v>
      </c>
      <c r="G174" s="46" t="s">
        <v>16</v>
      </c>
      <c r="H174" s="46" t="s">
        <v>16</v>
      </c>
      <c r="I174" s="71">
        <f t="shared" si="4"/>
        <v>0</v>
      </c>
      <c r="J174" s="16">
        <f t="shared" si="5"/>
        <v>0</v>
      </c>
    </row>
    <row r="175" spans="1:10" x14ac:dyDescent="0.25">
      <c r="A175" s="57" t="s">
        <v>940</v>
      </c>
      <c r="B175" s="12" t="s">
        <v>1287</v>
      </c>
      <c r="C175" s="12" t="s">
        <v>1288</v>
      </c>
      <c r="D175" s="8"/>
      <c r="E175" s="10"/>
      <c r="F175" s="8" t="s">
        <v>1289</v>
      </c>
      <c r="G175" s="46"/>
      <c r="H175" s="46" t="s">
        <v>16</v>
      </c>
      <c r="I175" s="71">
        <f t="shared" si="4"/>
        <v>0</v>
      </c>
      <c r="J175" s="16">
        <f t="shared" si="5"/>
        <v>0</v>
      </c>
    </row>
    <row r="176" spans="1:10" x14ac:dyDescent="0.25">
      <c r="A176" s="57" t="s">
        <v>613</v>
      </c>
      <c r="B176" s="12" t="s">
        <v>373</v>
      </c>
      <c r="C176" s="12" t="s">
        <v>376</v>
      </c>
      <c r="D176" s="23"/>
      <c r="E176" s="12"/>
      <c r="F176" s="8" t="s">
        <v>322</v>
      </c>
      <c r="G176" s="46" t="s">
        <v>146</v>
      </c>
      <c r="H176" s="46" t="s">
        <v>196</v>
      </c>
      <c r="I176" s="71">
        <f t="shared" si="4"/>
        <v>6</v>
      </c>
      <c r="J176" s="16">
        <f t="shared" si="5"/>
        <v>585.29999999999995</v>
      </c>
    </row>
    <row r="177" spans="1:10" x14ac:dyDescent="0.25">
      <c r="A177" s="57" t="s">
        <v>113</v>
      </c>
      <c r="B177" s="12" t="s">
        <v>374</v>
      </c>
      <c r="C177" s="76" t="s">
        <v>377</v>
      </c>
      <c r="D177" s="237"/>
      <c r="E177" s="239"/>
      <c r="F177" s="86" t="s">
        <v>322</v>
      </c>
      <c r="G177" s="46" t="s">
        <v>43</v>
      </c>
      <c r="H177" s="46" t="s">
        <v>46</v>
      </c>
      <c r="I177" s="71">
        <f t="shared" si="4"/>
        <v>1</v>
      </c>
      <c r="J177" s="16">
        <f t="shared" si="5"/>
        <v>97.55</v>
      </c>
    </row>
    <row r="178" spans="1:10" x14ac:dyDescent="0.25">
      <c r="A178" s="57" t="s">
        <v>941</v>
      </c>
      <c r="B178" s="12" t="s">
        <v>375</v>
      </c>
      <c r="C178" s="77"/>
      <c r="D178" s="238"/>
      <c r="E178" s="240"/>
      <c r="F178" s="88"/>
      <c r="G178" s="46" t="s">
        <v>13</v>
      </c>
      <c r="H178" s="46" t="s">
        <v>13</v>
      </c>
      <c r="I178" s="71">
        <f t="shared" si="4"/>
        <v>0</v>
      </c>
      <c r="J178" s="16">
        <f t="shared" si="5"/>
        <v>0</v>
      </c>
    </row>
    <row r="179" spans="1:10" x14ac:dyDescent="0.25">
      <c r="A179" s="57" t="s">
        <v>179</v>
      </c>
      <c r="B179" s="12" t="s">
        <v>922</v>
      </c>
      <c r="C179" s="77" t="s">
        <v>923</v>
      </c>
      <c r="D179" s="167"/>
      <c r="E179" s="168"/>
      <c r="F179" s="88" t="s">
        <v>924</v>
      </c>
      <c r="G179" s="46" t="s">
        <v>16</v>
      </c>
      <c r="H179" s="46" t="s">
        <v>16</v>
      </c>
      <c r="I179" s="71">
        <f t="shared" si="4"/>
        <v>0</v>
      </c>
      <c r="J179" s="16">
        <f t="shared" si="5"/>
        <v>0</v>
      </c>
    </row>
    <row r="180" spans="1:10" x14ac:dyDescent="0.25">
      <c r="A180" s="57" t="s">
        <v>254</v>
      </c>
      <c r="B180" s="12" t="s">
        <v>370</v>
      </c>
      <c r="C180" s="12" t="s">
        <v>371</v>
      </c>
      <c r="D180" s="23"/>
      <c r="E180" s="12"/>
      <c r="F180" s="8" t="s">
        <v>372</v>
      </c>
      <c r="G180" s="46" t="s">
        <v>61</v>
      </c>
      <c r="H180" s="46" t="s">
        <v>68</v>
      </c>
      <c r="I180" s="71">
        <f t="shared" si="4"/>
        <v>2</v>
      </c>
      <c r="J180" s="16">
        <f t="shared" si="5"/>
        <v>195.1</v>
      </c>
    </row>
    <row r="181" spans="1:10" x14ac:dyDescent="0.25">
      <c r="A181" s="57" t="s">
        <v>981</v>
      </c>
      <c r="B181" s="12" t="s">
        <v>1299</v>
      </c>
      <c r="C181" s="12" t="s">
        <v>1300</v>
      </c>
      <c r="D181" s="8"/>
      <c r="E181" s="10"/>
      <c r="F181" s="8" t="s">
        <v>1292</v>
      </c>
      <c r="G181" s="46"/>
      <c r="H181" s="46" t="s">
        <v>16</v>
      </c>
      <c r="I181" s="71">
        <f t="shared" si="4"/>
        <v>0</v>
      </c>
      <c r="J181" s="16">
        <f t="shared" si="5"/>
        <v>0</v>
      </c>
    </row>
    <row r="182" spans="1:10" x14ac:dyDescent="0.25">
      <c r="A182" s="57" t="s">
        <v>1112</v>
      </c>
      <c r="B182" s="12" t="s">
        <v>705</v>
      </c>
      <c r="C182" s="12" t="s">
        <v>706</v>
      </c>
      <c r="D182" s="8"/>
      <c r="E182" s="10"/>
      <c r="F182" s="8" t="s">
        <v>704</v>
      </c>
      <c r="G182" s="46" t="s">
        <v>13</v>
      </c>
      <c r="H182" s="46" t="s">
        <v>13</v>
      </c>
      <c r="I182" s="71">
        <f t="shared" si="4"/>
        <v>0</v>
      </c>
      <c r="J182" s="16">
        <f t="shared" si="5"/>
        <v>0</v>
      </c>
    </row>
    <row r="183" spans="1:10" x14ac:dyDescent="0.25">
      <c r="A183" s="57" t="s">
        <v>1113</v>
      </c>
      <c r="B183" s="12" t="s">
        <v>1193</v>
      </c>
      <c r="C183" s="12" t="s">
        <v>1194</v>
      </c>
      <c r="D183" s="8"/>
      <c r="E183" s="10"/>
      <c r="F183" s="8" t="s">
        <v>1195</v>
      </c>
      <c r="G183" s="46" t="s">
        <v>13</v>
      </c>
      <c r="H183" s="46" t="s">
        <v>23</v>
      </c>
      <c r="I183" s="71">
        <f t="shared" si="4"/>
        <v>3</v>
      </c>
      <c r="J183" s="16">
        <f t="shared" si="5"/>
        <v>292.64999999999998</v>
      </c>
    </row>
    <row r="184" spans="1:10" x14ac:dyDescent="0.25">
      <c r="A184" s="57" t="s">
        <v>1196</v>
      </c>
      <c r="B184" s="12" t="s">
        <v>925</v>
      </c>
      <c r="C184" s="12" t="s">
        <v>926</v>
      </c>
      <c r="D184" s="8"/>
      <c r="E184" s="10"/>
      <c r="F184" s="8" t="s">
        <v>907</v>
      </c>
      <c r="G184" s="46" t="s">
        <v>16</v>
      </c>
      <c r="H184" s="46" t="s">
        <v>13</v>
      </c>
      <c r="I184" s="71">
        <f t="shared" si="4"/>
        <v>1</v>
      </c>
      <c r="J184" s="16">
        <f t="shared" si="5"/>
        <v>97.55</v>
      </c>
    </row>
    <row r="185" spans="1:10" x14ac:dyDescent="0.25">
      <c r="A185" s="57" t="s">
        <v>1197</v>
      </c>
      <c r="B185" s="12" t="s">
        <v>1186</v>
      </c>
      <c r="C185" s="12" t="s">
        <v>1187</v>
      </c>
      <c r="D185" s="8"/>
      <c r="E185" s="10"/>
      <c r="F185" s="8" t="s">
        <v>1185</v>
      </c>
      <c r="G185" s="46" t="s">
        <v>16</v>
      </c>
      <c r="H185" s="46" t="s">
        <v>16</v>
      </c>
      <c r="I185" s="71">
        <f t="shared" si="4"/>
        <v>0</v>
      </c>
      <c r="J185" s="16">
        <f t="shared" si="5"/>
        <v>0</v>
      </c>
    </row>
    <row r="186" spans="1:10" x14ac:dyDescent="0.25">
      <c r="A186" s="57" t="s">
        <v>1198</v>
      </c>
      <c r="B186" s="12" t="s">
        <v>380</v>
      </c>
      <c r="C186" s="12" t="s">
        <v>381</v>
      </c>
      <c r="D186" s="23"/>
      <c r="E186" s="12"/>
      <c r="F186" s="8" t="s">
        <v>322</v>
      </c>
      <c r="G186" s="46" t="s">
        <v>392</v>
      </c>
      <c r="H186" s="46" t="s">
        <v>264</v>
      </c>
      <c r="I186" s="71">
        <f t="shared" si="4"/>
        <v>12</v>
      </c>
      <c r="J186" s="16">
        <f t="shared" si="5"/>
        <v>1170.5999999999999</v>
      </c>
    </row>
    <row r="187" spans="1:10" x14ac:dyDescent="0.25">
      <c r="A187" s="57" t="s">
        <v>178</v>
      </c>
      <c r="B187" s="12" t="s">
        <v>873</v>
      </c>
      <c r="C187" s="12" t="s">
        <v>874</v>
      </c>
      <c r="D187" s="8"/>
      <c r="E187" s="10"/>
      <c r="F187" s="8" t="s">
        <v>875</v>
      </c>
      <c r="G187" s="46" t="s">
        <v>26</v>
      </c>
      <c r="H187" s="46" t="s">
        <v>31</v>
      </c>
      <c r="I187" s="71">
        <f t="shared" si="4"/>
        <v>2</v>
      </c>
      <c r="J187" s="16">
        <f t="shared" si="5"/>
        <v>195.1</v>
      </c>
    </row>
    <row r="188" spans="1:10" x14ac:dyDescent="0.25">
      <c r="A188" s="57" t="s">
        <v>1199</v>
      </c>
      <c r="B188" s="12" t="s">
        <v>1179</v>
      </c>
      <c r="C188" s="12" t="s">
        <v>1180</v>
      </c>
      <c r="D188" s="8"/>
      <c r="E188" s="10"/>
      <c r="F188" s="8" t="s">
        <v>1178</v>
      </c>
      <c r="G188" s="46" t="s">
        <v>16</v>
      </c>
      <c r="H188" s="46" t="s">
        <v>16</v>
      </c>
      <c r="I188" s="71">
        <f t="shared" si="4"/>
        <v>0</v>
      </c>
      <c r="J188" s="16">
        <f t="shared" si="5"/>
        <v>0</v>
      </c>
    </row>
    <row r="189" spans="1:10" x14ac:dyDescent="0.25">
      <c r="A189" s="57" t="s">
        <v>360</v>
      </c>
      <c r="B189" s="12" t="s">
        <v>734</v>
      </c>
      <c r="C189" s="12" t="s">
        <v>737</v>
      </c>
      <c r="D189" s="8"/>
      <c r="E189" s="10"/>
      <c r="F189" s="8" t="s">
        <v>736</v>
      </c>
      <c r="G189" s="46" t="s">
        <v>13</v>
      </c>
      <c r="H189" s="46" t="s">
        <v>13</v>
      </c>
      <c r="I189" s="71">
        <f t="shared" si="4"/>
        <v>0</v>
      </c>
      <c r="J189" s="16">
        <f t="shared" si="5"/>
        <v>0</v>
      </c>
    </row>
    <row r="190" spans="1:10" x14ac:dyDescent="0.25">
      <c r="A190" s="57" t="s">
        <v>1200</v>
      </c>
      <c r="B190" s="12" t="s">
        <v>1295</v>
      </c>
      <c r="C190" s="12" t="s">
        <v>1296</v>
      </c>
      <c r="D190" s="8"/>
      <c r="E190" s="10"/>
      <c r="F190" s="8" t="s">
        <v>1292</v>
      </c>
      <c r="G190" s="46"/>
      <c r="H190" s="46" t="s">
        <v>16</v>
      </c>
      <c r="I190" s="71">
        <f t="shared" si="4"/>
        <v>0</v>
      </c>
      <c r="J190" s="16">
        <f t="shared" si="5"/>
        <v>0</v>
      </c>
    </row>
    <row r="191" spans="1:10" x14ac:dyDescent="0.25">
      <c r="A191" s="57" t="s">
        <v>436</v>
      </c>
      <c r="B191" s="12" t="s">
        <v>1109</v>
      </c>
      <c r="C191" s="12" t="s">
        <v>1110</v>
      </c>
      <c r="D191" s="23"/>
      <c r="E191" s="12"/>
      <c r="F191" s="8" t="s">
        <v>1111</v>
      </c>
      <c r="G191" s="46" t="s">
        <v>17</v>
      </c>
      <c r="H191" s="46" t="s">
        <v>20</v>
      </c>
      <c r="I191" s="71">
        <f t="shared" si="4"/>
        <v>1</v>
      </c>
      <c r="J191" s="16">
        <f t="shared" si="5"/>
        <v>97.55</v>
      </c>
    </row>
    <row r="192" spans="1:10" x14ac:dyDescent="0.25">
      <c r="A192" s="57" t="s">
        <v>1201</v>
      </c>
      <c r="B192" s="12" t="s">
        <v>1181</v>
      </c>
      <c r="C192" s="12" t="s">
        <v>1182</v>
      </c>
      <c r="D192" s="8"/>
      <c r="E192" s="10"/>
      <c r="F192" s="8" t="s">
        <v>1178</v>
      </c>
      <c r="G192" s="46" t="s">
        <v>16</v>
      </c>
      <c r="H192" s="46" t="s">
        <v>13</v>
      </c>
      <c r="I192" s="71">
        <f t="shared" si="4"/>
        <v>1</v>
      </c>
      <c r="J192" s="16">
        <f t="shared" si="5"/>
        <v>97.55</v>
      </c>
    </row>
    <row r="193" spans="1:10" x14ac:dyDescent="0.25">
      <c r="A193" s="57" t="s">
        <v>602</v>
      </c>
      <c r="B193" s="99" t="s">
        <v>559</v>
      </c>
      <c r="C193" s="99" t="s">
        <v>560</v>
      </c>
      <c r="D193" s="8"/>
      <c r="E193" s="10"/>
      <c r="F193" s="99" t="s">
        <v>528</v>
      </c>
      <c r="G193" s="46" t="s">
        <v>13</v>
      </c>
      <c r="H193" s="46" t="s">
        <v>20</v>
      </c>
      <c r="I193" s="71">
        <f t="shared" si="4"/>
        <v>2</v>
      </c>
      <c r="J193" s="16">
        <f t="shared" si="5"/>
        <v>195.1</v>
      </c>
    </row>
    <row r="194" spans="1:10" x14ac:dyDescent="0.25">
      <c r="A194" s="57" t="s">
        <v>1202</v>
      </c>
      <c r="B194" s="12" t="s">
        <v>699</v>
      </c>
      <c r="C194" s="12" t="s">
        <v>700</v>
      </c>
      <c r="D194" s="23"/>
      <c r="E194" s="12"/>
      <c r="F194" s="8" t="s">
        <v>701</v>
      </c>
      <c r="G194" s="48" t="s">
        <v>17</v>
      </c>
      <c r="H194" s="48" t="s">
        <v>17</v>
      </c>
      <c r="I194" s="71">
        <f t="shared" si="4"/>
        <v>0</v>
      </c>
      <c r="J194" s="16">
        <f t="shared" si="5"/>
        <v>0</v>
      </c>
    </row>
    <row r="195" spans="1:10" x14ac:dyDescent="0.25">
      <c r="A195" s="57" t="s">
        <v>1203</v>
      </c>
      <c r="B195" s="99" t="s">
        <v>561</v>
      </c>
      <c r="C195" s="99" t="s">
        <v>562</v>
      </c>
      <c r="D195" s="8"/>
      <c r="E195" s="10"/>
      <c r="F195" s="99" t="s">
        <v>518</v>
      </c>
      <c r="G195" s="48" t="s">
        <v>17</v>
      </c>
      <c r="H195" s="48" t="s">
        <v>17</v>
      </c>
      <c r="I195" s="71">
        <f t="shared" si="4"/>
        <v>0</v>
      </c>
      <c r="J195" s="16">
        <f t="shared" si="5"/>
        <v>0</v>
      </c>
    </row>
    <row r="196" spans="1:10" x14ac:dyDescent="0.25">
      <c r="A196" s="57" t="s">
        <v>866</v>
      </c>
      <c r="B196" s="12" t="s">
        <v>385</v>
      </c>
      <c r="C196" s="12" t="s">
        <v>386</v>
      </c>
      <c r="D196" s="23"/>
      <c r="E196" s="12"/>
      <c r="F196" s="8" t="s">
        <v>383</v>
      </c>
      <c r="G196" s="46" t="s">
        <v>31</v>
      </c>
      <c r="H196" s="46" t="s">
        <v>37</v>
      </c>
      <c r="I196" s="71">
        <f t="shared" si="4"/>
        <v>2</v>
      </c>
      <c r="J196" s="16">
        <f t="shared" si="5"/>
        <v>195.1</v>
      </c>
    </row>
    <row r="197" spans="1:10" x14ac:dyDescent="0.25">
      <c r="A197" s="57" t="s">
        <v>620</v>
      </c>
      <c r="B197" s="12" t="s">
        <v>1304</v>
      </c>
      <c r="C197" s="12" t="s">
        <v>1305</v>
      </c>
      <c r="D197" s="8"/>
      <c r="E197" s="10"/>
      <c r="F197" s="8" t="s">
        <v>1306</v>
      </c>
      <c r="G197" s="46"/>
      <c r="H197" s="46" t="s">
        <v>16</v>
      </c>
      <c r="I197" s="71">
        <f t="shared" si="4"/>
        <v>0</v>
      </c>
      <c r="J197" s="16">
        <f t="shared" si="5"/>
        <v>0</v>
      </c>
    </row>
    <row r="198" spans="1:10" x14ac:dyDescent="0.25">
      <c r="A198" s="57" t="s">
        <v>1214</v>
      </c>
      <c r="B198" s="36" t="s">
        <v>563</v>
      </c>
      <c r="C198" s="36" t="s">
        <v>564</v>
      </c>
      <c r="D198" s="23"/>
      <c r="E198" s="12"/>
      <c r="F198" s="36" t="s">
        <v>556</v>
      </c>
      <c r="G198" s="46" t="s">
        <v>57</v>
      </c>
      <c r="H198" s="46" t="s">
        <v>193</v>
      </c>
      <c r="I198" s="71">
        <f t="shared" si="4"/>
        <v>4</v>
      </c>
      <c r="J198" s="16">
        <f t="shared" si="5"/>
        <v>390.2</v>
      </c>
    </row>
    <row r="199" spans="1:10" x14ac:dyDescent="0.25">
      <c r="A199" s="57" t="s">
        <v>1215</v>
      </c>
      <c r="B199" s="36" t="s">
        <v>878</v>
      </c>
      <c r="C199" s="128" t="s">
        <v>879</v>
      </c>
      <c r="D199" s="8"/>
      <c r="E199" s="10"/>
      <c r="F199" s="128" t="s">
        <v>875</v>
      </c>
      <c r="G199" s="46" t="s">
        <v>13</v>
      </c>
      <c r="H199" s="46" t="s">
        <v>23</v>
      </c>
      <c r="I199" s="71">
        <f t="shared" si="4"/>
        <v>3</v>
      </c>
      <c r="J199" s="16">
        <f t="shared" si="5"/>
        <v>292.64999999999998</v>
      </c>
    </row>
    <row r="200" spans="1:10" x14ac:dyDescent="0.25">
      <c r="A200" s="57" t="s">
        <v>1042</v>
      </c>
      <c r="B200" s="12" t="s">
        <v>678</v>
      </c>
      <c r="C200" s="76" t="s">
        <v>676</v>
      </c>
      <c r="D200" s="8"/>
      <c r="E200" s="10"/>
      <c r="F200" s="91" t="s">
        <v>675</v>
      </c>
      <c r="G200" s="46" t="s">
        <v>194</v>
      </c>
      <c r="H200" s="46" t="s">
        <v>197</v>
      </c>
      <c r="I200" s="71">
        <f t="shared" ref="I200:I214" si="6">H200-G200</f>
        <v>3</v>
      </c>
      <c r="J200" s="16">
        <f t="shared" ref="J200:J214" si="7">I200*97.55</f>
        <v>292.64999999999998</v>
      </c>
    </row>
    <row r="201" spans="1:10" x14ac:dyDescent="0.25">
      <c r="A201" s="57" t="s">
        <v>423</v>
      </c>
      <c r="B201" s="36" t="s">
        <v>677</v>
      </c>
      <c r="C201" s="77"/>
      <c r="D201" s="8"/>
      <c r="E201" s="10"/>
      <c r="F201" s="92"/>
      <c r="G201" s="46" t="s">
        <v>20</v>
      </c>
      <c r="H201" s="46" t="s">
        <v>20</v>
      </c>
      <c r="I201" s="71">
        <f t="shared" si="6"/>
        <v>0</v>
      </c>
      <c r="J201" s="16">
        <f t="shared" si="7"/>
        <v>0</v>
      </c>
    </row>
    <row r="202" spans="1:10" x14ac:dyDescent="0.25">
      <c r="A202" s="57" t="s">
        <v>764</v>
      </c>
      <c r="B202" s="36" t="s">
        <v>927</v>
      </c>
      <c r="C202" s="77" t="s">
        <v>928</v>
      </c>
      <c r="D202" s="23"/>
      <c r="E202" s="12"/>
      <c r="F202" s="92" t="s">
        <v>929</v>
      </c>
      <c r="G202" s="46" t="s">
        <v>26</v>
      </c>
      <c r="H202" s="46" t="s">
        <v>26</v>
      </c>
      <c r="I202" s="71">
        <f t="shared" si="6"/>
        <v>0</v>
      </c>
      <c r="J202" s="16">
        <f t="shared" si="7"/>
        <v>0</v>
      </c>
    </row>
    <row r="203" spans="1:10" x14ac:dyDescent="0.25">
      <c r="A203" s="57" t="s">
        <v>483</v>
      </c>
      <c r="B203" s="36" t="s">
        <v>565</v>
      </c>
      <c r="C203" s="36" t="s">
        <v>566</v>
      </c>
      <c r="D203" s="23"/>
      <c r="E203" s="12"/>
      <c r="F203" s="36" t="s">
        <v>567</v>
      </c>
      <c r="G203" s="46" t="s">
        <v>90</v>
      </c>
      <c r="H203" s="46" t="s">
        <v>191</v>
      </c>
      <c r="I203" s="71">
        <f t="shared" si="6"/>
        <v>3</v>
      </c>
      <c r="J203" s="16">
        <f t="shared" si="7"/>
        <v>292.64999999999998</v>
      </c>
    </row>
    <row r="204" spans="1:10" x14ac:dyDescent="0.25">
      <c r="A204" s="57" t="s">
        <v>1319</v>
      </c>
      <c r="B204" s="12" t="s">
        <v>1172</v>
      </c>
      <c r="C204" s="83" t="s">
        <v>1174</v>
      </c>
      <c r="D204" s="23"/>
      <c r="E204" s="12"/>
      <c r="F204" s="8" t="s">
        <v>1171</v>
      </c>
      <c r="G204" s="46" t="s">
        <v>16</v>
      </c>
      <c r="H204" s="46" t="s">
        <v>16</v>
      </c>
      <c r="I204" s="71">
        <f t="shared" si="6"/>
        <v>0</v>
      </c>
      <c r="J204" s="16">
        <f t="shared" si="7"/>
        <v>0</v>
      </c>
    </row>
    <row r="205" spans="1:10" x14ac:dyDescent="0.25">
      <c r="A205" s="57" t="s">
        <v>619</v>
      </c>
      <c r="B205" s="12" t="s">
        <v>1173</v>
      </c>
      <c r="C205" s="85"/>
      <c r="D205" s="23"/>
      <c r="E205" s="12"/>
      <c r="F205" s="8" t="s">
        <v>1171</v>
      </c>
      <c r="G205" s="46" t="s">
        <v>16</v>
      </c>
      <c r="H205" s="46" t="s">
        <v>16</v>
      </c>
      <c r="I205" s="71">
        <f t="shared" si="6"/>
        <v>0</v>
      </c>
      <c r="J205" s="16">
        <f t="shared" si="7"/>
        <v>0</v>
      </c>
    </row>
    <row r="206" spans="1:10" x14ac:dyDescent="0.25">
      <c r="A206" s="57" t="s">
        <v>759</v>
      </c>
      <c r="B206" s="12" t="s">
        <v>659</v>
      </c>
      <c r="C206" s="12" t="s">
        <v>660</v>
      </c>
      <c r="D206" s="8"/>
      <c r="E206" s="10"/>
      <c r="F206" s="8" t="s">
        <v>655</v>
      </c>
      <c r="G206" s="48" t="s">
        <v>13</v>
      </c>
      <c r="H206" s="48" t="s">
        <v>13</v>
      </c>
      <c r="I206" s="71">
        <f t="shared" si="6"/>
        <v>0</v>
      </c>
      <c r="J206" s="16">
        <f t="shared" si="7"/>
        <v>0</v>
      </c>
    </row>
    <row r="207" spans="1:10" x14ac:dyDescent="0.25">
      <c r="A207" s="57" t="s">
        <v>746</v>
      </c>
      <c r="B207" s="12" t="s">
        <v>1209</v>
      </c>
      <c r="C207" s="12" t="s">
        <v>1210</v>
      </c>
      <c r="D207" s="8"/>
      <c r="E207" s="10"/>
      <c r="F207" s="8" t="s">
        <v>1211</v>
      </c>
      <c r="G207" s="48" t="s">
        <v>13</v>
      </c>
      <c r="H207" s="48" t="s">
        <v>13</v>
      </c>
      <c r="I207" s="71">
        <f t="shared" si="6"/>
        <v>0</v>
      </c>
      <c r="J207" s="16">
        <f t="shared" si="7"/>
        <v>0</v>
      </c>
    </row>
    <row r="208" spans="1:10" x14ac:dyDescent="0.25">
      <c r="A208" s="57" t="s">
        <v>625</v>
      </c>
      <c r="B208" s="12" t="s">
        <v>880</v>
      </c>
      <c r="C208" s="75" t="s">
        <v>881</v>
      </c>
      <c r="D208" s="8"/>
      <c r="E208" s="10"/>
      <c r="F208" s="31" t="s">
        <v>875</v>
      </c>
      <c r="G208" s="48" t="s">
        <v>13</v>
      </c>
      <c r="H208" s="48" t="s">
        <v>13</v>
      </c>
      <c r="I208" s="71">
        <f t="shared" si="6"/>
        <v>0</v>
      </c>
      <c r="J208" s="16">
        <f t="shared" si="7"/>
        <v>0</v>
      </c>
    </row>
    <row r="209" spans="1:13" x14ac:dyDescent="0.25">
      <c r="A209" s="57" t="s">
        <v>1320</v>
      </c>
      <c r="B209" s="12" t="s">
        <v>882</v>
      </c>
      <c r="C209" s="75" t="s">
        <v>883</v>
      </c>
      <c r="D209" s="8"/>
      <c r="E209" s="10"/>
      <c r="F209" s="31" t="s">
        <v>875</v>
      </c>
      <c r="G209" s="48" t="s">
        <v>17</v>
      </c>
      <c r="H209" s="48" t="s">
        <v>17</v>
      </c>
      <c r="I209" s="71">
        <f t="shared" si="6"/>
        <v>0</v>
      </c>
      <c r="J209" s="16">
        <f t="shared" si="7"/>
        <v>0</v>
      </c>
    </row>
    <row r="210" spans="1:13" x14ac:dyDescent="0.25">
      <c r="A210" s="57" t="s">
        <v>1321</v>
      </c>
      <c r="B210" s="12" t="s">
        <v>731</v>
      </c>
      <c r="C210" s="76" t="s">
        <v>735</v>
      </c>
      <c r="D210" s="8"/>
      <c r="E210" s="10"/>
      <c r="F210" s="91" t="s">
        <v>736</v>
      </c>
      <c r="G210" s="48" t="s">
        <v>23</v>
      </c>
      <c r="H210" s="48" t="s">
        <v>37</v>
      </c>
      <c r="I210" s="71">
        <f t="shared" si="6"/>
        <v>5</v>
      </c>
      <c r="J210" s="16">
        <f t="shared" si="7"/>
        <v>487.75</v>
      </c>
    </row>
    <row r="211" spans="1:13" s="19" customFormat="1" ht="15" customHeight="1" x14ac:dyDescent="0.25">
      <c r="A211" s="57" t="s">
        <v>1322</v>
      </c>
      <c r="B211" s="12" t="s">
        <v>732</v>
      </c>
      <c r="C211" s="111"/>
      <c r="D211" s="8"/>
      <c r="E211" s="10"/>
      <c r="F211" s="112"/>
      <c r="G211" s="46" t="s">
        <v>16</v>
      </c>
      <c r="H211" s="46" t="s">
        <v>16</v>
      </c>
      <c r="I211" s="71">
        <f t="shared" si="6"/>
        <v>0</v>
      </c>
      <c r="J211" s="16">
        <f t="shared" si="7"/>
        <v>0</v>
      </c>
      <c r="K211" s="20"/>
      <c r="L211" s="20"/>
    </row>
    <row r="212" spans="1:13" x14ac:dyDescent="0.25">
      <c r="A212" s="57" t="s">
        <v>840</v>
      </c>
      <c r="B212" s="12" t="s">
        <v>733</v>
      </c>
      <c r="C212" s="77"/>
      <c r="D212" s="8"/>
      <c r="E212" s="10"/>
      <c r="F212" s="92"/>
      <c r="G212" s="46" t="s">
        <v>16</v>
      </c>
      <c r="H212" s="46" t="s">
        <v>16</v>
      </c>
      <c r="I212" s="71">
        <f t="shared" si="6"/>
        <v>0</v>
      </c>
      <c r="J212" s="16">
        <f t="shared" si="7"/>
        <v>0</v>
      </c>
    </row>
    <row r="213" spans="1:13" x14ac:dyDescent="0.25">
      <c r="A213" s="57" t="s">
        <v>1323</v>
      </c>
      <c r="B213" s="12" t="s">
        <v>1301</v>
      </c>
      <c r="C213" s="12" t="s">
        <v>1302</v>
      </c>
      <c r="D213" s="8"/>
      <c r="E213" s="10"/>
      <c r="F213" s="8" t="s">
        <v>1303</v>
      </c>
      <c r="G213" s="46" t="s">
        <v>16</v>
      </c>
      <c r="H213" s="46" t="s">
        <v>13</v>
      </c>
      <c r="I213" s="71">
        <f t="shared" si="6"/>
        <v>1</v>
      </c>
      <c r="J213" s="16">
        <f t="shared" si="7"/>
        <v>97.55</v>
      </c>
    </row>
    <row r="214" spans="1:13" x14ac:dyDescent="0.25">
      <c r="A214" s="57" t="s">
        <v>595</v>
      </c>
      <c r="B214" s="12" t="s">
        <v>931</v>
      </c>
      <c r="C214" s="77" t="s">
        <v>932</v>
      </c>
      <c r="D214" s="8"/>
      <c r="E214" s="10"/>
      <c r="F214" s="92" t="s">
        <v>698</v>
      </c>
      <c r="G214" s="46" t="s">
        <v>13</v>
      </c>
      <c r="H214" s="46" t="s">
        <v>13</v>
      </c>
      <c r="I214" s="71">
        <f t="shared" si="6"/>
        <v>0</v>
      </c>
      <c r="J214" s="16">
        <f t="shared" si="7"/>
        <v>0</v>
      </c>
    </row>
    <row r="216" spans="1:13" ht="15.75" x14ac:dyDescent="0.25">
      <c r="A216" s="236" t="s">
        <v>115</v>
      </c>
      <c r="B216" s="236"/>
      <c r="C216" s="236"/>
      <c r="D216" s="236"/>
      <c r="E216" s="236"/>
      <c r="F216" s="236"/>
      <c r="G216" s="236"/>
      <c r="H216" s="236"/>
      <c r="I216" s="236"/>
      <c r="J216" s="20">
        <f>SUM(J8:J196)</f>
        <v>46726.450000000012</v>
      </c>
      <c r="M216" s="20" t="e">
        <f>#REF!+J216</f>
        <v>#REF!</v>
      </c>
    </row>
  </sheetData>
  <mergeCells count="21">
    <mergeCell ref="D177:D178"/>
    <mergeCell ref="E177:E178"/>
    <mergeCell ref="A216:I216"/>
    <mergeCell ref="D112:D113"/>
    <mergeCell ref="E112:E113"/>
    <mergeCell ref="D143:D144"/>
    <mergeCell ref="E143:E144"/>
    <mergeCell ref="D145:D147"/>
    <mergeCell ref="E145:E147"/>
    <mergeCell ref="I5:I6"/>
    <mergeCell ref="J5:J6"/>
    <mergeCell ref="D11:D12"/>
    <mergeCell ref="E11:E12"/>
    <mergeCell ref="E57:E58"/>
    <mergeCell ref="F5:F6"/>
    <mergeCell ref="G5:H5"/>
    <mergeCell ref="E79:E80"/>
    <mergeCell ref="A5:A6"/>
    <mergeCell ref="B5:B6"/>
    <mergeCell ref="C5:C6"/>
    <mergeCell ref="D5:E5"/>
  </mergeCells>
  <pageMargins left="0.7" right="0.7" top="0.75" bottom="0.75" header="0.3" footer="0.3"/>
  <pageSetup paperSize="10000" scale="110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K320"/>
  <sheetViews>
    <sheetView zoomScaleNormal="100" workbookViewId="0">
      <selection activeCell="E246" sqref="E246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2" max="12" width="9.140625" customWidth="1"/>
    <col min="13" max="13" width="10.42578125" customWidth="1"/>
    <col min="14" max="14" width="14.7109375" customWidth="1"/>
    <col min="15" max="15" width="9.14062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E2" s="23"/>
      <c r="F2" t="s">
        <v>2</v>
      </c>
      <c r="H2" s="113"/>
      <c r="I2" t="s">
        <v>1220</v>
      </c>
    </row>
    <row r="3" spans="1:37" x14ac:dyDescent="0.25">
      <c r="A3" t="s">
        <v>3</v>
      </c>
      <c r="E3" s="10"/>
      <c r="F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1389</v>
      </c>
      <c r="H5" s="227"/>
      <c r="I5" s="228" t="s">
        <v>9</v>
      </c>
      <c r="J5" s="229" t="s">
        <v>1499</v>
      </c>
      <c r="K5" s="234" t="s">
        <v>1498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98" customFormat="1" x14ac:dyDescent="0.25">
      <c r="A7" s="57" t="s">
        <v>13</v>
      </c>
      <c r="B7" s="99">
        <v>902</v>
      </c>
      <c r="C7" s="178" t="s">
        <v>1446</v>
      </c>
      <c r="D7" s="97"/>
      <c r="E7" s="10"/>
      <c r="F7" s="179" t="s">
        <v>1390</v>
      </c>
      <c r="G7" s="180"/>
      <c r="H7" s="180"/>
      <c r="I7" s="176">
        <f>H7-G7</f>
        <v>0</v>
      </c>
      <c r="J7" s="177">
        <f>I7*8.63</f>
        <v>0</v>
      </c>
      <c r="K7" s="177">
        <f>I7*7.19</f>
        <v>0</v>
      </c>
    </row>
    <row r="8" spans="1:37" s="98" customFormat="1" x14ac:dyDescent="0.25">
      <c r="A8" s="57" t="s">
        <v>17</v>
      </c>
      <c r="B8" s="99" t="s">
        <v>516</v>
      </c>
      <c r="C8" s="99" t="s">
        <v>517</v>
      </c>
      <c r="D8" s="97"/>
      <c r="E8" s="10"/>
      <c r="F8" s="99" t="s">
        <v>518</v>
      </c>
      <c r="G8" s="100">
        <v>4</v>
      </c>
      <c r="H8" s="100">
        <v>5</v>
      </c>
      <c r="I8" s="176">
        <f t="shared" ref="I8:I71" si="0">H8-G8</f>
        <v>1</v>
      </c>
      <c r="J8" s="177">
        <f t="shared" ref="J8:J71" si="1">I8*8.63</f>
        <v>8.6300000000000008</v>
      </c>
      <c r="K8" s="177">
        <f t="shared" ref="K8:K71" si="2">I8*7.19</f>
        <v>7.19</v>
      </c>
    </row>
    <row r="9" spans="1:37" s="98" customFormat="1" x14ac:dyDescent="0.25">
      <c r="A9" s="57" t="s">
        <v>20</v>
      </c>
      <c r="B9" s="99" t="s">
        <v>1404</v>
      </c>
      <c r="C9" s="43" t="s">
        <v>1405</v>
      </c>
      <c r="D9" s="97"/>
      <c r="E9" s="10"/>
      <c r="F9" s="99" t="s">
        <v>1406</v>
      </c>
      <c r="G9" s="181"/>
      <c r="H9" s="181"/>
      <c r="I9" s="176">
        <f t="shared" si="0"/>
        <v>0</v>
      </c>
      <c r="J9" s="177">
        <f t="shared" si="1"/>
        <v>0</v>
      </c>
      <c r="K9" s="177">
        <f t="shared" si="2"/>
        <v>0</v>
      </c>
    </row>
    <row r="10" spans="1:37" s="61" customFormat="1" x14ac:dyDescent="0.25">
      <c r="A10" s="57" t="s">
        <v>23</v>
      </c>
      <c r="B10" s="58" t="s">
        <v>208</v>
      </c>
      <c r="C10" s="59" t="s">
        <v>209</v>
      </c>
      <c r="D10" s="60"/>
      <c r="E10" s="10"/>
      <c r="F10" s="62" t="s">
        <v>210</v>
      </c>
      <c r="G10" s="53">
        <v>2177</v>
      </c>
      <c r="H10" s="53">
        <v>2177</v>
      </c>
      <c r="I10" s="176">
        <f t="shared" si="0"/>
        <v>0</v>
      </c>
      <c r="J10" s="177">
        <f t="shared" si="1"/>
        <v>0</v>
      </c>
      <c r="K10" s="177">
        <f t="shared" si="2"/>
        <v>0</v>
      </c>
    </row>
    <row r="11" spans="1:37" s="61" customFormat="1" x14ac:dyDescent="0.25">
      <c r="A11" s="57" t="s">
        <v>26</v>
      </c>
      <c r="B11" s="58" t="s">
        <v>490</v>
      </c>
      <c r="C11" s="59" t="s">
        <v>491</v>
      </c>
      <c r="D11" s="23"/>
      <c r="E11" s="12"/>
      <c r="F11" s="62" t="s">
        <v>463</v>
      </c>
      <c r="G11" s="53">
        <v>47</v>
      </c>
      <c r="H11" s="53">
        <v>47</v>
      </c>
      <c r="I11" s="176">
        <f t="shared" si="0"/>
        <v>0</v>
      </c>
      <c r="J11" s="177">
        <f t="shared" si="1"/>
        <v>0</v>
      </c>
      <c r="K11" s="177">
        <f t="shared" si="2"/>
        <v>0</v>
      </c>
    </row>
    <row r="12" spans="1:37" s="61" customFormat="1" x14ac:dyDescent="0.25">
      <c r="A12" s="57" t="s">
        <v>29</v>
      </c>
      <c r="B12" s="58" t="s">
        <v>793</v>
      </c>
      <c r="C12" s="59" t="s">
        <v>794</v>
      </c>
      <c r="D12" s="60"/>
      <c r="E12" s="10"/>
      <c r="F12" s="62" t="s">
        <v>795</v>
      </c>
      <c r="G12" s="53">
        <v>392</v>
      </c>
      <c r="H12" s="53">
        <v>397</v>
      </c>
      <c r="I12" s="176">
        <f t="shared" si="0"/>
        <v>5</v>
      </c>
      <c r="J12" s="177">
        <f t="shared" si="1"/>
        <v>43.150000000000006</v>
      </c>
      <c r="K12" s="177">
        <f t="shared" si="2"/>
        <v>35.950000000000003</v>
      </c>
    </row>
    <row r="13" spans="1:37" s="61" customFormat="1" x14ac:dyDescent="0.25">
      <c r="A13" s="57" t="s">
        <v>31</v>
      </c>
      <c r="B13" s="99" t="s">
        <v>519</v>
      </c>
      <c r="C13" s="83" t="s">
        <v>520</v>
      </c>
      <c r="D13" s="241"/>
      <c r="E13" s="243"/>
      <c r="F13" s="83" t="s">
        <v>522</v>
      </c>
      <c r="G13" s="53">
        <v>632</v>
      </c>
      <c r="H13" s="53">
        <v>814</v>
      </c>
      <c r="I13" s="176">
        <f t="shared" si="0"/>
        <v>182</v>
      </c>
      <c r="J13" s="177">
        <f t="shared" si="1"/>
        <v>1570.66</v>
      </c>
      <c r="K13" s="177">
        <f t="shared" si="2"/>
        <v>1308.5800000000002</v>
      </c>
    </row>
    <row r="14" spans="1:37" s="61" customFormat="1" x14ac:dyDescent="0.25">
      <c r="A14" s="57" t="s">
        <v>34</v>
      </c>
      <c r="B14" s="99" t="s">
        <v>521</v>
      </c>
      <c r="C14" s="85"/>
      <c r="D14" s="242"/>
      <c r="E14" s="244"/>
      <c r="F14" s="85"/>
      <c r="G14" s="53">
        <v>349</v>
      </c>
      <c r="H14" s="53">
        <v>465</v>
      </c>
      <c r="I14" s="176">
        <f t="shared" si="0"/>
        <v>116</v>
      </c>
      <c r="J14" s="177">
        <f t="shared" si="1"/>
        <v>1001.08</v>
      </c>
      <c r="K14" s="177">
        <f t="shared" si="2"/>
        <v>834.04000000000008</v>
      </c>
    </row>
    <row r="15" spans="1:37" s="61" customFormat="1" x14ac:dyDescent="0.25">
      <c r="A15" s="57" t="s">
        <v>37</v>
      </c>
      <c r="B15" s="99" t="s">
        <v>899</v>
      </c>
      <c r="C15" s="85" t="s">
        <v>900</v>
      </c>
      <c r="D15" s="23"/>
      <c r="E15" s="12"/>
      <c r="F15" s="138" t="s">
        <v>901</v>
      </c>
      <c r="G15" s="53">
        <v>110</v>
      </c>
      <c r="H15" s="53">
        <v>193</v>
      </c>
      <c r="I15" s="176">
        <f t="shared" si="0"/>
        <v>83</v>
      </c>
      <c r="J15" s="177">
        <f t="shared" si="1"/>
        <v>716.29000000000008</v>
      </c>
      <c r="K15" s="177">
        <f t="shared" si="2"/>
        <v>596.77</v>
      </c>
    </row>
    <row r="16" spans="1:37" x14ac:dyDescent="0.25">
      <c r="A16" s="57" t="s">
        <v>40</v>
      </c>
      <c r="B16" s="12" t="s">
        <v>150</v>
      </c>
      <c r="C16" s="12" t="s">
        <v>151</v>
      </c>
      <c r="D16" s="23"/>
      <c r="E16" s="12"/>
      <c r="F16" t="s">
        <v>152</v>
      </c>
      <c r="G16" s="115" t="s">
        <v>942</v>
      </c>
      <c r="H16" s="115" t="s">
        <v>942</v>
      </c>
      <c r="I16" s="176">
        <f t="shared" si="0"/>
        <v>0</v>
      </c>
      <c r="J16" s="177">
        <f t="shared" si="1"/>
        <v>0</v>
      </c>
      <c r="K16" s="177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12" t="s">
        <v>212</v>
      </c>
      <c r="C17" s="12" t="s">
        <v>213</v>
      </c>
      <c r="D17" s="12"/>
      <c r="E17" s="10"/>
      <c r="F17" s="8" t="s">
        <v>214</v>
      </c>
      <c r="G17" s="46" t="s">
        <v>1327</v>
      </c>
      <c r="H17" s="46" t="s">
        <v>1327</v>
      </c>
      <c r="I17" s="176">
        <f t="shared" si="0"/>
        <v>0</v>
      </c>
      <c r="J17" s="177">
        <f t="shared" si="1"/>
        <v>0</v>
      </c>
      <c r="K17" s="177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12" t="s">
        <v>120</v>
      </c>
      <c r="C18" s="12" t="s">
        <v>121</v>
      </c>
      <c r="D18" s="12"/>
      <c r="E18" s="10"/>
      <c r="F18" s="8" t="s">
        <v>76</v>
      </c>
      <c r="G18" s="46" t="s">
        <v>195</v>
      </c>
      <c r="H18" s="46" t="s">
        <v>195</v>
      </c>
      <c r="I18" s="176">
        <f t="shared" si="0"/>
        <v>0</v>
      </c>
      <c r="J18" s="177">
        <f t="shared" si="1"/>
        <v>0</v>
      </c>
      <c r="K18" s="177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12" t="s">
        <v>1190</v>
      </c>
      <c r="C19" s="12" t="s">
        <v>1191</v>
      </c>
      <c r="D19" s="12"/>
      <c r="E19" s="10"/>
      <c r="F19" s="8" t="s">
        <v>1185</v>
      </c>
      <c r="G19" s="115"/>
      <c r="H19" s="115"/>
      <c r="I19" s="176">
        <f t="shared" si="0"/>
        <v>0</v>
      </c>
      <c r="J19" s="177">
        <f t="shared" si="1"/>
        <v>0</v>
      </c>
      <c r="K19" s="177">
        <f t="shared" si="2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12" t="s">
        <v>1192</v>
      </c>
      <c r="C20" s="12" t="s">
        <v>1191</v>
      </c>
      <c r="D20" s="12"/>
      <c r="E20" s="10"/>
      <c r="F20" s="8" t="s">
        <v>1185</v>
      </c>
      <c r="G20" s="115"/>
      <c r="H20" s="115"/>
      <c r="I20" s="176">
        <f t="shared" si="0"/>
        <v>0</v>
      </c>
      <c r="J20" s="177">
        <f t="shared" si="1"/>
        <v>0</v>
      </c>
      <c r="K20" s="177">
        <f t="shared" si="2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12" t="s">
        <v>1310</v>
      </c>
      <c r="C21" s="12" t="s">
        <v>1311</v>
      </c>
      <c r="D21" s="12"/>
      <c r="E21" s="10"/>
      <c r="F21" s="8" t="s">
        <v>1312</v>
      </c>
      <c r="G21" s="115"/>
      <c r="H21" s="115"/>
      <c r="I21" s="176">
        <f t="shared" si="0"/>
        <v>0</v>
      </c>
      <c r="J21" s="177">
        <f t="shared" si="1"/>
        <v>0</v>
      </c>
      <c r="K21" s="177">
        <f t="shared" si="2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12" t="s">
        <v>296</v>
      </c>
      <c r="C22" s="12" t="s">
        <v>297</v>
      </c>
      <c r="D22" s="23"/>
      <c r="E22" s="12"/>
      <c r="F22" s="8" t="s">
        <v>298</v>
      </c>
      <c r="G22" s="46" t="s">
        <v>1328</v>
      </c>
      <c r="H22" s="46" t="s">
        <v>1090</v>
      </c>
      <c r="I22" s="176">
        <f t="shared" si="0"/>
        <v>85</v>
      </c>
      <c r="J22" s="177">
        <f t="shared" si="1"/>
        <v>733.55000000000007</v>
      </c>
      <c r="K22" s="177">
        <f t="shared" si="2"/>
        <v>611.15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12" t="s">
        <v>488</v>
      </c>
      <c r="C23" s="12" t="s">
        <v>489</v>
      </c>
      <c r="D23" s="12"/>
      <c r="E23" s="10"/>
      <c r="F23" s="8" t="s">
        <v>454</v>
      </c>
      <c r="G23" s="46" t="s">
        <v>16</v>
      </c>
      <c r="H23" s="46" t="s">
        <v>16</v>
      </c>
      <c r="I23" s="176">
        <f t="shared" si="0"/>
        <v>0</v>
      </c>
      <c r="J23" s="177">
        <f t="shared" si="1"/>
        <v>0</v>
      </c>
      <c r="K23" s="177">
        <f t="shared" si="2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12" t="s">
        <v>14</v>
      </c>
      <c r="C24" s="164" t="s">
        <v>122</v>
      </c>
      <c r="D24" s="23"/>
      <c r="E24" s="12"/>
      <c r="F24" s="8" t="s">
        <v>15</v>
      </c>
      <c r="G24" s="46" t="s">
        <v>498</v>
      </c>
      <c r="H24" s="46" t="s">
        <v>464</v>
      </c>
      <c r="I24" s="176">
        <f t="shared" si="0"/>
        <v>5</v>
      </c>
      <c r="J24" s="177">
        <f t="shared" si="1"/>
        <v>43.150000000000006</v>
      </c>
      <c r="K24" s="177">
        <f t="shared" si="2"/>
        <v>35.950000000000003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99" t="s">
        <v>523</v>
      </c>
      <c r="C25" s="99" t="s">
        <v>524</v>
      </c>
      <c r="D25" s="23"/>
      <c r="E25" s="12"/>
      <c r="F25" s="99" t="s">
        <v>527</v>
      </c>
      <c r="G25" s="46" t="s">
        <v>1329</v>
      </c>
      <c r="H25" s="46" t="s">
        <v>1447</v>
      </c>
      <c r="I25" s="176">
        <f t="shared" si="0"/>
        <v>249</v>
      </c>
      <c r="J25" s="177">
        <f t="shared" si="1"/>
        <v>2148.8700000000003</v>
      </c>
      <c r="K25" s="177">
        <f t="shared" si="2"/>
        <v>1790.3100000000002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99" t="s">
        <v>525</v>
      </c>
      <c r="C26" s="99" t="s">
        <v>526</v>
      </c>
      <c r="D26" s="23"/>
      <c r="E26" s="12"/>
      <c r="F26" s="99" t="s">
        <v>528</v>
      </c>
      <c r="G26" s="46" t="s">
        <v>264</v>
      </c>
      <c r="H26" s="46" t="s">
        <v>307</v>
      </c>
      <c r="I26" s="176">
        <f t="shared" si="0"/>
        <v>52</v>
      </c>
      <c r="J26" s="177">
        <f t="shared" si="1"/>
        <v>448.76000000000005</v>
      </c>
      <c r="K26" s="177">
        <f t="shared" si="2"/>
        <v>373.88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12" t="s">
        <v>1290</v>
      </c>
      <c r="C27" s="12" t="s">
        <v>1291</v>
      </c>
      <c r="D27" s="12"/>
      <c r="E27" s="10"/>
      <c r="F27" s="8" t="s">
        <v>1292</v>
      </c>
      <c r="G27" s="115"/>
      <c r="H27" s="115"/>
      <c r="I27" s="176">
        <f t="shared" si="0"/>
        <v>0</v>
      </c>
      <c r="J27" s="177">
        <f t="shared" si="1"/>
        <v>0</v>
      </c>
      <c r="K27" s="177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12" t="s">
        <v>18</v>
      </c>
      <c r="C28" s="12" t="s">
        <v>123</v>
      </c>
      <c r="D28" s="23"/>
      <c r="E28" s="12"/>
      <c r="F28" s="8" t="s">
        <v>19</v>
      </c>
      <c r="G28" s="46" t="s">
        <v>1330</v>
      </c>
      <c r="H28" s="46" t="s">
        <v>1448</v>
      </c>
      <c r="I28" s="176">
        <f t="shared" si="0"/>
        <v>273</v>
      </c>
      <c r="J28" s="177">
        <f t="shared" si="1"/>
        <v>2355.9900000000002</v>
      </c>
      <c r="K28" s="177">
        <f t="shared" si="2"/>
        <v>1962.8700000000001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12" t="s">
        <v>21</v>
      </c>
      <c r="C29" s="12" t="s">
        <v>124</v>
      </c>
      <c r="D29" s="23"/>
      <c r="E29" s="12"/>
      <c r="F29" s="8" t="s">
        <v>22</v>
      </c>
      <c r="G29" s="46" t="s">
        <v>1331</v>
      </c>
      <c r="H29" s="46" t="s">
        <v>1331</v>
      </c>
      <c r="I29" s="176">
        <f t="shared" si="0"/>
        <v>0</v>
      </c>
      <c r="J29" s="177">
        <f t="shared" si="1"/>
        <v>0</v>
      </c>
      <c r="K29" s="177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12" t="s">
        <v>484</v>
      </c>
      <c r="C30" s="12" t="s">
        <v>485</v>
      </c>
      <c r="D30" s="12"/>
      <c r="E30" s="10"/>
      <c r="F30" s="8" t="s">
        <v>416</v>
      </c>
      <c r="G30" s="46" t="s">
        <v>34</v>
      </c>
      <c r="H30" s="46" t="s">
        <v>34</v>
      </c>
      <c r="I30" s="176">
        <f t="shared" si="0"/>
        <v>0</v>
      </c>
      <c r="J30" s="177">
        <f t="shared" si="1"/>
        <v>0</v>
      </c>
      <c r="K30" s="177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12" t="s">
        <v>24</v>
      </c>
      <c r="C31" s="12" t="s">
        <v>125</v>
      </c>
      <c r="D31" s="23"/>
      <c r="E31" s="12"/>
      <c r="F31" s="8" t="s">
        <v>25</v>
      </c>
      <c r="G31" s="46" t="s">
        <v>1332</v>
      </c>
      <c r="H31" s="46" t="s">
        <v>1449</v>
      </c>
      <c r="I31" s="176">
        <f t="shared" si="0"/>
        <v>378</v>
      </c>
      <c r="J31" s="177">
        <f t="shared" si="1"/>
        <v>3262.1400000000003</v>
      </c>
      <c r="K31" s="177">
        <f t="shared" si="2"/>
        <v>2717.82</v>
      </c>
      <c r="L31" s="22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12" t="s">
        <v>27</v>
      </c>
      <c r="C32" s="12" t="s">
        <v>126</v>
      </c>
      <c r="D32" s="23"/>
      <c r="E32" s="12"/>
      <c r="F32" s="8" t="s">
        <v>28</v>
      </c>
      <c r="G32" s="46" t="s">
        <v>496</v>
      </c>
      <c r="H32" s="46" t="s">
        <v>496</v>
      </c>
      <c r="I32" s="176">
        <f t="shared" si="0"/>
        <v>0</v>
      </c>
      <c r="J32" s="177">
        <f t="shared" si="1"/>
        <v>0</v>
      </c>
      <c r="K32" s="177">
        <f t="shared" si="2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12" t="s">
        <v>30</v>
      </c>
      <c r="C33" s="12" t="s">
        <v>127</v>
      </c>
      <c r="D33" s="8"/>
      <c r="E33" s="10"/>
      <c r="F33" s="8" t="s">
        <v>22</v>
      </c>
      <c r="G33" s="46" t="s">
        <v>49</v>
      </c>
      <c r="H33" s="46" t="s">
        <v>49</v>
      </c>
      <c r="I33" s="176">
        <f t="shared" si="0"/>
        <v>0</v>
      </c>
      <c r="J33" s="177">
        <f t="shared" si="1"/>
        <v>0</v>
      </c>
      <c r="K33" s="177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12" t="s">
        <v>32</v>
      </c>
      <c r="C34" s="12" t="s">
        <v>128</v>
      </c>
      <c r="D34" s="23"/>
      <c r="E34" s="12"/>
      <c r="F34" s="8" t="s">
        <v>33</v>
      </c>
      <c r="G34" s="46" t="s">
        <v>34</v>
      </c>
      <c r="H34" s="46" t="s">
        <v>34</v>
      </c>
      <c r="I34" s="176">
        <f t="shared" si="0"/>
        <v>0</v>
      </c>
      <c r="J34" s="177">
        <f t="shared" si="1"/>
        <v>0</v>
      </c>
      <c r="K34" s="177">
        <f t="shared" si="2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12" t="s">
        <v>35</v>
      </c>
      <c r="C35" s="12" t="s">
        <v>129</v>
      </c>
      <c r="D35" s="23"/>
      <c r="E35" s="12"/>
      <c r="F35" s="8" t="s">
        <v>36</v>
      </c>
      <c r="G35" s="46" t="s">
        <v>742</v>
      </c>
      <c r="H35" s="46" t="s">
        <v>742</v>
      </c>
      <c r="I35" s="176">
        <f t="shared" si="0"/>
        <v>0</v>
      </c>
      <c r="J35" s="177">
        <f t="shared" si="1"/>
        <v>0</v>
      </c>
      <c r="K35" s="177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12" t="s">
        <v>215</v>
      </c>
      <c r="C36" s="12" t="s">
        <v>213</v>
      </c>
      <c r="D36" s="8"/>
      <c r="E36" s="10"/>
      <c r="F36" s="8" t="s">
        <v>214</v>
      </c>
      <c r="G36" s="46" t="s">
        <v>1225</v>
      </c>
      <c r="H36" s="46" t="s">
        <v>1225</v>
      </c>
      <c r="I36" s="176">
        <f t="shared" si="0"/>
        <v>0</v>
      </c>
      <c r="J36" s="177">
        <f t="shared" si="1"/>
        <v>0</v>
      </c>
      <c r="K36" s="177">
        <f t="shared" si="2"/>
        <v>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12" t="s">
        <v>38</v>
      </c>
      <c r="C37" s="12" t="s">
        <v>130</v>
      </c>
      <c r="D37" s="23"/>
      <c r="E37" s="12"/>
      <c r="F37" s="8" t="s">
        <v>39</v>
      </c>
      <c r="G37" s="46" t="s">
        <v>595</v>
      </c>
      <c r="H37" s="46" t="s">
        <v>595</v>
      </c>
      <c r="I37" s="176">
        <f t="shared" si="0"/>
        <v>0</v>
      </c>
      <c r="J37" s="177">
        <f t="shared" si="1"/>
        <v>0</v>
      </c>
      <c r="K37" s="177">
        <f t="shared" si="2"/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12" t="s">
        <v>216</v>
      </c>
      <c r="C38" s="64" t="s">
        <v>1279</v>
      </c>
      <c r="D38" s="23"/>
      <c r="E38" s="12"/>
      <c r="F38" s="8" t="s">
        <v>214</v>
      </c>
      <c r="G38" s="46" t="s">
        <v>1333</v>
      </c>
      <c r="H38" s="46" t="s">
        <v>1450</v>
      </c>
      <c r="I38" s="176">
        <f t="shared" si="0"/>
        <v>43</v>
      </c>
      <c r="J38" s="177">
        <f t="shared" si="1"/>
        <v>371.09000000000003</v>
      </c>
      <c r="K38" s="177">
        <f t="shared" si="2"/>
        <v>309.17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12" t="s">
        <v>694</v>
      </c>
      <c r="C39" s="12" t="s">
        <v>695</v>
      </c>
      <c r="D39" s="8"/>
      <c r="E39" s="10"/>
      <c r="F39" s="8" t="s">
        <v>691</v>
      </c>
      <c r="G39" s="46" t="s">
        <v>49</v>
      </c>
      <c r="H39" s="46" t="s">
        <v>49</v>
      </c>
      <c r="I39" s="176">
        <f t="shared" si="0"/>
        <v>0</v>
      </c>
      <c r="J39" s="177">
        <f t="shared" si="1"/>
        <v>0</v>
      </c>
      <c r="K39" s="177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12" t="s">
        <v>218</v>
      </c>
      <c r="C40" s="64" t="s">
        <v>219</v>
      </c>
      <c r="D40" s="23"/>
      <c r="E40" s="12"/>
      <c r="F40" s="8" t="s">
        <v>210</v>
      </c>
      <c r="G40" s="46" t="s">
        <v>1334</v>
      </c>
      <c r="H40" s="46" t="s">
        <v>1243</v>
      </c>
      <c r="I40" s="176">
        <f t="shared" si="0"/>
        <v>3</v>
      </c>
      <c r="J40" s="177">
        <f t="shared" si="1"/>
        <v>25.89</v>
      </c>
      <c r="K40" s="177">
        <f t="shared" si="2"/>
        <v>21.57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12" t="s">
        <v>472</v>
      </c>
      <c r="C41" s="64" t="s">
        <v>473</v>
      </c>
      <c r="D41" s="23"/>
      <c r="E41" s="12"/>
      <c r="F41" s="8" t="s">
        <v>416</v>
      </c>
      <c r="G41" s="46" t="s">
        <v>43</v>
      </c>
      <c r="H41" s="46" t="s">
        <v>58</v>
      </c>
      <c r="I41" s="176">
        <f t="shared" si="0"/>
        <v>5</v>
      </c>
      <c r="J41" s="177">
        <f t="shared" si="1"/>
        <v>43.150000000000006</v>
      </c>
      <c r="K41" s="177">
        <f t="shared" si="2"/>
        <v>35.950000000000003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30" x14ac:dyDescent="0.25">
      <c r="A42" s="57" t="s">
        <v>197</v>
      </c>
      <c r="B42" s="12" t="s">
        <v>1523</v>
      </c>
      <c r="C42" s="187" t="s">
        <v>1524</v>
      </c>
      <c r="D42" s="8"/>
      <c r="E42" s="10"/>
      <c r="F42" s="8" t="s">
        <v>1525</v>
      </c>
      <c r="G42" s="46"/>
      <c r="H42" s="46"/>
      <c r="I42" s="176">
        <f t="shared" si="0"/>
        <v>0</v>
      </c>
      <c r="J42" s="177">
        <f t="shared" si="1"/>
        <v>0</v>
      </c>
      <c r="K42" s="177">
        <f t="shared" si="2"/>
        <v>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12" t="s">
        <v>220</v>
      </c>
      <c r="C43" s="64" t="s">
        <v>221</v>
      </c>
      <c r="D43" s="23"/>
      <c r="E43" s="12"/>
      <c r="F43" s="8" t="s">
        <v>222</v>
      </c>
      <c r="G43" s="46" t="s">
        <v>1335</v>
      </c>
      <c r="H43" s="46" t="s">
        <v>1451</v>
      </c>
      <c r="I43" s="176">
        <f t="shared" si="0"/>
        <v>183</v>
      </c>
      <c r="J43" s="177">
        <f t="shared" si="1"/>
        <v>1579.2900000000002</v>
      </c>
      <c r="K43" s="177">
        <f t="shared" si="2"/>
        <v>1315.77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12" t="s">
        <v>673</v>
      </c>
      <c r="C44" s="12" t="s">
        <v>674</v>
      </c>
      <c r="D44" s="23"/>
      <c r="E44" s="12"/>
      <c r="F44" s="8" t="s">
        <v>675</v>
      </c>
      <c r="G44" s="46" t="s">
        <v>1336</v>
      </c>
      <c r="H44" s="46" t="s">
        <v>1452</v>
      </c>
      <c r="I44" s="176">
        <f t="shared" si="0"/>
        <v>200</v>
      </c>
      <c r="J44" s="177">
        <f t="shared" si="1"/>
        <v>1726.0000000000002</v>
      </c>
      <c r="K44" s="177">
        <f t="shared" si="2"/>
        <v>1438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12" t="s">
        <v>475</v>
      </c>
      <c r="C45" s="64" t="s">
        <v>476</v>
      </c>
      <c r="D45" s="8"/>
      <c r="E45" s="10"/>
      <c r="F45" s="8" t="s">
        <v>477</v>
      </c>
      <c r="G45" s="46" t="s">
        <v>1337</v>
      </c>
      <c r="H45" s="46" t="s">
        <v>1151</v>
      </c>
      <c r="I45" s="176">
        <f t="shared" si="0"/>
        <v>1</v>
      </c>
      <c r="J45" s="177">
        <f t="shared" si="1"/>
        <v>8.6300000000000008</v>
      </c>
      <c r="K45" s="177">
        <f t="shared" si="2"/>
        <v>7.19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99" t="s">
        <v>529</v>
      </c>
      <c r="C46" s="99" t="s">
        <v>530</v>
      </c>
      <c r="D46" s="8"/>
      <c r="E46" s="10"/>
      <c r="F46" s="99" t="s">
        <v>531</v>
      </c>
      <c r="G46" s="46" t="s">
        <v>205</v>
      </c>
      <c r="H46" s="46" t="s">
        <v>205</v>
      </c>
      <c r="I46" s="176">
        <f t="shared" si="0"/>
        <v>0</v>
      </c>
      <c r="J46" s="177">
        <f t="shared" si="1"/>
        <v>0</v>
      </c>
      <c r="K46" s="177">
        <f t="shared" si="2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12" t="s">
        <v>41</v>
      </c>
      <c r="C47" s="12" t="s">
        <v>131</v>
      </c>
      <c r="D47" s="23"/>
      <c r="E47" s="12"/>
      <c r="F47" s="8" t="s">
        <v>42</v>
      </c>
      <c r="G47" s="115" t="s">
        <v>635</v>
      </c>
      <c r="H47" s="115" t="s">
        <v>635</v>
      </c>
      <c r="I47" s="176">
        <f t="shared" si="0"/>
        <v>0</v>
      </c>
      <c r="J47" s="177">
        <f t="shared" si="1"/>
        <v>0</v>
      </c>
      <c r="K47" s="177">
        <f t="shared" si="2"/>
        <v>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12" t="s">
        <v>44</v>
      </c>
      <c r="C48" s="12" t="s">
        <v>132</v>
      </c>
      <c r="D48" s="23"/>
      <c r="E48" s="8"/>
      <c r="F48" s="8" t="s">
        <v>45</v>
      </c>
      <c r="G48" s="46" t="s">
        <v>160</v>
      </c>
      <c r="H48" s="46" t="s">
        <v>1453</v>
      </c>
      <c r="I48" s="176">
        <f t="shared" si="0"/>
        <v>51</v>
      </c>
      <c r="J48" s="177">
        <f t="shared" si="1"/>
        <v>440.13000000000005</v>
      </c>
      <c r="K48" s="177">
        <f t="shared" si="2"/>
        <v>366.69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12" t="s">
        <v>47</v>
      </c>
      <c r="C49" s="12" t="s">
        <v>133</v>
      </c>
      <c r="D49" s="23"/>
      <c r="E49" s="8"/>
      <c r="F49" s="8" t="s">
        <v>48</v>
      </c>
      <c r="G49" s="46" t="s">
        <v>1338</v>
      </c>
      <c r="H49" s="46" t="s">
        <v>1454</v>
      </c>
      <c r="I49" s="176">
        <f t="shared" si="0"/>
        <v>335</v>
      </c>
      <c r="J49" s="177">
        <f t="shared" si="1"/>
        <v>2891.05</v>
      </c>
      <c r="K49" s="177">
        <f t="shared" si="2"/>
        <v>2408.65</v>
      </c>
      <c r="L49" s="22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12" t="s">
        <v>223</v>
      </c>
      <c r="C50" s="12" t="s">
        <v>224</v>
      </c>
      <c r="D50" s="23"/>
      <c r="E50" s="8"/>
      <c r="F50" s="8" t="s">
        <v>225</v>
      </c>
      <c r="G50" s="46" t="s">
        <v>1339</v>
      </c>
      <c r="H50" s="46" t="s">
        <v>1370</v>
      </c>
      <c r="I50" s="176">
        <f t="shared" si="0"/>
        <v>22</v>
      </c>
      <c r="J50" s="177">
        <f t="shared" si="1"/>
        <v>189.86</v>
      </c>
      <c r="K50" s="177">
        <f t="shared" si="2"/>
        <v>158.18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12" t="s">
        <v>50</v>
      </c>
      <c r="C51" s="12" t="s">
        <v>134</v>
      </c>
      <c r="D51" s="23"/>
      <c r="E51" s="8"/>
      <c r="F51" s="8" t="s">
        <v>51</v>
      </c>
      <c r="G51" s="115" t="s">
        <v>495</v>
      </c>
      <c r="H51" s="115" t="s">
        <v>495</v>
      </c>
      <c r="I51" s="176">
        <f t="shared" si="0"/>
        <v>0</v>
      </c>
      <c r="J51" s="177">
        <f t="shared" si="1"/>
        <v>0</v>
      </c>
      <c r="K51" s="177">
        <f t="shared" si="2"/>
        <v>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12" t="s">
        <v>812</v>
      </c>
      <c r="C52" s="12" t="s">
        <v>813</v>
      </c>
      <c r="D52" s="8"/>
      <c r="E52" s="10"/>
      <c r="F52" s="8" t="s">
        <v>814</v>
      </c>
      <c r="G52" s="46" t="s">
        <v>54</v>
      </c>
      <c r="H52" s="46" t="s">
        <v>65</v>
      </c>
      <c r="I52" s="176">
        <f t="shared" si="0"/>
        <v>3</v>
      </c>
      <c r="J52" s="177">
        <f t="shared" si="1"/>
        <v>25.89</v>
      </c>
      <c r="K52" s="177">
        <f t="shared" si="2"/>
        <v>21.57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12" t="s">
        <v>310</v>
      </c>
      <c r="C53" s="12" t="s">
        <v>311</v>
      </c>
      <c r="D53" s="23"/>
      <c r="E53" s="8"/>
      <c r="F53" s="8" t="s">
        <v>312</v>
      </c>
      <c r="G53" s="46" t="s">
        <v>1340</v>
      </c>
      <c r="H53" s="46" t="s">
        <v>1455</v>
      </c>
      <c r="I53" s="176">
        <f t="shared" si="0"/>
        <v>134</v>
      </c>
      <c r="J53" s="177">
        <f t="shared" si="1"/>
        <v>1156.42</v>
      </c>
      <c r="K53" s="177">
        <f t="shared" si="2"/>
        <v>963.46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12" t="s">
        <v>53</v>
      </c>
      <c r="C54" s="12" t="s">
        <v>135</v>
      </c>
      <c r="D54" s="23"/>
      <c r="E54" s="8"/>
      <c r="F54" s="8" t="s">
        <v>39</v>
      </c>
      <c r="G54" s="48" t="s">
        <v>1149</v>
      </c>
      <c r="H54" s="48" t="s">
        <v>1149</v>
      </c>
      <c r="I54" s="176">
        <f t="shared" si="0"/>
        <v>0</v>
      </c>
      <c r="J54" s="177">
        <f t="shared" si="1"/>
        <v>0</v>
      </c>
      <c r="K54" s="177">
        <f t="shared" si="2"/>
        <v>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12" t="s">
        <v>55</v>
      </c>
      <c r="C55" s="12" t="s">
        <v>136</v>
      </c>
      <c r="D55" s="23"/>
      <c r="E55" s="12"/>
      <c r="F55" s="8" t="s">
        <v>56</v>
      </c>
      <c r="G55" s="46" t="s">
        <v>1341</v>
      </c>
      <c r="H55" s="46" t="s">
        <v>1456</v>
      </c>
      <c r="I55" s="176">
        <f t="shared" si="0"/>
        <v>148</v>
      </c>
      <c r="J55" s="177">
        <f t="shared" si="1"/>
        <v>1277.24</v>
      </c>
      <c r="K55" s="177">
        <f t="shared" si="2"/>
        <v>1064.1200000000001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57" t="s">
        <v>153</v>
      </c>
      <c r="B56" s="12" t="s">
        <v>59</v>
      </c>
      <c r="C56" s="12" t="s">
        <v>137</v>
      </c>
      <c r="D56" s="25"/>
      <c r="E56" s="8"/>
      <c r="F56" s="8" t="s">
        <v>60</v>
      </c>
      <c r="G56" s="46" t="s">
        <v>1342</v>
      </c>
      <c r="H56" s="46" t="s">
        <v>1457</v>
      </c>
      <c r="I56" s="176">
        <f t="shared" si="0"/>
        <v>20</v>
      </c>
      <c r="J56" s="177">
        <f t="shared" si="1"/>
        <v>172.60000000000002</v>
      </c>
      <c r="K56" s="177">
        <f t="shared" si="2"/>
        <v>143.80000000000001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5">
      <c r="A57" s="57" t="s">
        <v>248</v>
      </c>
      <c r="B57" s="99" t="s">
        <v>532</v>
      </c>
      <c r="C57" s="99" t="s">
        <v>533</v>
      </c>
      <c r="D57" s="25"/>
      <c r="E57" s="8"/>
      <c r="F57" s="99" t="s">
        <v>531</v>
      </c>
      <c r="G57" s="46" t="s">
        <v>629</v>
      </c>
      <c r="H57" s="46" t="s">
        <v>629</v>
      </c>
      <c r="I57" s="176">
        <f t="shared" si="0"/>
        <v>0</v>
      </c>
      <c r="J57" s="177">
        <f t="shared" si="1"/>
        <v>0</v>
      </c>
      <c r="K57" s="177">
        <f t="shared" si="2"/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57" t="s">
        <v>249</v>
      </c>
      <c r="B58" s="99" t="s">
        <v>653</v>
      </c>
      <c r="C58" s="12" t="s">
        <v>654</v>
      </c>
      <c r="D58" s="25"/>
      <c r="E58" s="8"/>
      <c r="F58" s="8" t="s">
        <v>655</v>
      </c>
      <c r="G58" s="46" t="s">
        <v>54</v>
      </c>
      <c r="H58" s="46" t="s">
        <v>54</v>
      </c>
      <c r="I58" s="176">
        <f t="shared" si="0"/>
        <v>0</v>
      </c>
      <c r="J58" s="177">
        <f t="shared" si="1"/>
        <v>0</v>
      </c>
      <c r="K58" s="177">
        <f t="shared" si="2"/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57" t="s">
        <v>250</v>
      </c>
      <c r="B59" s="99" t="s">
        <v>1425</v>
      </c>
      <c r="C59" s="108" t="s">
        <v>1426</v>
      </c>
      <c r="D59" s="31"/>
      <c r="E59" s="106"/>
      <c r="F59" s="31" t="s">
        <v>1427</v>
      </c>
      <c r="G59" s="46"/>
      <c r="H59" s="46"/>
      <c r="I59" s="176">
        <f t="shared" si="0"/>
        <v>0</v>
      </c>
      <c r="J59" s="177">
        <f t="shared" si="1"/>
        <v>0</v>
      </c>
      <c r="K59" s="177">
        <f t="shared" si="2"/>
        <v>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57" t="s">
        <v>251</v>
      </c>
      <c r="B60" s="99" t="s">
        <v>818</v>
      </c>
      <c r="C60" s="108" t="s">
        <v>819</v>
      </c>
      <c r="D60" s="25"/>
      <c r="E60" s="8"/>
      <c r="F60" s="31" t="s">
        <v>820</v>
      </c>
      <c r="G60" s="46" t="s">
        <v>81</v>
      </c>
      <c r="H60" s="46" t="s">
        <v>57</v>
      </c>
      <c r="I60" s="176">
        <f t="shared" si="0"/>
        <v>5</v>
      </c>
      <c r="J60" s="177">
        <f t="shared" si="1"/>
        <v>43.150000000000006</v>
      </c>
      <c r="K60" s="177">
        <f t="shared" si="2"/>
        <v>35.950000000000003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57" t="s">
        <v>390</v>
      </c>
      <c r="B61" s="12" t="s">
        <v>62</v>
      </c>
      <c r="C61" s="108" t="s">
        <v>122</v>
      </c>
      <c r="D61" s="25"/>
      <c r="E61" s="237"/>
      <c r="F61" s="86" t="s">
        <v>63</v>
      </c>
      <c r="G61" s="46" t="s">
        <v>1343</v>
      </c>
      <c r="H61" s="46" t="s">
        <v>1458</v>
      </c>
      <c r="I61" s="176">
        <f t="shared" si="0"/>
        <v>6</v>
      </c>
      <c r="J61" s="177">
        <f t="shared" si="1"/>
        <v>51.78</v>
      </c>
      <c r="K61" s="177">
        <f t="shared" si="2"/>
        <v>43.14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57" t="s">
        <v>167</v>
      </c>
      <c r="B62" s="12" t="s">
        <v>64</v>
      </c>
      <c r="C62" s="109"/>
      <c r="D62" s="29"/>
      <c r="E62" s="238"/>
      <c r="F62" s="88"/>
      <c r="G62" s="46" t="s">
        <v>1344</v>
      </c>
      <c r="H62" s="46" t="s">
        <v>1459</v>
      </c>
      <c r="I62" s="176">
        <f t="shared" si="0"/>
        <v>6</v>
      </c>
      <c r="J62" s="177">
        <f t="shared" si="1"/>
        <v>51.78</v>
      </c>
      <c r="K62" s="177">
        <f t="shared" si="2"/>
        <v>43.14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57" t="s">
        <v>318</v>
      </c>
      <c r="B63" s="12" t="s">
        <v>164</v>
      </c>
      <c r="C63" s="109" t="s">
        <v>165</v>
      </c>
      <c r="D63" s="30"/>
      <c r="E63" s="10"/>
      <c r="F63" s="171" t="s">
        <v>166</v>
      </c>
      <c r="G63" s="46" t="s">
        <v>507</v>
      </c>
      <c r="H63" s="46" t="s">
        <v>300</v>
      </c>
      <c r="I63" s="176">
        <f t="shared" si="0"/>
        <v>4</v>
      </c>
      <c r="J63" s="177">
        <f t="shared" si="1"/>
        <v>34.520000000000003</v>
      </c>
      <c r="K63" s="177">
        <f t="shared" si="2"/>
        <v>28.76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57" t="s">
        <v>364</v>
      </c>
      <c r="B64" s="12" t="s">
        <v>226</v>
      </c>
      <c r="C64" s="109" t="s">
        <v>213</v>
      </c>
      <c r="D64" s="30"/>
      <c r="E64" s="10"/>
      <c r="F64" s="171" t="s">
        <v>214</v>
      </c>
      <c r="G64" s="115" t="s">
        <v>962</v>
      </c>
      <c r="H64" s="115" t="s">
        <v>962</v>
      </c>
      <c r="I64" s="176">
        <f t="shared" si="0"/>
        <v>0</v>
      </c>
      <c r="J64" s="177">
        <f t="shared" si="1"/>
        <v>0</v>
      </c>
      <c r="K64" s="177">
        <f t="shared" si="2"/>
        <v>0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57" t="s">
        <v>378</v>
      </c>
      <c r="B65" s="12" t="s">
        <v>461</v>
      </c>
      <c r="C65" s="109" t="s">
        <v>462</v>
      </c>
      <c r="D65" s="30"/>
      <c r="E65" s="10"/>
      <c r="F65" s="171" t="s">
        <v>463</v>
      </c>
      <c r="G65" s="46" t="s">
        <v>515</v>
      </c>
      <c r="H65" s="46" t="s">
        <v>515</v>
      </c>
      <c r="I65" s="176">
        <f t="shared" si="0"/>
        <v>0</v>
      </c>
      <c r="J65" s="177">
        <f t="shared" si="1"/>
        <v>0</v>
      </c>
      <c r="K65" s="177">
        <f t="shared" si="2"/>
        <v>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57" t="s">
        <v>309</v>
      </c>
      <c r="B66" s="12" t="s">
        <v>824</v>
      </c>
      <c r="C66" s="109" t="s">
        <v>825</v>
      </c>
      <c r="D66" s="30"/>
      <c r="E66" s="10"/>
      <c r="F66" s="171" t="s">
        <v>826</v>
      </c>
      <c r="G66" s="46" t="s">
        <v>34</v>
      </c>
      <c r="H66" s="46" t="s">
        <v>34</v>
      </c>
      <c r="I66" s="176">
        <f t="shared" si="0"/>
        <v>0</v>
      </c>
      <c r="J66" s="177">
        <f t="shared" si="1"/>
        <v>0</v>
      </c>
      <c r="K66" s="177">
        <f t="shared" si="2"/>
        <v>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57" t="s">
        <v>391</v>
      </c>
      <c r="B67" s="12" t="s">
        <v>1397</v>
      </c>
      <c r="C67" s="109" t="s">
        <v>1398</v>
      </c>
      <c r="D67" s="30"/>
      <c r="E67" s="10"/>
      <c r="F67" s="172" t="s">
        <v>1396</v>
      </c>
      <c r="G67" s="46"/>
      <c r="H67" s="46"/>
      <c r="I67" s="176">
        <f t="shared" si="0"/>
        <v>0</v>
      </c>
      <c r="J67" s="177">
        <f t="shared" si="1"/>
        <v>0</v>
      </c>
      <c r="K67" s="177">
        <f t="shared" si="2"/>
        <v>0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57" t="s">
        <v>155</v>
      </c>
      <c r="B68" s="99" t="s">
        <v>534</v>
      </c>
      <c r="C68" s="99" t="s">
        <v>535</v>
      </c>
      <c r="D68" s="23"/>
      <c r="E68" s="8"/>
      <c r="F68" s="99" t="s">
        <v>536</v>
      </c>
      <c r="G68" s="46" t="s">
        <v>857</v>
      </c>
      <c r="H68" s="46" t="s">
        <v>1460</v>
      </c>
      <c r="I68" s="176">
        <f t="shared" si="0"/>
        <v>189</v>
      </c>
      <c r="J68" s="177">
        <f t="shared" si="1"/>
        <v>1631.0700000000002</v>
      </c>
      <c r="K68" s="177">
        <f t="shared" si="2"/>
        <v>1358.91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57" t="s">
        <v>392</v>
      </c>
      <c r="B69" s="12" t="s">
        <v>66</v>
      </c>
      <c r="C69" s="12" t="s">
        <v>138</v>
      </c>
      <c r="D69" s="23"/>
      <c r="E69" s="8"/>
      <c r="F69" s="8" t="s">
        <v>67</v>
      </c>
      <c r="G69" s="46" t="s">
        <v>1345</v>
      </c>
      <c r="H69" s="46" t="s">
        <v>1461</v>
      </c>
      <c r="I69" s="176">
        <f t="shared" si="0"/>
        <v>169</v>
      </c>
      <c r="J69" s="177">
        <f t="shared" si="1"/>
        <v>1458.47</v>
      </c>
      <c r="K69" s="177">
        <f t="shared" si="2"/>
        <v>1215.1100000000001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ht="15" customHeight="1" x14ac:dyDescent="0.25">
      <c r="A70" s="57" t="s">
        <v>256</v>
      </c>
      <c r="B70" s="12" t="s">
        <v>320</v>
      </c>
      <c r="C70" s="12" t="s">
        <v>321</v>
      </c>
      <c r="D70" s="30"/>
      <c r="E70" s="10"/>
      <c r="F70" s="8" t="s">
        <v>322</v>
      </c>
      <c r="G70" s="46" t="s">
        <v>1240</v>
      </c>
      <c r="H70" s="46" t="s">
        <v>1240</v>
      </c>
      <c r="I70" s="176">
        <f t="shared" si="0"/>
        <v>0</v>
      </c>
      <c r="J70" s="177">
        <f t="shared" si="1"/>
        <v>0</v>
      </c>
      <c r="K70" s="177">
        <f t="shared" si="2"/>
        <v>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ht="15" customHeight="1" x14ac:dyDescent="0.25">
      <c r="A71" s="57" t="s">
        <v>109</v>
      </c>
      <c r="B71" s="12" t="s">
        <v>69</v>
      </c>
      <c r="C71" s="12" t="s">
        <v>139</v>
      </c>
      <c r="D71" s="23"/>
      <c r="E71" s="8"/>
      <c r="F71" s="8" t="s">
        <v>70</v>
      </c>
      <c r="G71" s="46" t="s">
        <v>168</v>
      </c>
      <c r="H71" s="46" t="s">
        <v>168</v>
      </c>
      <c r="I71" s="176">
        <f t="shared" si="0"/>
        <v>0</v>
      </c>
      <c r="J71" s="177">
        <f t="shared" si="1"/>
        <v>0</v>
      </c>
      <c r="K71" s="177">
        <f t="shared" si="2"/>
        <v>0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ht="15" customHeight="1" x14ac:dyDescent="0.25">
      <c r="A72" s="57" t="s">
        <v>393</v>
      </c>
      <c r="B72" s="12" t="s">
        <v>169</v>
      </c>
      <c r="C72" s="12" t="s">
        <v>170</v>
      </c>
      <c r="D72" s="8"/>
      <c r="E72" s="10"/>
      <c r="F72" s="8" t="s">
        <v>166</v>
      </c>
      <c r="G72" s="46" t="s">
        <v>833</v>
      </c>
      <c r="H72" s="46" t="s">
        <v>833</v>
      </c>
      <c r="I72" s="176">
        <f t="shared" ref="I72:I135" si="3">H72-G72</f>
        <v>0</v>
      </c>
      <c r="J72" s="177">
        <f t="shared" ref="J72:J135" si="4">I72*8.63</f>
        <v>0</v>
      </c>
      <c r="K72" s="177">
        <f t="shared" ref="K72:K135" si="5">I72*7.19</f>
        <v>0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ht="15" customHeight="1" x14ac:dyDescent="0.25">
      <c r="A73" s="57" t="s">
        <v>394</v>
      </c>
      <c r="B73" s="12" t="s">
        <v>325</v>
      </c>
      <c r="C73" s="12" t="s">
        <v>326</v>
      </c>
      <c r="D73" s="23"/>
      <c r="E73" s="8"/>
      <c r="F73" s="8" t="s">
        <v>327</v>
      </c>
      <c r="G73" s="46" t="s">
        <v>967</v>
      </c>
      <c r="H73" s="46" t="s">
        <v>1254</v>
      </c>
      <c r="I73" s="176">
        <f t="shared" si="3"/>
        <v>10</v>
      </c>
      <c r="J73" s="177">
        <f t="shared" si="4"/>
        <v>86.300000000000011</v>
      </c>
      <c r="K73" s="177">
        <f t="shared" si="5"/>
        <v>71.900000000000006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ht="15" customHeight="1" x14ac:dyDescent="0.25">
      <c r="A74" s="57" t="s">
        <v>395</v>
      </c>
      <c r="B74" s="12" t="s">
        <v>1415</v>
      </c>
      <c r="C74" s="12" t="s">
        <v>1416</v>
      </c>
      <c r="D74" s="8"/>
      <c r="E74" s="10"/>
      <c r="F74" s="8" t="s">
        <v>1414</v>
      </c>
      <c r="G74" s="46"/>
      <c r="H74" s="46" t="s">
        <v>318</v>
      </c>
      <c r="I74" s="176">
        <f t="shared" si="3"/>
        <v>57</v>
      </c>
      <c r="J74" s="177">
        <f t="shared" si="4"/>
        <v>491.91</v>
      </c>
      <c r="K74" s="177">
        <f t="shared" si="5"/>
        <v>409.83000000000004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ht="15" customHeight="1" x14ac:dyDescent="0.25">
      <c r="A75" s="57" t="s">
        <v>268</v>
      </c>
      <c r="B75" s="12" t="s">
        <v>329</v>
      </c>
      <c r="C75" s="12" t="s">
        <v>330</v>
      </c>
      <c r="D75" s="23"/>
      <c r="E75" s="8"/>
      <c r="F75" s="8" t="s">
        <v>327</v>
      </c>
      <c r="G75" s="46" t="s">
        <v>464</v>
      </c>
      <c r="H75" s="46" t="s">
        <v>100</v>
      </c>
      <c r="I75" s="176">
        <f t="shared" si="3"/>
        <v>1</v>
      </c>
      <c r="J75" s="177">
        <f t="shared" si="4"/>
        <v>8.6300000000000008</v>
      </c>
      <c r="K75" s="177">
        <f t="shared" si="5"/>
        <v>7.19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57" t="s">
        <v>168</v>
      </c>
      <c r="B76" s="12" t="s">
        <v>227</v>
      </c>
      <c r="C76" s="12" t="s">
        <v>213</v>
      </c>
      <c r="D76" s="8"/>
      <c r="E76" s="10"/>
      <c r="F76" s="8" t="s">
        <v>214</v>
      </c>
      <c r="G76" s="46" t="s">
        <v>834</v>
      </c>
      <c r="H76" s="46" t="s">
        <v>834</v>
      </c>
      <c r="I76" s="176">
        <f t="shared" si="3"/>
        <v>0</v>
      </c>
      <c r="J76" s="177">
        <f t="shared" si="4"/>
        <v>0</v>
      </c>
      <c r="K76" s="177">
        <f t="shared" si="5"/>
        <v>0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57" t="s">
        <v>396</v>
      </c>
      <c r="B77" s="12" t="s">
        <v>172</v>
      </c>
      <c r="C77" s="12" t="s">
        <v>173</v>
      </c>
      <c r="D77" s="23"/>
      <c r="E77" s="12"/>
      <c r="F77" s="8" t="s">
        <v>174</v>
      </c>
      <c r="G77" s="46" t="s">
        <v>1241</v>
      </c>
      <c r="H77" s="46" t="s">
        <v>1241</v>
      </c>
      <c r="I77" s="176">
        <f t="shared" si="3"/>
        <v>0</v>
      </c>
      <c r="J77" s="177">
        <f t="shared" si="4"/>
        <v>0</v>
      </c>
      <c r="K77" s="177">
        <f t="shared" si="5"/>
        <v>0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57" t="s">
        <v>295</v>
      </c>
      <c r="B78" s="12" t="s">
        <v>228</v>
      </c>
      <c r="C78" s="12" t="s">
        <v>213</v>
      </c>
      <c r="D78" s="8"/>
      <c r="E78" s="10"/>
      <c r="F78" s="8" t="s">
        <v>214</v>
      </c>
      <c r="G78" s="46" t="s">
        <v>146</v>
      </c>
      <c r="H78" s="46" t="s">
        <v>146</v>
      </c>
      <c r="I78" s="176">
        <f t="shared" si="3"/>
        <v>0</v>
      </c>
      <c r="J78" s="177">
        <f t="shared" si="4"/>
        <v>0</v>
      </c>
      <c r="K78" s="177">
        <f t="shared" si="5"/>
        <v>0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57" t="s">
        <v>397</v>
      </c>
      <c r="B79" s="99" t="s">
        <v>537</v>
      </c>
      <c r="C79" s="99" t="s">
        <v>538</v>
      </c>
      <c r="D79" s="23"/>
      <c r="E79" s="12"/>
      <c r="F79" s="99" t="s">
        <v>539</v>
      </c>
      <c r="G79" s="46" t="s">
        <v>1346</v>
      </c>
      <c r="H79" s="46" t="s">
        <v>1462</v>
      </c>
      <c r="I79" s="176">
        <f t="shared" si="3"/>
        <v>296</v>
      </c>
      <c r="J79" s="177">
        <f t="shared" si="4"/>
        <v>2554.48</v>
      </c>
      <c r="K79" s="177">
        <f t="shared" si="5"/>
        <v>2128.2400000000002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57" t="s">
        <v>398</v>
      </c>
      <c r="B80" s="99" t="s">
        <v>540</v>
      </c>
      <c r="C80" s="99" t="s">
        <v>541</v>
      </c>
      <c r="D80" s="23"/>
      <c r="E80" s="12"/>
      <c r="F80" s="99" t="s">
        <v>542</v>
      </c>
      <c r="G80" s="46" t="s">
        <v>205</v>
      </c>
      <c r="H80" s="46" t="s">
        <v>1463</v>
      </c>
      <c r="I80" s="176">
        <f t="shared" si="3"/>
        <v>98</v>
      </c>
      <c r="J80" s="177">
        <f t="shared" si="4"/>
        <v>845.74000000000012</v>
      </c>
      <c r="K80" s="177">
        <f t="shared" si="5"/>
        <v>704.62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5">
      <c r="A81" s="57" t="s">
        <v>264</v>
      </c>
      <c r="B81" s="12" t="s">
        <v>72</v>
      </c>
      <c r="C81" s="12" t="s">
        <v>792</v>
      </c>
      <c r="D81" s="23"/>
      <c r="E81" s="12"/>
      <c r="F81" s="8" t="s">
        <v>73</v>
      </c>
      <c r="G81" s="46" t="s">
        <v>1347</v>
      </c>
      <c r="H81" s="46" t="s">
        <v>1228</v>
      </c>
      <c r="I81" s="176">
        <f t="shared" si="3"/>
        <v>10</v>
      </c>
      <c r="J81" s="177">
        <f t="shared" si="4"/>
        <v>86.300000000000011</v>
      </c>
      <c r="K81" s="177">
        <f t="shared" si="5"/>
        <v>71.900000000000006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5">
      <c r="A82" s="57" t="s">
        <v>399</v>
      </c>
      <c r="B82" s="12" t="s">
        <v>452</v>
      </c>
      <c r="C82" s="12" t="s">
        <v>453</v>
      </c>
      <c r="D82" s="23"/>
      <c r="E82" s="12"/>
      <c r="F82" s="8" t="s">
        <v>454</v>
      </c>
      <c r="G82" s="46" t="s">
        <v>1348</v>
      </c>
      <c r="H82" s="46" t="s">
        <v>1464</v>
      </c>
      <c r="I82" s="176">
        <f t="shared" si="3"/>
        <v>693</v>
      </c>
      <c r="J82" s="177">
        <f t="shared" si="4"/>
        <v>5980.59</v>
      </c>
      <c r="K82" s="177">
        <f t="shared" si="5"/>
        <v>4982.67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5">
      <c r="A83" s="57" t="s">
        <v>409</v>
      </c>
      <c r="B83" s="99" t="s">
        <v>1103</v>
      </c>
      <c r="C83" s="99" t="s">
        <v>1104</v>
      </c>
      <c r="D83" s="23"/>
      <c r="E83" s="12"/>
      <c r="F83" s="155" t="s">
        <v>1105</v>
      </c>
      <c r="G83" s="46" t="s">
        <v>155</v>
      </c>
      <c r="H83" s="46" t="s">
        <v>577</v>
      </c>
      <c r="I83" s="176">
        <f t="shared" si="3"/>
        <v>48</v>
      </c>
      <c r="J83" s="177">
        <f t="shared" si="4"/>
        <v>414.24</v>
      </c>
      <c r="K83" s="177">
        <f t="shared" si="5"/>
        <v>345.12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5">
      <c r="A84" s="57" t="s">
        <v>492</v>
      </c>
      <c r="B84" s="12" t="s">
        <v>75</v>
      </c>
      <c r="C84" s="12" t="s">
        <v>141</v>
      </c>
      <c r="D84" s="23"/>
      <c r="E84" s="12"/>
      <c r="F84" s="8" t="s">
        <v>76</v>
      </c>
      <c r="G84" s="46" t="s">
        <v>264</v>
      </c>
      <c r="H84" s="46" t="s">
        <v>492</v>
      </c>
      <c r="I84" s="176">
        <f t="shared" si="3"/>
        <v>3</v>
      </c>
      <c r="J84" s="177">
        <f t="shared" si="4"/>
        <v>25.89</v>
      </c>
      <c r="K84" s="177">
        <f t="shared" si="5"/>
        <v>21.57</v>
      </c>
    </row>
    <row r="85" spans="1:37" x14ac:dyDescent="0.25">
      <c r="A85" s="57" t="s">
        <v>493</v>
      </c>
      <c r="B85" s="12" t="s">
        <v>78</v>
      </c>
      <c r="C85" s="108" t="s">
        <v>142</v>
      </c>
      <c r="D85" s="25"/>
      <c r="E85" s="237"/>
      <c r="F85" s="86" t="s">
        <v>79</v>
      </c>
      <c r="G85" s="46" t="s">
        <v>1349</v>
      </c>
      <c r="H85" s="46" t="s">
        <v>1465</v>
      </c>
      <c r="I85" s="176">
        <f t="shared" si="3"/>
        <v>359</v>
      </c>
      <c r="J85" s="177">
        <f t="shared" si="4"/>
        <v>3098.17</v>
      </c>
      <c r="K85" s="177">
        <f t="shared" si="5"/>
        <v>2581.21</v>
      </c>
    </row>
    <row r="86" spans="1:37" x14ac:dyDescent="0.25">
      <c r="A86" s="57" t="s">
        <v>494</v>
      </c>
      <c r="B86" s="12" t="s">
        <v>80</v>
      </c>
      <c r="C86" s="109"/>
      <c r="D86" s="29"/>
      <c r="E86" s="238"/>
      <c r="F86" s="88"/>
      <c r="G86" s="46" t="s">
        <v>1350</v>
      </c>
      <c r="H86" s="46" t="s">
        <v>1466</v>
      </c>
      <c r="I86" s="176">
        <f t="shared" si="3"/>
        <v>77</v>
      </c>
      <c r="J86" s="177">
        <f t="shared" si="4"/>
        <v>664.5100000000001</v>
      </c>
      <c r="K86" s="177">
        <f t="shared" si="5"/>
        <v>553.63</v>
      </c>
    </row>
    <row r="87" spans="1:37" x14ac:dyDescent="0.25">
      <c r="A87" s="57" t="s">
        <v>495</v>
      </c>
      <c r="B87" s="12" t="s">
        <v>336</v>
      </c>
      <c r="C87" s="109" t="s">
        <v>337</v>
      </c>
      <c r="D87" s="23"/>
      <c r="E87" s="12"/>
      <c r="F87" s="171" t="s">
        <v>327</v>
      </c>
      <c r="G87" s="46" t="s">
        <v>1351</v>
      </c>
      <c r="H87" s="46" t="s">
        <v>1467</v>
      </c>
      <c r="I87" s="176">
        <f t="shared" si="3"/>
        <v>1</v>
      </c>
      <c r="J87" s="177">
        <f t="shared" si="4"/>
        <v>8.6300000000000008</v>
      </c>
      <c r="K87" s="177">
        <f t="shared" si="5"/>
        <v>7.19</v>
      </c>
    </row>
    <row r="88" spans="1:37" x14ac:dyDescent="0.25">
      <c r="A88" s="57" t="s">
        <v>496</v>
      </c>
      <c r="B88" s="12" t="s">
        <v>702</v>
      </c>
      <c r="C88" s="12" t="s">
        <v>703</v>
      </c>
      <c r="D88" s="8"/>
      <c r="E88" s="10"/>
      <c r="F88" s="8" t="s">
        <v>704</v>
      </c>
      <c r="G88" s="46" t="s">
        <v>65</v>
      </c>
      <c r="H88" s="46" t="s">
        <v>85</v>
      </c>
      <c r="I88" s="176">
        <f t="shared" si="3"/>
        <v>7</v>
      </c>
      <c r="J88" s="177">
        <f t="shared" si="4"/>
        <v>60.410000000000004</v>
      </c>
      <c r="K88" s="177">
        <f t="shared" si="5"/>
        <v>50.330000000000005</v>
      </c>
    </row>
    <row r="89" spans="1:37" x14ac:dyDescent="0.25">
      <c r="A89" s="57" t="s">
        <v>497</v>
      </c>
      <c r="B89" s="12" t="s">
        <v>902</v>
      </c>
      <c r="C89" s="12" t="s">
        <v>903</v>
      </c>
      <c r="D89" s="23"/>
      <c r="E89" s="12"/>
      <c r="F89" s="8" t="s">
        <v>904</v>
      </c>
      <c r="G89" s="46" t="s">
        <v>858</v>
      </c>
      <c r="H89" s="46" t="s">
        <v>642</v>
      </c>
      <c r="I89" s="176">
        <f t="shared" si="3"/>
        <v>428</v>
      </c>
      <c r="J89" s="177">
        <f t="shared" si="4"/>
        <v>3693.6400000000003</v>
      </c>
      <c r="K89" s="177">
        <f t="shared" si="5"/>
        <v>3077.32</v>
      </c>
    </row>
    <row r="90" spans="1:37" x14ac:dyDescent="0.25">
      <c r="A90" s="57" t="s">
        <v>498</v>
      </c>
      <c r="B90" s="12" t="s">
        <v>696</v>
      </c>
      <c r="C90" s="12" t="s">
        <v>697</v>
      </c>
      <c r="D90" s="23"/>
      <c r="E90" s="12"/>
      <c r="F90" s="8" t="s">
        <v>698</v>
      </c>
      <c r="G90" s="46" t="s">
        <v>193</v>
      </c>
      <c r="H90" s="46" t="s">
        <v>493</v>
      </c>
      <c r="I90" s="176">
        <f t="shared" si="3"/>
        <v>47</v>
      </c>
      <c r="J90" s="177">
        <f t="shared" si="4"/>
        <v>405.61</v>
      </c>
      <c r="K90" s="177">
        <f t="shared" si="5"/>
        <v>337.93</v>
      </c>
    </row>
    <row r="91" spans="1:37" x14ac:dyDescent="0.25">
      <c r="A91" s="57" t="s">
        <v>499</v>
      </c>
      <c r="B91" s="12" t="s">
        <v>1188</v>
      </c>
      <c r="C91" s="64" t="s">
        <v>1189</v>
      </c>
      <c r="D91" s="8"/>
      <c r="E91" s="10"/>
      <c r="F91" s="8" t="s">
        <v>1185</v>
      </c>
      <c r="G91" s="115"/>
      <c r="H91" s="115"/>
      <c r="I91" s="176">
        <f t="shared" si="3"/>
        <v>0</v>
      </c>
      <c r="J91" s="177">
        <f t="shared" si="4"/>
        <v>0</v>
      </c>
      <c r="K91" s="177">
        <f t="shared" si="5"/>
        <v>0</v>
      </c>
    </row>
    <row r="92" spans="1:37" x14ac:dyDescent="0.25">
      <c r="A92" s="57" t="s">
        <v>500</v>
      </c>
      <c r="B92" s="12" t="s">
        <v>682</v>
      </c>
      <c r="C92" s="12" t="s">
        <v>683</v>
      </c>
      <c r="D92" s="23"/>
      <c r="E92" s="12"/>
      <c r="F92" s="8" t="s">
        <v>681</v>
      </c>
      <c r="G92" s="46" t="s">
        <v>1090</v>
      </c>
      <c r="H92" s="46" t="s">
        <v>1468</v>
      </c>
      <c r="I92" s="176">
        <f t="shared" si="3"/>
        <v>239</v>
      </c>
      <c r="J92" s="177">
        <f t="shared" si="4"/>
        <v>2062.5700000000002</v>
      </c>
      <c r="K92" s="177">
        <f t="shared" si="5"/>
        <v>1718.41</v>
      </c>
    </row>
    <row r="93" spans="1:37" x14ac:dyDescent="0.25">
      <c r="A93" s="57" t="s">
        <v>501</v>
      </c>
      <c r="B93" s="12" t="s">
        <v>339</v>
      </c>
      <c r="C93" s="109" t="s">
        <v>340</v>
      </c>
      <c r="D93" s="23"/>
      <c r="E93" s="12"/>
      <c r="F93" s="171" t="s">
        <v>322</v>
      </c>
      <c r="G93" s="46" t="s">
        <v>500</v>
      </c>
      <c r="H93" s="46" t="s">
        <v>608</v>
      </c>
      <c r="I93" s="176">
        <f t="shared" si="3"/>
        <v>38</v>
      </c>
      <c r="J93" s="177">
        <f t="shared" si="4"/>
        <v>327.94000000000005</v>
      </c>
      <c r="K93" s="177">
        <f t="shared" si="5"/>
        <v>273.22000000000003</v>
      </c>
    </row>
    <row r="94" spans="1:37" x14ac:dyDescent="0.25">
      <c r="A94" s="57" t="s">
        <v>502</v>
      </c>
      <c r="B94" s="12" t="s">
        <v>180</v>
      </c>
      <c r="C94" s="109" t="s">
        <v>181</v>
      </c>
      <c r="D94" s="23"/>
      <c r="E94" s="12"/>
      <c r="F94" s="171" t="s">
        <v>166</v>
      </c>
      <c r="G94" s="46" t="s">
        <v>838</v>
      </c>
      <c r="H94" s="46" t="s">
        <v>838</v>
      </c>
      <c r="I94" s="176">
        <f t="shared" si="3"/>
        <v>0</v>
      </c>
      <c r="J94" s="177">
        <f t="shared" si="4"/>
        <v>0</v>
      </c>
      <c r="K94" s="177">
        <f t="shared" si="5"/>
        <v>0</v>
      </c>
    </row>
    <row r="95" spans="1:37" x14ac:dyDescent="0.25">
      <c r="A95" s="57" t="s">
        <v>464</v>
      </c>
      <c r="B95" s="12" t="s">
        <v>1297</v>
      </c>
      <c r="C95" s="12" t="s">
        <v>1298</v>
      </c>
      <c r="D95" s="65"/>
      <c r="E95" s="66"/>
      <c r="F95" s="8" t="s">
        <v>1292</v>
      </c>
      <c r="G95" s="115"/>
      <c r="H95" s="115"/>
      <c r="I95" s="176">
        <f t="shared" si="3"/>
        <v>0</v>
      </c>
      <c r="J95" s="177">
        <f t="shared" si="4"/>
        <v>0</v>
      </c>
      <c r="K95" s="177">
        <f t="shared" si="5"/>
        <v>0</v>
      </c>
    </row>
    <row r="96" spans="1:37" x14ac:dyDescent="0.25">
      <c r="A96" s="57" t="s">
        <v>100</v>
      </c>
      <c r="B96" s="12" t="s">
        <v>342</v>
      </c>
      <c r="C96" s="109" t="s">
        <v>343</v>
      </c>
      <c r="D96" s="65"/>
      <c r="E96" s="66"/>
      <c r="F96" s="171" t="s">
        <v>312</v>
      </c>
      <c r="G96" s="46" t="s">
        <v>1352</v>
      </c>
      <c r="H96" s="46" t="s">
        <v>1469</v>
      </c>
      <c r="I96" s="176">
        <f t="shared" si="3"/>
        <v>184</v>
      </c>
      <c r="J96" s="177">
        <f t="shared" si="4"/>
        <v>1587.92</v>
      </c>
      <c r="K96" s="177">
        <f t="shared" si="5"/>
        <v>1322.96</v>
      </c>
    </row>
    <row r="97" spans="1:13" x14ac:dyDescent="0.25">
      <c r="A97" s="57" t="s">
        <v>503</v>
      </c>
      <c r="B97" s="12" t="s">
        <v>345</v>
      </c>
      <c r="C97" s="109" t="s">
        <v>346</v>
      </c>
      <c r="D97" s="23"/>
      <c r="E97" s="12"/>
      <c r="F97" s="171" t="s">
        <v>322</v>
      </c>
      <c r="G97" s="46" t="s">
        <v>1353</v>
      </c>
      <c r="H97" s="46" t="s">
        <v>1470</v>
      </c>
      <c r="I97" s="176">
        <f t="shared" si="3"/>
        <v>219</v>
      </c>
      <c r="J97" s="177">
        <f t="shared" si="4"/>
        <v>1889.9700000000003</v>
      </c>
      <c r="K97" s="177">
        <f t="shared" si="5"/>
        <v>1574.6100000000001</v>
      </c>
    </row>
    <row r="98" spans="1:13" x14ac:dyDescent="0.25">
      <c r="A98" s="57" t="s">
        <v>112</v>
      </c>
      <c r="B98" s="12" t="s">
        <v>229</v>
      </c>
      <c r="C98" s="109" t="s">
        <v>231</v>
      </c>
      <c r="D98" s="65"/>
      <c r="E98" s="66"/>
      <c r="F98" s="171" t="s">
        <v>214</v>
      </c>
      <c r="G98" s="46" t="s">
        <v>765</v>
      </c>
      <c r="H98" s="46" t="s">
        <v>765</v>
      </c>
      <c r="I98" s="176">
        <f t="shared" si="3"/>
        <v>0</v>
      </c>
      <c r="J98" s="177">
        <f t="shared" si="4"/>
        <v>0</v>
      </c>
      <c r="K98" s="177">
        <f t="shared" si="5"/>
        <v>0</v>
      </c>
    </row>
    <row r="99" spans="1:13" x14ac:dyDescent="0.25">
      <c r="A99" s="57" t="s">
        <v>504</v>
      </c>
      <c r="B99" s="12" t="s">
        <v>230</v>
      </c>
      <c r="C99" s="109" t="s">
        <v>231</v>
      </c>
      <c r="D99" s="65"/>
      <c r="E99" s="66"/>
      <c r="F99" s="171" t="s">
        <v>214</v>
      </c>
      <c r="G99" s="46" t="s">
        <v>1354</v>
      </c>
      <c r="H99" s="46" t="s">
        <v>1471</v>
      </c>
      <c r="I99" s="176">
        <f t="shared" si="3"/>
        <v>9</v>
      </c>
      <c r="J99" s="177">
        <f t="shared" si="4"/>
        <v>77.67</v>
      </c>
      <c r="K99" s="177">
        <f t="shared" si="5"/>
        <v>64.710000000000008</v>
      </c>
    </row>
    <row r="100" spans="1:13" x14ac:dyDescent="0.25">
      <c r="A100" s="57" t="s">
        <v>505</v>
      </c>
      <c r="B100" s="12" t="s">
        <v>1532</v>
      </c>
      <c r="C100" s="12" t="s">
        <v>1533</v>
      </c>
      <c r="D100" s="65"/>
      <c r="E100" s="66"/>
      <c r="F100" s="8" t="s">
        <v>1531</v>
      </c>
      <c r="G100" s="46"/>
      <c r="H100" s="46"/>
      <c r="I100" s="176">
        <f t="shared" si="3"/>
        <v>0</v>
      </c>
      <c r="J100" s="177">
        <f t="shared" si="4"/>
        <v>0</v>
      </c>
      <c r="K100" s="177">
        <f t="shared" si="5"/>
        <v>0</v>
      </c>
    </row>
    <row r="101" spans="1:13" x14ac:dyDescent="0.25">
      <c r="A101" s="57" t="s">
        <v>506</v>
      </c>
      <c r="B101" s="12" t="s">
        <v>905</v>
      </c>
      <c r="C101" s="109" t="s">
        <v>906</v>
      </c>
      <c r="D101" s="65"/>
      <c r="E101" s="66"/>
      <c r="F101" s="171" t="s">
        <v>907</v>
      </c>
      <c r="G101" s="46" t="s">
        <v>17</v>
      </c>
      <c r="H101" s="46" t="s">
        <v>23</v>
      </c>
      <c r="I101" s="176">
        <f t="shared" si="3"/>
        <v>2</v>
      </c>
      <c r="J101" s="177">
        <f t="shared" si="4"/>
        <v>17.260000000000002</v>
      </c>
      <c r="K101" s="177">
        <f t="shared" si="5"/>
        <v>14.38</v>
      </c>
    </row>
    <row r="102" spans="1:13" x14ac:dyDescent="0.25">
      <c r="A102" s="57" t="s">
        <v>507</v>
      </c>
      <c r="B102" s="12" t="s">
        <v>82</v>
      </c>
      <c r="C102" s="41" t="s">
        <v>143</v>
      </c>
      <c r="D102" s="23"/>
      <c r="E102" s="12"/>
      <c r="F102" s="67" t="s">
        <v>232</v>
      </c>
      <c r="G102" s="48" t="s">
        <v>503</v>
      </c>
      <c r="H102" s="48" t="s">
        <v>503</v>
      </c>
      <c r="I102" s="176">
        <f t="shared" si="3"/>
        <v>0</v>
      </c>
      <c r="J102" s="177">
        <f t="shared" si="4"/>
        <v>0</v>
      </c>
      <c r="K102" s="177">
        <f t="shared" si="5"/>
        <v>0</v>
      </c>
    </row>
    <row r="103" spans="1:13" x14ac:dyDescent="0.25">
      <c r="A103" s="57" t="s">
        <v>353</v>
      </c>
      <c r="B103" s="12" t="s">
        <v>908</v>
      </c>
      <c r="C103" s="41" t="s">
        <v>909</v>
      </c>
      <c r="D103" s="65"/>
      <c r="E103" s="66"/>
      <c r="F103" s="67" t="s">
        <v>907</v>
      </c>
      <c r="G103" s="115" t="s">
        <v>16</v>
      </c>
      <c r="H103" s="115" t="s">
        <v>16</v>
      </c>
      <c r="I103" s="176">
        <f t="shared" si="3"/>
        <v>0</v>
      </c>
      <c r="J103" s="177">
        <f t="shared" si="4"/>
        <v>0</v>
      </c>
      <c r="K103" s="177">
        <f t="shared" si="5"/>
        <v>0</v>
      </c>
    </row>
    <row r="104" spans="1:13" x14ac:dyDescent="0.25">
      <c r="A104" s="57" t="s">
        <v>101</v>
      </c>
      <c r="B104" s="12" t="s">
        <v>842</v>
      </c>
      <c r="C104" s="41" t="s">
        <v>843</v>
      </c>
      <c r="D104" s="65"/>
      <c r="E104" s="66"/>
      <c r="F104" s="67" t="s">
        <v>844</v>
      </c>
      <c r="G104" s="48" t="s">
        <v>26</v>
      </c>
      <c r="H104" s="48" t="s">
        <v>26</v>
      </c>
      <c r="I104" s="176">
        <f t="shared" si="3"/>
        <v>0</v>
      </c>
      <c r="J104" s="177">
        <f t="shared" si="4"/>
        <v>0</v>
      </c>
      <c r="K104" s="177">
        <f t="shared" si="5"/>
        <v>0</v>
      </c>
    </row>
    <row r="105" spans="1:13" x14ac:dyDescent="0.25">
      <c r="A105" s="57" t="s">
        <v>568</v>
      </c>
      <c r="B105" s="12" t="s">
        <v>233</v>
      </c>
      <c r="C105" s="41" t="s">
        <v>234</v>
      </c>
      <c r="D105" s="185"/>
      <c r="E105" s="66"/>
      <c r="F105" s="67" t="s">
        <v>210</v>
      </c>
      <c r="G105" s="48" t="s">
        <v>1260</v>
      </c>
      <c r="H105" s="48" t="s">
        <v>1260</v>
      </c>
      <c r="I105" s="176">
        <f t="shared" si="3"/>
        <v>0</v>
      </c>
      <c r="J105" s="177">
        <f t="shared" si="4"/>
        <v>0</v>
      </c>
      <c r="K105" s="177">
        <f t="shared" si="5"/>
        <v>0</v>
      </c>
    </row>
    <row r="106" spans="1:13" x14ac:dyDescent="0.25">
      <c r="A106" s="57" t="s">
        <v>300</v>
      </c>
      <c r="B106" s="12" t="s">
        <v>183</v>
      </c>
      <c r="C106" s="41" t="s">
        <v>184</v>
      </c>
      <c r="D106" s="23"/>
      <c r="E106" s="12"/>
      <c r="F106" s="43" t="s">
        <v>166</v>
      </c>
      <c r="G106" s="48" t="s">
        <v>774</v>
      </c>
      <c r="H106" s="48" t="s">
        <v>1472</v>
      </c>
      <c r="I106" s="176">
        <f t="shared" si="3"/>
        <v>202</v>
      </c>
      <c r="J106" s="177">
        <f t="shared" si="4"/>
        <v>1743.2600000000002</v>
      </c>
      <c r="K106" s="177">
        <f t="shared" si="5"/>
        <v>1452.38</v>
      </c>
      <c r="M106" t="s">
        <v>1165</v>
      </c>
    </row>
    <row r="107" spans="1:13" x14ac:dyDescent="0.25">
      <c r="A107" s="57" t="s">
        <v>569</v>
      </c>
      <c r="B107" s="12" t="s">
        <v>1307</v>
      </c>
      <c r="C107" s="12" t="s">
        <v>1308</v>
      </c>
      <c r="D107" s="8"/>
      <c r="E107" s="10"/>
      <c r="F107" s="8" t="s">
        <v>1309</v>
      </c>
      <c r="G107" s="115"/>
      <c r="H107" s="115"/>
      <c r="I107" s="176">
        <f t="shared" si="3"/>
        <v>0</v>
      </c>
      <c r="J107" s="177">
        <f t="shared" si="4"/>
        <v>0</v>
      </c>
      <c r="K107" s="177">
        <f t="shared" si="5"/>
        <v>0</v>
      </c>
    </row>
    <row r="108" spans="1:13" x14ac:dyDescent="0.25">
      <c r="A108" s="57" t="s">
        <v>570</v>
      </c>
      <c r="B108" s="12" t="s">
        <v>725</v>
      </c>
      <c r="C108" s="41" t="s">
        <v>726</v>
      </c>
      <c r="D108" s="23"/>
      <c r="E108" s="12"/>
      <c r="F108" s="8" t="s">
        <v>727</v>
      </c>
      <c r="G108" s="48" t="s">
        <v>85</v>
      </c>
      <c r="H108" s="48" t="s">
        <v>88</v>
      </c>
      <c r="I108" s="176">
        <f t="shared" si="3"/>
        <v>1</v>
      </c>
      <c r="J108" s="177">
        <f t="shared" si="4"/>
        <v>8.6300000000000008</v>
      </c>
      <c r="K108" s="177">
        <f t="shared" si="5"/>
        <v>7.19</v>
      </c>
    </row>
    <row r="109" spans="1:13" x14ac:dyDescent="0.25">
      <c r="A109" s="57" t="s">
        <v>571</v>
      </c>
      <c r="B109" s="12" t="s">
        <v>443</v>
      </c>
      <c r="C109" s="41" t="s">
        <v>444</v>
      </c>
      <c r="D109" s="23"/>
      <c r="E109" s="12"/>
      <c r="F109" s="43" t="s">
        <v>410</v>
      </c>
      <c r="G109" s="48" t="s">
        <v>1355</v>
      </c>
      <c r="H109" s="48" t="s">
        <v>1473</v>
      </c>
      <c r="I109" s="176">
        <f t="shared" si="3"/>
        <v>3</v>
      </c>
      <c r="J109" s="177">
        <f t="shared" si="4"/>
        <v>25.89</v>
      </c>
      <c r="K109" s="177">
        <f t="shared" si="5"/>
        <v>21.57</v>
      </c>
    </row>
    <row r="110" spans="1:13" x14ac:dyDescent="0.25">
      <c r="A110" s="57" t="s">
        <v>572</v>
      </c>
      <c r="B110" s="12" t="s">
        <v>910</v>
      </c>
      <c r="C110" s="41" t="s">
        <v>912</v>
      </c>
      <c r="D110" s="23"/>
      <c r="E110" s="12"/>
      <c r="F110" s="43" t="s">
        <v>913</v>
      </c>
      <c r="G110" s="48" t="s">
        <v>506</v>
      </c>
      <c r="H110" s="48" t="s">
        <v>389</v>
      </c>
      <c r="I110" s="176">
        <f t="shared" si="3"/>
        <v>38</v>
      </c>
      <c r="J110" s="177">
        <f t="shared" si="4"/>
        <v>327.94000000000005</v>
      </c>
      <c r="K110" s="177">
        <f t="shared" si="5"/>
        <v>273.22000000000003</v>
      </c>
    </row>
    <row r="111" spans="1:13" x14ac:dyDescent="0.25">
      <c r="A111" s="57" t="s">
        <v>158</v>
      </c>
      <c r="B111" s="12" t="s">
        <v>911</v>
      </c>
      <c r="C111" s="41" t="s">
        <v>912</v>
      </c>
      <c r="D111" s="23"/>
      <c r="E111" s="12"/>
      <c r="F111" s="43" t="s">
        <v>913</v>
      </c>
      <c r="G111" s="48" t="s">
        <v>506</v>
      </c>
      <c r="H111" s="48" t="s">
        <v>981</v>
      </c>
      <c r="I111" s="176">
        <f t="shared" si="3"/>
        <v>80</v>
      </c>
      <c r="J111" s="177">
        <f t="shared" si="4"/>
        <v>690.40000000000009</v>
      </c>
      <c r="K111" s="177">
        <f t="shared" si="5"/>
        <v>575.20000000000005</v>
      </c>
    </row>
    <row r="112" spans="1:13" x14ac:dyDescent="0.25">
      <c r="A112" s="57" t="s">
        <v>573</v>
      </c>
      <c r="B112" s="12" t="s">
        <v>1204</v>
      </c>
      <c r="C112" s="12" t="s">
        <v>1205</v>
      </c>
      <c r="D112" s="23"/>
      <c r="E112" s="12"/>
      <c r="F112" s="43" t="s">
        <v>1208</v>
      </c>
      <c r="G112" s="115"/>
      <c r="H112" s="115"/>
      <c r="I112" s="176">
        <f t="shared" si="3"/>
        <v>0</v>
      </c>
      <c r="J112" s="177">
        <f t="shared" si="4"/>
        <v>0</v>
      </c>
      <c r="K112" s="177">
        <f t="shared" si="5"/>
        <v>0</v>
      </c>
    </row>
    <row r="113" spans="1:12" x14ac:dyDescent="0.25">
      <c r="A113" s="57" t="s">
        <v>574</v>
      </c>
      <c r="B113" s="12" t="s">
        <v>1206</v>
      </c>
      <c r="C113" s="12" t="s">
        <v>1207</v>
      </c>
      <c r="D113" s="23"/>
      <c r="E113" s="12"/>
      <c r="F113" s="43" t="s">
        <v>1208</v>
      </c>
      <c r="G113" s="115"/>
      <c r="H113" s="115"/>
      <c r="I113" s="176">
        <f t="shared" si="3"/>
        <v>0</v>
      </c>
      <c r="J113" s="177">
        <f t="shared" si="4"/>
        <v>0</v>
      </c>
      <c r="K113" s="177">
        <f t="shared" si="5"/>
        <v>0</v>
      </c>
    </row>
    <row r="114" spans="1:12" x14ac:dyDescent="0.25">
      <c r="A114" s="57" t="s">
        <v>575</v>
      </c>
      <c r="B114" s="12" t="s">
        <v>235</v>
      </c>
      <c r="C114" s="41" t="s">
        <v>236</v>
      </c>
      <c r="D114" s="23"/>
      <c r="E114" s="12"/>
      <c r="F114" s="43" t="s">
        <v>222</v>
      </c>
      <c r="G114" s="48" t="s">
        <v>1356</v>
      </c>
      <c r="H114" s="48" t="s">
        <v>1474</v>
      </c>
      <c r="I114" s="176">
        <f t="shared" si="3"/>
        <v>333</v>
      </c>
      <c r="J114" s="177">
        <f t="shared" si="4"/>
        <v>2873.7900000000004</v>
      </c>
      <c r="K114" s="177">
        <f t="shared" si="5"/>
        <v>2394.27</v>
      </c>
    </row>
    <row r="115" spans="1:12" x14ac:dyDescent="0.25">
      <c r="A115" s="57" t="s">
        <v>576</v>
      </c>
      <c r="B115" s="12" t="s">
        <v>1431</v>
      </c>
      <c r="C115" s="41" t="s">
        <v>1432</v>
      </c>
      <c r="D115" s="8"/>
      <c r="E115" s="10"/>
      <c r="F115" s="43" t="s">
        <v>1433</v>
      </c>
      <c r="G115" s="48"/>
      <c r="H115" s="48"/>
      <c r="I115" s="176">
        <f t="shared" si="3"/>
        <v>0</v>
      </c>
      <c r="J115" s="177">
        <f t="shared" si="4"/>
        <v>0</v>
      </c>
      <c r="K115" s="177">
        <f t="shared" si="5"/>
        <v>0</v>
      </c>
    </row>
    <row r="116" spans="1:12" x14ac:dyDescent="0.25">
      <c r="A116" s="57" t="s">
        <v>577</v>
      </c>
      <c r="B116" s="12" t="s">
        <v>351</v>
      </c>
      <c r="C116" s="41" t="s">
        <v>352</v>
      </c>
      <c r="D116" s="23"/>
      <c r="E116" s="12"/>
      <c r="F116" s="43" t="s">
        <v>327</v>
      </c>
      <c r="G116" s="48" t="s">
        <v>1357</v>
      </c>
      <c r="H116" s="48" t="s">
        <v>1475</v>
      </c>
      <c r="I116" s="176">
        <f t="shared" si="3"/>
        <v>396</v>
      </c>
      <c r="J116" s="177">
        <f t="shared" si="4"/>
        <v>3417.4800000000005</v>
      </c>
      <c r="K116" s="177">
        <f t="shared" si="5"/>
        <v>2847.2400000000002</v>
      </c>
    </row>
    <row r="117" spans="1:12" x14ac:dyDescent="0.25">
      <c r="A117" s="57" t="s">
        <v>578</v>
      </c>
      <c r="B117" s="99" t="s">
        <v>543</v>
      </c>
      <c r="C117" s="99" t="s">
        <v>544</v>
      </c>
      <c r="D117" s="23"/>
      <c r="E117" s="12"/>
      <c r="F117" s="99" t="s">
        <v>545</v>
      </c>
      <c r="G117" s="48" t="s">
        <v>1358</v>
      </c>
      <c r="H117" s="48" t="s">
        <v>1476</v>
      </c>
      <c r="I117" s="176">
        <f t="shared" si="3"/>
        <v>275</v>
      </c>
      <c r="J117" s="177">
        <f t="shared" si="4"/>
        <v>2373.25</v>
      </c>
      <c r="K117" s="177">
        <f t="shared" si="5"/>
        <v>1977.25</v>
      </c>
    </row>
    <row r="118" spans="1:12" x14ac:dyDescent="0.25">
      <c r="A118" s="57" t="s">
        <v>579</v>
      </c>
      <c r="B118" s="12" t="s">
        <v>440</v>
      </c>
      <c r="C118" s="41" t="s">
        <v>441</v>
      </c>
      <c r="D118" s="23"/>
      <c r="E118" s="12"/>
      <c r="F118" s="43" t="s">
        <v>442</v>
      </c>
      <c r="G118" s="48" t="s">
        <v>1359</v>
      </c>
      <c r="H118" s="48" t="s">
        <v>1477</v>
      </c>
      <c r="I118" s="176">
        <f t="shared" si="3"/>
        <v>49</v>
      </c>
      <c r="J118" s="177">
        <f t="shared" si="4"/>
        <v>422.87000000000006</v>
      </c>
      <c r="K118" s="177">
        <f t="shared" si="5"/>
        <v>352.31</v>
      </c>
    </row>
    <row r="119" spans="1:12" x14ac:dyDescent="0.25">
      <c r="A119" s="57" t="s">
        <v>580</v>
      </c>
      <c r="B119" s="12" t="s">
        <v>848</v>
      </c>
      <c r="C119" s="126" t="s">
        <v>849</v>
      </c>
      <c r="D119" s="23"/>
      <c r="E119" s="12"/>
      <c r="F119" s="127" t="s">
        <v>850</v>
      </c>
      <c r="G119" s="48" t="s">
        <v>37</v>
      </c>
      <c r="H119" s="48" t="s">
        <v>58</v>
      </c>
      <c r="I119" s="176">
        <f t="shared" si="3"/>
        <v>7</v>
      </c>
      <c r="J119" s="177">
        <f t="shared" si="4"/>
        <v>60.410000000000004</v>
      </c>
      <c r="K119" s="177">
        <f t="shared" si="5"/>
        <v>50.330000000000005</v>
      </c>
    </row>
    <row r="120" spans="1:12" x14ac:dyDescent="0.25">
      <c r="A120" s="57" t="s">
        <v>581</v>
      </c>
      <c r="B120" s="12" t="s">
        <v>185</v>
      </c>
      <c r="C120" s="89" t="s">
        <v>187</v>
      </c>
      <c r="D120" s="241"/>
      <c r="E120" s="243"/>
      <c r="F120" s="83" t="s">
        <v>188</v>
      </c>
      <c r="G120" s="48" t="s">
        <v>1360</v>
      </c>
      <c r="H120" s="48" t="s">
        <v>1478</v>
      </c>
      <c r="I120" s="176">
        <f t="shared" si="3"/>
        <v>1</v>
      </c>
      <c r="J120" s="177">
        <f t="shared" si="4"/>
        <v>8.6300000000000008</v>
      </c>
      <c r="K120" s="177">
        <f t="shared" si="5"/>
        <v>7.19</v>
      </c>
    </row>
    <row r="121" spans="1:12" x14ac:dyDescent="0.25">
      <c r="A121" s="57" t="s">
        <v>582</v>
      </c>
      <c r="B121" s="12" t="s">
        <v>186</v>
      </c>
      <c r="C121" s="90"/>
      <c r="D121" s="242"/>
      <c r="E121" s="244"/>
      <c r="F121" s="85"/>
      <c r="G121" s="48" t="s">
        <v>713</v>
      </c>
      <c r="H121" s="48" t="s">
        <v>299</v>
      </c>
      <c r="I121" s="176">
        <f t="shared" si="3"/>
        <v>9</v>
      </c>
      <c r="J121" s="177">
        <f t="shared" si="4"/>
        <v>77.67</v>
      </c>
      <c r="K121" s="177">
        <f t="shared" si="5"/>
        <v>64.710000000000008</v>
      </c>
      <c r="L121" s="54"/>
    </row>
    <row r="122" spans="1:12" x14ac:dyDescent="0.25">
      <c r="A122" s="57" t="s">
        <v>583</v>
      </c>
      <c r="B122" s="12" t="s">
        <v>1212</v>
      </c>
      <c r="C122" s="12" t="s">
        <v>1213</v>
      </c>
      <c r="D122" s="23"/>
      <c r="E122" s="12"/>
      <c r="F122" s="8" t="s">
        <v>1211</v>
      </c>
      <c r="G122" s="115"/>
      <c r="H122" s="115"/>
      <c r="I122" s="176">
        <f t="shared" si="3"/>
        <v>0</v>
      </c>
      <c r="J122" s="177">
        <f t="shared" si="4"/>
        <v>0</v>
      </c>
      <c r="K122" s="177">
        <f t="shared" si="5"/>
        <v>0</v>
      </c>
      <c r="L122" s="54"/>
    </row>
    <row r="123" spans="1:12" x14ac:dyDescent="0.25">
      <c r="A123" s="57" t="s">
        <v>584</v>
      </c>
      <c r="B123" s="12" t="s">
        <v>1282</v>
      </c>
      <c r="C123" s="12" t="s">
        <v>1283</v>
      </c>
      <c r="D123" s="23"/>
      <c r="E123" s="12"/>
      <c r="F123" s="65" t="s">
        <v>1286</v>
      </c>
      <c r="G123" s="115"/>
      <c r="H123" s="115"/>
      <c r="I123" s="176">
        <f t="shared" si="3"/>
        <v>0</v>
      </c>
      <c r="J123" s="177">
        <f t="shared" si="4"/>
        <v>0</v>
      </c>
      <c r="K123" s="177">
        <f t="shared" si="5"/>
        <v>0</v>
      </c>
      <c r="L123" s="54"/>
    </row>
    <row r="124" spans="1:12" x14ac:dyDescent="0.25">
      <c r="A124" s="57" t="s">
        <v>658</v>
      </c>
      <c r="B124" s="12" t="s">
        <v>1284</v>
      </c>
      <c r="C124" s="12" t="s">
        <v>1285</v>
      </c>
      <c r="D124" s="23"/>
      <c r="E124" s="12"/>
      <c r="F124" s="65" t="s">
        <v>1286</v>
      </c>
      <c r="G124" s="115"/>
      <c r="H124" s="115"/>
      <c r="I124" s="176">
        <f t="shared" si="3"/>
        <v>0</v>
      </c>
      <c r="J124" s="177">
        <f t="shared" si="4"/>
        <v>0</v>
      </c>
      <c r="K124" s="177">
        <f t="shared" si="5"/>
        <v>0</v>
      </c>
      <c r="L124" s="54"/>
    </row>
    <row r="125" spans="1:12" x14ac:dyDescent="0.25">
      <c r="A125" s="57" t="s">
        <v>707</v>
      </c>
      <c r="B125" s="12" t="s">
        <v>354</v>
      </c>
      <c r="C125" s="41" t="s">
        <v>355</v>
      </c>
      <c r="D125" s="8"/>
      <c r="E125" s="10"/>
      <c r="F125" s="43" t="s">
        <v>327</v>
      </c>
      <c r="G125" s="48" t="s">
        <v>979</v>
      </c>
      <c r="H125" s="48" t="s">
        <v>979</v>
      </c>
      <c r="I125" s="176">
        <f t="shared" si="3"/>
        <v>0</v>
      </c>
      <c r="J125" s="177">
        <f t="shared" si="4"/>
        <v>0</v>
      </c>
      <c r="K125" s="177">
        <f t="shared" si="5"/>
        <v>0</v>
      </c>
      <c r="L125" s="54"/>
    </row>
    <row r="126" spans="1:12" x14ac:dyDescent="0.25">
      <c r="A126" s="57" t="s">
        <v>708</v>
      </c>
      <c r="B126" s="12" t="s">
        <v>914</v>
      </c>
      <c r="C126" s="89" t="s">
        <v>916</v>
      </c>
      <c r="D126" s="8"/>
      <c r="E126" s="10"/>
      <c r="F126" s="83" t="s">
        <v>901</v>
      </c>
      <c r="G126" s="48" t="s">
        <v>167</v>
      </c>
      <c r="H126" s="48" t="s">
        <v>581</v>
      </c>
      <c r="I126" s="176">
        <f t="shared" si="3"/>
        <v>58</v>
      </c>
      <c r="J126" s="177">
        <f t="shared" si="4"/>
        <v>500.54</v>
      </c>
      <c r="K126" s="177">
        <f t="shared" si="5"/>
        <v>417.02000000000004</v>
      </c>
      <c r="L126" s="54"/>
    </row>
    <row r="127" spans="1:12" x14ac:dyDescent="0.25">
      <c r="A127" s="57" t="s">
        <v>709</v>
      </c>
      <c r="B127" s="12" t="s">
        <v>915</v>
      </c>
      <c r="C127" s="90"/>
      <c r="D127" s="8"/>
      <c r="E127" s="10"/>
      <c r="F127" s="85"/>
      <c r="G127" s="48" t="s">
        <v>146</v>
      </c>
      <c r="H127" s="48" t="s">
        <v>159</v>
      </c>
      <c r="I127" s="176">
        <f t="shared" si="3"/>
        <v>11</v>
      </c>
      <c r="J127" s="177">
        <f t="shared" si="4"/>
        <v>94.93</v>
      </c>
      <c r="K127" s="177">
        <f t="shared" si="5"/>
        <v>79.09</v>
      </c>
      <c r="L127" s="54"/>
    </row>
    <row r="128" spans="1:12" x14ac:dyDescent="0.25">
      <c r="A128" s="57" t="s">
        <v>710</v>
      </c>
      <c r="B128" s="12" t="s">
        <v>853</v>
      </c>
      <c r="C128" s="41" t="s">
        <v>854</v>
      </c>
      <c r="D128" s="8"/>
      <c r="E128" s="10"/>
      <c r="F128" s="43" t="s">
        <v>855</v>
      </c>
      <c r="G128" s="48" t="s">
        <v>16</v>
      </c>
      <c r="H128" s="48" t="s">
        <v>17</v>
      </c>
      <c r="I128" s="176">
        <f t="shared" si="3"/>
        <v>2</v>
      </c>
      <c r="J128" s="177">
        <f t="shared" si="4"/>
        <v>17.260000000000002</v>
      </c>
      <c r="K128" s="177">
        <f t="shared" si="5"/>
        <v>14.38</v>
      </c>
      <c r="L128" s="54"/>
    </row>
    <row r="129" spans="1:12" x14ac:dyDescent="0.25">
      <c r="A129" s="57" t="s">
        <v>711</v>
      </c>
      <c r="B129" s="12" t="s">
        <v>1175</v>
      </c>
      <c r="C129" s="89" t="s">
        <v>1177</v>
      </c>
      <c r="D129" s="8"/>
      <c r="E129" s="10"/>
      <c r="F129" s="85" t="s">
        <v>1178</v>
      </c>
      <c r="G129" s="115"/>
      <c r="H129" s="115"/>
      <c r="I129" s="176">
        <f t="shared" si="3"/>
        <v>0</v>
      </c>
      <c r="J129" s="177">
        <f t="shared" si="4"/>
        <v>0</v>
      </c>
      <c r="K129" s="177">
        <f t="shared" si="5"/>
        <v>0</v>
      </c>
      <c r="L129" s="54"/>
    </row>
    <row r="130" spans="1:12" x14ac:dyDescent="0.25">
      <c r="A130" s="57" t="s">
        <v>608</v>
      </c>
      <c r="B130" s="12" t="s">
        <v>1176</v>
      </c>
      <c r="C130" s="90"/>
      <c r="D130" s="8"/>
      <c r="E130" s="10"/>
      <c r="F130" s="85" t="s">
        <v>1178</v>
      </c>
      <c r="G130" s="115"/>
      <c r="H130" s="115"/>
      <c r="I130" s="176">
        <f t="shared" si="3"/>
        <v>0</v>
      </c>
      <c r="J130" s="177">
        <f t="shared" si="4"/>
        <v>0</v>
      </c>
      <c r="K130" s="177">
        <f t="shared" si="5"/>
        <v>0</v>
      </c>
      <c r="L130" s="54"/>
    </row>
    <row r="131" spans="1:12" x14ac:dyDescent="0.25">
      <c r="A131" s="57" t="s">
        <v>712</v>
      </c>
      <c r="B131" s="12" t="s">
        <v>1399</v>
      </c>
      <c r="C131" s="90" t="s">
        <v>1400</v>
      </c>
      <c r="D131" s="8"/>
      <c r="E131" s="10"/>
      <c r="F131" s="85" t="s">
        <v>1401</v>
      </c>
      <c r="G131" s="48"/>
      <c r="H131" s="48"/>
      <c r="I131" s="176">
        <f t="shared" si="3"/>
        <v>0</v>
      </c>
      <c r="J131" s="177">
        <f t="shared" si="4"/>
        <v>0</v>
      </c>
      <c r="K131" s="177">
        <f t="shared" si="5"/>
        <v>0</v>
      </c>
      <c r="L131" s="54"/>
    </row>
    <row r="132" spans="1:12" x14ac:dyDescent="0.25">
      <c r="A132" s="57" t="s">
        <v>713</v>
      </c>
      <c r="B132" s="12" t="s">
        <v>357</v>
      </c>
      <c r="C132" s="41" t="s">
        <v>358</v>
      </c>
      <c r="D132" s="8"/>
      <c r="E132" s="10"/>
      <c r="F132" s="43" t="s">
        <v>312</v>
      </c>
      <c r="G132" s="48" t="s">
        <v>1361</v>
      </c>
      <c r="H132" s="48" t="s">
        <v>1361</v>
      </c>
      <c r="I132" s="176">
        <f t="shared" si="3"/>
        <v>0</v>
      </c>
      <c r="J132" s="177">
        <f t="shared" si="4"/>
        <v>0</v>
      </c>
      <c r="K132" s="177">
        <f t="shared" si="5"/>
        <v>0</v>
      </c>
      <c r="L132" s="54"/>
    </row>
    <row r="133" spans="1:12" x14ac:dyDescent="0.25">
      <c r="A133" s="57" t="s">
        <v>307</v>
      </c>
      <c r="B133" s="12" t="s">
        <v>437</v>
      </c>
      <c r="C133" s="41" t="s">
        <v>438</v>
      </c>
      <c r="D133" s="23"/>
      <c r="E133" s="12"/>
      <c r="F133" s="43" t="s">
        <v>422</v>
      </c>
      <c r="G133" s="48" t="s">
        <v>1362</v>
      </c>
      <c r="H133" s="48" t="s">
        <v>1362</v>
      </c>
      <c r="I133" s="176">
        <f t="shared" si="3"/>
        <v>0</v>
      </c>
      <c r="J133" s="177">
        <f t="shared" si="4"/>
        <v>0</v>
      </c>
      <c r="K133" s="177">
        <f t="shared" si="5"/>
        <v>0</v>
      </c>
      <c r="L133" s="54"/>
    </row>
    <row r="134" spans="1:12" x14ac:dyDescent="0.25">
      <c r="A134" s="57" t="s">
        <v>714</v>
      </c>
      <c r="B134" s="99" t="s">
        <v>546</v>
      </c>
      <c r="C134" s="99" t="s">
        <v>547</v>
      </c>
      <c r="D134" s="23"/>
      <c r="E134" s="12"/>
      <c r="F134" s="99" t="s">
        <v>539</v>
      </c>
      <c r="G134" s="48" t="s">
        <v>773</v>
      </c>
      <c r="H134" s="48" t="s">
        <v>773</v>
      </c>
      <c r="I134" s="176">
        <f t="shared" si="3"/>
        <v>0</v>
      </c>
      <c r="J134" s="177">
        <f t="shared" si="4"/>
        <v>0</v>
      </c>
      <c r="K134" s="177">
        <f t="shared" si="5"/>
        <v>0</v>
      </c>
      <c r="L134" s="54"/>
    </row>
    <row r="135" spans="1:12" x14ac:dyDescent="0.25">
      <c r="A135" s="57" t="s">
        <v>715</v>
      </c>
      <c r="B135" s="12" t="s">
        <v>684</v>
      </c>
      <c r="C135" s="12" t="s">
        <v>685</v>
      </c>
      <c r="D135" s="23"/>
      <c r="E135" s="12"/>
      <c r="F135" s="8" t="s">
        <v>681</v>
      </c>
      <c r="G135" s="48" t="s">
        <v>580</v>
      </c>
      <c r="H135" s="48" t="s">
        <v>658</v>
      </c>
      <c r="I135" s="176">
        <f t="shared" si="3"/>
        <v>5</v>
      </c>
      <c r="J135" s="177">
        <f t="shared" si="4"/>
        <v>43.150000000000006</v>
      </c>
      <c r="K135" s="177">
        <f t="shared" si="5"/>
        <v>35.950000000000003</v>
      </c>
      <c r="L135" s="54"/>
    </row>
    <row r="136" spans="1:12" x14ac:dyDescent="0.25">
      <c r="A136" s="57" t="s">
        <v>716</v>
      </c>
      <c r="B136" s="12" t="s">
        <v>1407</v>
      </c>
      <c r="C136" s="12" t="s">
        <v>1408</v>
      </c>
      <c r="D136" s="8"/>
      <c r="E136" s="10"/>
      <c r="F136" s="65" t="s">
        <v>1406</v>
      </c>
      <c r="G136" s="48"/>
      <c r="H136" s="48"/>
      <c r="I136" s="176">
        <f t="shared" ref="I136:I199" si="6">H136-G136</f>
        <v>0</v>
      </c>
      <c r="J136" s="177">
        <f t="shared" ref="J136:J199" si="7">I136*8.63</f>
        <v>0</v>
      </c>
      <c r="K136" s="177">
        <f t="shared" ref="K136:K199" si="8">I136*7.19</f>
        <v>0</v>
      </c>
      <c r="L136" s="54"/>
    </row>
    <row r="137" spans="1:12" x14ac:dyDescent="0.25">
      <c r="A137" s="57" t="s">
        <v>717</v>
      </c>
      <c r="B137" s="12" t="s">
        <v>430</v>
      </c>
      <c r="C137" s="41" t="s">
        <v>431</v>
      </c>
      <c r="D137" s="23"/>
      <c r="E137" s="12"/>
      <c r="F137" s="43" t="s">
        <v>416</v>
      </c>
      <c r="G137" s="48" t="s">
        <v>1363</v>
      </c>
      <c r="H137" s="48" t="s">
        <v>1479</v>
      </c>
      <c r="I137" s="176">
        <f t="shared" si="6"/>
        <v>350</v>
      </c>
      <c r="J137" s="177">
        <f t="shared" si="7"/>
        <v>3020.5000000000005</v>
      </c>
      <c r="K137" s="177">
        <f t="shared" si="8"/>
        <v>2516.5</v>
      </c>
      <c r="L137" s="54"/>
    </row>
    <row r="138" spans="1:12" x14ac:dyDescent="0.25">
      <c r="A138" s="57" t="s">
        <v>470</v>
      </c>
      <c r="B138" s="12" t="s">
        <v>656</v>
      </c>
      <c r="C138" s="12" t="s">
        <v>657</v>
      </c>
      <c r="D138" s="23"/>
      <c r="E138" s="12"/>
      <c r="F138" s="8" t="s">
        <v>655</v>
      </c>
      <c r="G138" s="48" t="s">
        <v>723</v>
      </c>
      <c r="H138" s="48" t="s">
        <v>723</v>
      </c>
      <c r="I138" s="176">
        <f t="shared" si="6"/>
        <v>0</v>
      </c>
      <c r="J138" s="177">
        <f t="shared" si="7"/>
        <v>0</v>
      </c>
      <c r="K138" s="177">
        <f t="shared" si="8"/>
        <v>0</v>
      </c>
      <c r="L138" s="54"/>
    </row>
    <row r="139" spans="1:12" x14ac:dyDescent="0.25">
      <c r="A139" s="57" t="s">
        <v>389</v>
      </c>
      <c r="B139" s="12" t="s">
        <v>1507</v>
      </c>
      <c r="C139" s="12" t="s">
        <v>1508</v>
      </c>
      <c r="D139" s="23"/>
      <c r="E139" s="12"/>
      <c r="F139" s="8" t="s">
        <v>1509</v>
      </c>
      <c r="G139" s="48"/>
      <c r="H139" s="48"/>
      <c r="I139" s="176">
        <f t="shared" si="6"/>
        <v>0</v>
      </c>
      <c r="J139" s="177">
        <f t="shared" si="7"/>
        <v>0</v>
      </c>
      <c r="K139" s="177">
        <f t="shared" si="8"/>
        <v>0</v>
      </c>
      <c r="L139" s="54"/>
    </row>
    <row r="140" spans="1:12" x14ac:dyDescent="0.25">
      <c r="A140" s="57" t="s">
        <v>347</v>
      </c>
      <c r="B140" s="12" t="s">
        <v>661</v>
      </c>
      <c r="C140" s="107" t="s">
        <v>662</v>
      </c>
      <c r="D140" s="23"/>
      <c r="E140" s="12"/>
      <c r="F140" s="8" t="s">
        <v>655</v>
      </c>
      <c r="G140" s="48" t="s">
        <v>193</v>
      </c>
      <c r="H140" s="48" t="s">
        <v>193</v>
      </c>
      <c r="I140" s="176">
        <f t="shared" si="6"/>
        <v>0</v>
      </c>
      <c r="J140" s="177">
        <f t="shared" si="7"/>
        <v>0</v>
      </c>
      <c r="K140" s="177">
        <f t="shared" si="8"/>
        <v>0</v>
      </c>
      <c r="L140" s="54"/>
    </row>
    <row r="141" spans="1:12" x14ac:dyDescent="0.25">
      <c r="A141" s="57" t="s">
        <v>299</v>
      </c>
      <c r="B141" s="12" t="s">
        <v>1183</v>
      </c>
      <c r="C141" s="12" t="s">
        <v>1184</v>
      </c>
      <c r="D141" s="8"/>
      <c r="E141" s="10"/>
      <c r="F141" s="8" t="s">
        <v>1185</v>
      </c>
      <c r="G141" s="115"/>
      <c r="H141" s="115"/>
      <c r="I141" s="176">
        <f t="shared" si="6"/>
        <v>0</v>
      </c>
      <c r="J141" s="177">
        <f t="shared" si="7"/>
        <v>0</v>
      </c>
      <c r="K141" s="177">
        <f t="shared" si="8"/>
        <v>0</v>
      </c>
      <c r="L141" s="54"/>
    </row>
    <row r="142" spans="1:12" x14ac:dyDescent="0.25">
      <c r="A142" s="57" t="s">
        <v>718</v>
      </c>
      <c r="B142" s="12" t="s">
        <v>433</v>
      </c>
      <c r="C142" s="41" t="s">
        <v>434</v>
      </c>
      <c r="D142" s="23"/>
      <c r="E142" s="12"/>
      <c r="F142" s="43" t="s">
        <v>435</v>
      </c>
      <c r="G142" s="48" t="s">
        <v>74</v>
      </c>
      <c r="H142" s="48" t="s">
        <v>74</v>
      </c>
      <c r="I142" s="176">
        <f t="shared" si="6"/>
        <v>0</v>
      </c>
      <c r="J142" s="177">
        <f t="shared" si="7"/>
        <v>0</v>
      </c>
      <c r="K142" s="177">
        <f t="shared" si="8"/>
        <v>0</v>
      </c>
      <c r="L142" s="54"/>
    </row>
    <row r="143" spans="1:12" x14ac:dyDescent="0.25">
      <c r="A143" s="57" t="s">
        <v>449</v>
      </c>
      <c r="B143" s="12" t="s">
        <v>84</v>
      </c>
      <c r="C143" s="12" t="s">
        <v>144</v>
      </c>
      <c r="D143" s="23"/>
      <c r="E143" s="12"/>
      <c r="F143" s="8" t="s">
        <v>73</v>
      </c>
      <c r="G143" s="46" t="s">
        <v>1364</v>
      </c>
      <c r="H143" s="46" t="s">
        <v>1480</v>
      </c>
      <c r="I143" s="176">
        <f t="shared" si="6"/>
        <v>152</v>
      </c>
      <c r="J143" s="177">
        <f t="shared" si="7"/>
        <v>1311.7600000000002</v>
      </c>
      <c r="K143" s="177">
        <f t="shared" si="8"/>
        <v>1092.8800000000001</v>
      </c>
    </row>
    <row r="144" spans="1:12" x14ac:dyDescent="0.25">
      <c r="A144" s="57" t="s">
        <v>719</v>
      </c>
      <c r="B144" s="12" t="s">
        <v>1106</v>
      </c>
      <c r="C144" s="12" t="s">
        <v>1107</v>
      </c>
      <c r="D144" s="23"/>
      <c r="E144" s="12"/>
      <c r="F144" s="8" t="s">
        <v>1108</v>
      </c>
      <c r="G144" s="46" t="s">
        <v>391</v>
      </c>
      <c r="H144" s="46" t="s">
        <v>569</v>
      </c>
      <c r="I144" s="176">
        <f t="shared" si="6"/>
        <v>40</v>
      </c>
      <c r="J144" s="177">
        <f t="shared" si="7"/>
        <v>345.20000000000005</v>
      </c>
      <c r="K144" s="177">
        <f t="shared" si="8"/>
        <v>287.60000000000002</v>
      </c>
    </row>
    <row r="145" spans="1:11" x14ac:dyDescent="0.25">
      <c r="A145" s="57" t="s">
        <v>720</v>
      </c>
      <c r="B145" s="12" t="s">
        <v>237</v>
      </c>
      <c r="C145" s="75" t="s">
        <v>238</v>
      </c>
      <c r="D145" s="8"/>
      <c r="E145" s="10"/>
      <c r="F145" s="8" t="s">
        <v>214</v>
      </c>
      <c r="G145" s="46" t="s">
        <v>37</v>
      </c>
      <c r="H145" s="46" t="s">
        <v>37</v>
      </c>
      <c r="I145" s="176">
        <f t="shared" si="6"/>
        <v>0</v>
      </c>
      <c r="J145" s="177">
        <f t="shared" si="7"/>
        <v>0</v>
      </c>
      <c r="K145" s="177">
        <f t="shared" si="8"/>
        <v>0</v>
      </c>
    </row>
    <row r="146" spans="1:11" x14ac:dyDescent="0.25">
      <c r="A146" s="57" t="s">
        <v>721</v>
      </c>
      <c r="B146" s="99" t="s">
        <v>548</v>
      </c>
      <c r="C146" s="99" t="s">
        <v>549</v>
      </c>
      <c r="D146" s="23"/>
      <c r="E146" s="12"/>
      <c r="F146" s="99" t="s">
        <v>531</v>
      </c>
      <c r="G146" s="46" t="s">
        <v>1365</v>
      </c>
      <c r="H146" s="46" t="s">
        <v>969</v>
      </c>
      <c r="I146" s="176">
        <f t="shared" si="6"/>
        <v>277</v>
      </c>
      <c r="J146" s="177">
        <f t="shared" si="7"/>
        <v>2390.5100000000002</v>
      </c>
      <c r="K146" s="177">
        <f t="shared" si="8"/>
        <v>1991.63</v>
      </c>
    </row>
    <row r="147" spans="1:11" x14ac:dyDescent="0.25">
      <c r="A147" s="57" t="s">
        <v>724</v>
      </c>
      <c r="B147" s="99" t="s">
        <v>550</v>
      </c>
      <c r="C147" s="99" t="s">
        <v>551</v>
      </c>
      <c r="D147" s="31"/>
      <c r="E147" s="82"/>
      <c r="F147" s="99" t="s">
        <v>531</v>
      </c>
      <c r="G147" s="115" t="s">
        <v>16</v>
      </c>
      <c r="H147" s="115" t="s">
        <v>16</v>
      </c>
      <c r="I147" s="176">
        <f t="shared" si="6"/>
        <v>0</v>
      </c>
      <c r="J147" s="177">
        <f t="shared" si="7"/>
        <v>0</v>
      </c>
      <c r="K147" s="177">
        <f t="shared" si="8"/>
        <v>0</v>
      </c>
    </row>
    <row r="148" spans="1:11" x14ac:dyDescent="0.25">
      <c r="A148" s="57" t="s">
        <v>728</v>
      </c>
      <c r="B148" s="99" t="s">
        <v>860</v>
      </c>
      <c r="C148" s="99" t="s">
        <v>861</v>
      </c>
      <c r="D148" s="23"/>
      <c r="E148" s="12"/>
      <c r="F148" s="99" t="s">
        <v>844</v>
      </c>
      <c r="G148" s="46" t="s">
        <v>34</v>
      </c>
      <c r="H148" s="46" t="s">
        <v>759</v>
      </c>
      <c r="I148" s="176">
        <f t="shared" si="6"/>
        <v>192</v>
      </c>
      <c r="J148" s="177">
        <f t="shared" si="7"/>
        <v>1656.96</v>
      </c>
      <c r="K148" s="177">
        <f t="shared" si="8"/>
        <v>1380.48</v>
      </c>
    </row>
    <row r="149" spans="1:11" x14ac:dyDescent="0.25">
      <c r="A149" s="57" t="s">
        <v>729</v>
      </c>
      <c r="B149" s="99" t="s">
        <v>1423</v>
      </c>
      <c r="C149" s="99" t="s">
        <v>1424</v>
      </c>
      <c r="D149" s="31"/>
      <c r="E149" s="82"/>
      <c r="F149" s="99" t="s">
        <v>1419</v>
      </c>
      <c r="G149" s="46"/>
      <c r="H149" s="46"/>
      <c r="I149" s="176">
        <f t="shared" si="6"/>
        <v>0</v>
      </c>
      <c r="J149" s="177">
        <f t="shared" si="7"/>
        <v>0</v>
      </c>
      <c r="K149" s="177">
        <f t="shared" si="8"/>
        <v>0</v>
      </c>
    </row>
    <row r="150" spans="1:11" x14ac:dyDescent="0.25">
      <c r="A150" s="57" t="s">
        <v>730</v>
      </c>
      <c r="B150" s="99" t="s">
        <v>1412</v>
      </c>
      <c r="C150" s="99" t="s">
        <v>1413</v>
      </c>
      <c r="D150" s="31"/>
      <c r="E150" s="82"/>
      <c r="F150" s="99" t="s">
        <v>1414</v>
      </c>
      <c r="G150" s="46"/>
      <c r="H150" s="46"/>
      <c r="I150" s="176">
        <f t="shared" si="6"/>
        <v>0</v>
      </c>
      <c r="J150" s="177">
        <f t="shared" si="7"/>
        <v>0</v>
      </c>
      <c r="K150" s="177">
        <f t="shared" si="8"/>
        <v>0</v>
      </c>
    </row>
    <row r="151" spans="1:11" x14ac:dyDescent="0.25">
      <c r="A151" s="57" t="s">
        <v>480</v>
      </c>
      <c r="B151" s="12" t="s">
        <v>1501</v>
      </c>
      <c r="C151" s="12" t="s">
        <v>1502</v>
      </c>
      <c r="D151" s="31"/>
      <c r="E151" s="82"/>
      <c r="F151" s="8" t="s">
        <v>1503</v>
      </c>
      <c r="G151" s="46"/>
      <c r="H151" s="46"/>
      <c r="I151" s="176">
        <f t="shared" si="6"/>
        <v>0</v>
      </c>
      <c r="J151" s="177">
        <f t="shared" si="7"/>
        <v>0</v>
      </c>
      <c r="K151" s="177">
        <f t="shared" si="8"/>
        <v>0</v>
      </c>
    </row>
    <row r="152" spans="1:11" x14ac:dyDescent="0.25">
      <c r="A152" s="57" t="s">
        <v>884</v>
      </c>
      <c r="B152" s="99" t="s">
        <v>552</v>
      </c>
      <c r="C152" s="99" t="s">
        <v>553</v>
      </c>
      <c r="D152" s="23"/>
      <c r="E152" s="12"/>
      <c r="F152" s="99" t="s">
        <v>518</v>
      </c>
      <c r="G152" s="46" t="s">
        <v>71</v>
      </c>
      <c r="H152" s="46" t="s">
        <v>88</v>
      </c>
      <c r="I152" s="176">
        <f t="shared" si="6"/>
        <v>6</v>
      </c>
      <c r="J152" s="177">
        <f t="shared" si="7"/>
        <v>51.78</v>
      </c>
      <c r="K152" s="177">
        <f t="shared" si="8"/>
        <v>43.14</v>
      </c>
    </row>
    <row r="153" spans="1:11" x14ac:dyDescent="0.25">
      <c r="A153" s="57" t="s">
        <v>885</v>
      </c>
      <c r="B153" s="99" t="s">
        <v>1100</v>
      </c>
      <c r="C153" s="99" t="s">
        <v>1101</v>
      </c>
      <c r="D153" s="23"/>
      <c r="E153" s="12"/>
      <c r="F153" s="155" t="s">
        <v>1099</v>
      </c>
      <c r="G153" s="46" t="s">
        <v>1366</v>
      </c>
      <c r="H153" s="46" t="s">
        <v>1481</v>
      </c>
      <c r="I153" s="176">
        <f t="shared" si="6"/>
        <v>383</v>
      </c>
      <c r="J153" s="177">
        <f t="shared" si="7"/>
        <v>3305.2900000000004</v>
      </c>
      <c r="K153" s="177">
        <f t="shared" si="8"/>
        <v>2753.77</v>
      </c>
    </row>
    <row r="154" spans="1:11" x14ac:dyDescent="0.25">
      <c r="A154" s="57" t="s">
        <v>886</v>
      </c>
      <c r="B154" s="110" t="s">
        <v>417</v>
      </c>
      <c r="C154" s="75" t="s">
        <v>418</v>
      </c>
      <c r="D154" s="31"/>
      <c r="E154" s="82"/>
      <c r="F154" s="31" t="s">
        <v>419</v>
      </c>
      <c r="G154" s="46" t="s">
        <v>1367</v>
      </c>
      <c r="H154" s="46" t="s">
        <v>1150</v>
      </c>
      <c r="I154" s="176">
        <f t="shared" si="6"/>
        <v>8</v>
      </c>
      <c r="J154" s="177">
        <f t="shared" si="7"/>
        <v>69.040000000000006</v>
      </c>
      <c r="K154" s="177">
        <f t="shared" si="8"/>
        <v>57.52</v>
      </c>
    </row>
    <row r="155" spans="1:11" x14ac:dyDescent="0.25">
      <c r="A155" s="57" t="s">
        <v>887</v>
      </c>
      <c r="B155" s="110" t="s">
        <v>917</v>
      </c>
      <c r="C155" s="75" t="s">
        <v>918</v>
      </c>
      <c r="D155" s="23"/>
      <c r="E155" s="12"/>
      <c r="F155" s="31" t="s">
        <v>919</v>
      </c>
      <c r="G155" s="115"/>
      <c r="H155" s="115"/>
      <c r="I155" s="176">
        <f t="shared" si="6"/>
        <v>0</v>
      </c>
      <c r="J155" s="177">
        <f t="shared" si="7"/>
        <v>0</v>
      </c>
      <c r="K155" s="177">
        <f t="shared" si="8"/>
        <v>0</v>
      </c>
    </row>
    <row r="156" spans="1:11" x14ac:dyDescent="0.25">
      <c r="A156" s="57" t="s">
        <v>888</v>
      </c>
      <c r="B156" s="110" t="s">
        <v>420</v>
      </c>
      <c r="C156" s="75" t="s">
        <v>421</v>
      </c>
      <c r="D156" s="23"/>
      <c r="E156" s="12"/>
      <c r="F156" s="31" t="s">
        <v>422</v>
      </c>
      <c r="G156" s="46" t="s">
        <v>423</v>
      </c>
      <c r="H156" s="46" t="s">
        <v>423</v>
      </c>
      <c r="I156" s="176">
        <f t="shared" si="6"/>
        <v>0</v>
      </c>
      <c r="J156" s="177">
        <f t="shared" si="7"/>
        <v>0</v>
      </c>
      <c r="K156" s="177">
        <f t="shared" si="8"/>
        <v>0</v>
      </c>
    </row>
    <row r="157" spans="1:11" x14ac:dyDescent="0.25">
      <c r="A157" s="57" t="s">
        <v>889</v>
      </c>
      <c r="B157" s="110" t="s">
        <v>361</v>
      </c>
      <c r="C157" s="76" t="s">
        <v>362</v>
      </c>
      <c r="D157" s="241"/>
      <c r="E157" s="243"/>
      <c r="F157" s="86" t="s">
        <v>363</v>
      </c>
      <c r="G157" s="46" t="s">
        <v>1368</v>
      </c>
      <c r="H157" s="46" t="s">
        <v>1482</v>
      </c>
      <c r="I157" s="176">
        <f t="shared" si="6"/>
        <v>184</v>
      </c>
      <c r="J157" s="177">
        <f t="shared" si="7"/>
        <v>1587.92</v>
      </c>
      <c r="K157" s="177">
        <f t="shared" si="8"/>
        <v>1322.96</v>
      </c>
    </row>
    <row r="158" spans="1:11" x14ac:dyDescent="0.25">
      <c r="A158" s="57" t="s">
        <v>890</v>
      </c>
      <c r="B158" s="12" t="s">
        <v>387</v>
      </c>
      <c r="C158" s="77"/>
      <c r="D158" s="242"/>
      <c r="E158" s="244"/>
      <c r="F158" s="88"/>
      <c r="G158" s="46" t="s">
        <v>1369</v>
      </c>
      <c r="H158" s="46" t="s">
        <v>1483</v>
      </c>
      <c r="I158" s="176">
        <f t="shared" si="6"/>
        <v>465</v>
      </c>
      <c r="J158" s="177">
        <f t="shared" si="7"/>
        <v>4012.9500000000003</v>
      </c>
      <c r="K158" s="177">
        <f t="shared" si="8"/>
        <v>3343.3500000000004</v>
      </c>
    </row>
    <row r="159" spans="1:11" x14ac:dyDescent="0.25">
      <c r="A159" s="57" t="s">
        <v>781</v>
      </c>
      <c r="B159" s="12" t="s">
        <v>424</v>
      </c>
      <c r="C159" s="83" t="s">
        <v>427</v>
      </c>
      <c r="D159" s="241"/>
      <c r="E159" s="243"/>
      <c r="F159" s="86" t="s">
        <v>428</v>
      </c>
      <c r="G159" s="46" t="s">
        <v>1370</v>
      </c>
      <c r="H159" s="46" t="s">
        <v>606</v>
      </c>
      <c r="I159" s="176">
        <f t="shared" si="6"/>
        <v>82</v>
      </c>
      <c r="J159" s="177">
        <f t="shared" si="7"/>
        <v>707.66000000000008</v>
      </c>
      <c r="K159" s="177">
        <f t="shared" si="8"/>
        <v>589.58000000000004</v>
      </c>
    </row>
    <row r="160" spans="1:11" x14ac:dyDescent="0.25">
      <c r="A160" s="57" t="s">
        <v>891</v>
      </c>
      <c r="B160" s="12" t="s">
        <v>425</v>
      </c>
      <c r="C160" s="84"/>
      <c r="D160" s="245"/>
      <c r="E160" s="246"/>
      <c r="F160" s="87"/>
      <c r="G160" s="46" t="s">
        <v>356</v>
      </c>
      <c r="H160" s="46" t="s">
        <v>1484</v>
      </c>
      <c r="I160" s="176">
        <f t="shared" si="6"/>
        <v>40</v>
      </c>
      <c r="J160" s="177">
        <f t="shared" si="7"/>
        <v>345.20000000000005</v>
      </c>
      <c r="K160" s="177">
        <f t="shared" si="8"/>
        <v>287.60000000000002</v>
      </c>
    </row>
    <row r="161" spans="1:12" x14ac:dyDescent="0.25">
      <c r="A161" s="57" t="s">
        <v>640</v>
      </c>
      <c r="B161" s="12" t="s">
        <v>426</v>
      </c>
      <c r="C161" s="85"/>
      <c r="D161" s="242"/>
      <c r="E161" s="244"/>
      <c r="F161" s="88"/>
      <c r="G161" s="46" t="s">
        <v>1371</v>
      </c>
      <c r="H161" s="46" t="s">
        <v>964</v>
      </c>
      <c r="I161" s="176">
        <f t="shared" si="6"/>
        <v>24</v>
      </c>
      <c r="J161" s="177">
        <f t="shared" si="7"/>
        <v>207.12</v>
      </c>
      <c r="K161" s="177">
        <f t="shared" si="8"/>
        <v>172.56</v>
      </c>
    </row>
    <row r="162" spans="1:12" x14ac:dyDescent="0.25">
      <c r="A162" s="57" t="s">
        <v>892</v>
      </c>
      <c r="B162" s="12" t="s">
        <v>1391</v>
      </c>
      <c r="C162" s="85" t="s">
        <v>1392</v>
      </c>
      <c r="D162" s="23"/>
      <c r="E162" s="12"/>
      <c r="F162" s="88" t="s">
        <v>1393</v>
      </c>
      <c r="G162" s="46"/>
      <c r="H162" s="46"/>
      <c r="I162" s="176">
        <f t="shared" si="6"/>
        <v>0</v>
      </c>
      <c r="J162" s="177">
        <f t="shared" si="7"/>
        <v>0</v>
      </c>
      <c r="K162" s="177">
        <f t="shared" si="8"/>
        <v>0</v>
      </c>
    </row>
    <row r="163" spans="1:12" x14ac:dyDescent="0.25">
      <c r="A163" s="57" t="s">
        <v>893</v>
      </c>
      <c r="B163" s="99" t="s">
        <v>554</v>
      </c>
      <c r="C163" s="99" t="s">
        <v>555</v>
      </c>
      <c r="D163" s="23"/>
      <c r="E163" s="12"/>
      <c r="F163" s="99" t="s">
        <v>556</v>
      </c>
      <c r="G163" s="46" t="s">
        <v>1372</v>
      </c>
      <c r="H163" s="46" t="s">
        <v>1485</v>
      </c>
      <c r="I163" s="176">
        <f t="shared" si="6"/>
        <v>108</v>
      </c>
      <c r="J163" s="177">
        <f t="shared" si="7"/>
        <v>932.04000000000008</v>
      </c>
      <c r="K163" s="177">
        <f t="shared" si="8"/>
        <v>776.5200000000001</v>
      </c>
    </row>
    <row r="164" spans="1:12" x14ac:dyDescent="0.25">
      <c r="A164" s="57" t="s">
        <v>894</v>
      </c>
      <c r="B164" s="12" t="s">
        <v>687</v>
      </c>
      <c r="C164" s="76" t="s">
        <v>688</v>
      </c>
      <c r="D164" s="183"/>
      <c r="E164" s="184"/>
      <c r="F164" s="91" t="s">
        <v>681</v>
      </c>
      <c r="G164" s="46" t="s">
        <v>81</v>
      </c>
      <c r="H164" s="46" t="s">
        <v>195</v>
      </c>
      <c r="I164" s="176">
        <f t="shared" si="6"/>
        <v>11</v>
      </c>
      <c r="J164" s="177">
        <f t="shared" si="7"/>
        <v>94.93</v>
      </c>
      <c r="K164" s="177">
        <f t="shared" si="8"/>
        <v>79.09</v>
      </c>
    </row>
    <row r="165" spans="1:12" x14ac:dyDescent="0.25">
      <c r="A165" s="57" t="s">
        <v>930</v>
      </c>
      <c r="B165" s="99" t="s">
        <v>686</v>
      </c>
      <c r="C165" s="77"/>
      <c r="D165" s="183"/>
      <c r="E165" s="184"/>
      <c r="F165" s="92"/>
      <c r="G165" s="46" t="s">
        <v>58</v>
      </c>
      <c r="H165" s="46" t="s">
        <v>58</v>
      </c>
      <c r="I165" s="176">
        <f t="shared" si="6"/>
        <v>0</v>
      </c>
      <c r="J165" s="177">
        <f t="shared" si="7"/>
        <v>0</v>
      </c>
      <c r="K165" s="177">
        <f t="shared" si="8"/>
        <v>0</v>
      </c>
    </row>
    <row r="166" spans="1:12" x14ac:dyDescent="0.25">
      <c r="A166" s="57" t="s">
        <v>933</v>
      </c>
      <c r="B166" s="12" t="s">
        <v>667</v>
      </c>
      <c r="C166" s="12" t="s">
        <v>668</v>
      </c>
      <c r="D166" s="23"/>
      <c r="E166" s="12"/>
      <c r="F166" s="8" t="s">
        <v>669</v>
      </c>
      <c r="G166" s="46" t="s">
        <v>1373</v>
      </c>
      <c r="H166" s="46" t="s">
        <v>468</v>
      </c>
      <c r="I166" s="176">
        <f t="shared" si="6"/>
        <v>475</v>
      </c>
      <c r="J166" s="177">
        <f t="shared" si="7"/>
        <v>4099.25</v>
      </c>
      <c r="K166" s="177">
        <f t="shared" si="8"/>
        <v>3415.25</v>
      </c>
    </row>
    <row r="167" spans="1:12" x14ac:dyDescent="0.25">
      <c r="A167" s="57" t="s">
        <v>934</v>
      </c>
      <c r="B167" s="12" t="s">
        <v>663</v>
      </c>
      <c r="C167" s="12" t="s">
        <v>664</v>
      </c>
      <c r="D167" s="183"/>
      <c r="E167" s="184"/>
      <c r="F167" s="8" t="s">
        <v>655</v>
      </c>
      <c r="G167" s="46" t="s">
        <v>40</v>
      </c>
      <c r="H167" s="46" t="s">
        <v>58</v>
      </c>
      <c r="I167" s="176">
        <f t="shared" si="6"/>
        <v>6</v>
      </c>
      <c r="J167" s="177">
        <f t="shared" si="7"/>
        <v>51.78</v>
      </c>
      <c r="K167" s="177">
        <f t="shared" si="8"/>
        <v>43.14</v>
      </c>
    </row>
    <row r="168" spans="1:12" x14ac:dyDescent="0.25">
      <c r="A168" s="57" t="s">
        <v>935</v>
      </c>
      <c r="B168" s="12" t="s">
        <v>679</v>
      </c>
      <c r="C168" s="12" t="s">
        <v>680</v>
      </c>
      <c r="D168" s="183"/>
      <c r="E168" s="184"/>
      <c r="F168" s="8" t="s">
        <v>681</v>
      </c>
      <c r="G168" s="46" t="s">
        <v>26</v>
      </c>
      <c r="H168" s="46" t="s">
        <v>29</v>
      </c>
      <c r="I168" s="176">
        <f t="shared" si="6"/>
        <v>1</v>
      </c>
      <c r="J168" s="177">
        <f t="shared" si="7"/>
        <v>8.6300000000000008</v>
      </c>
      <c r="K168" s="177">
        <f t="shared" si="8"/>
        <v>7.19</v>
      </c>
    </row>
    <row r="169" spans="1:12" x14ac:dyDescent="0.25">
      <c r="A169" s="57" t="s">
        <v>936</v>
      </c>
      <c r="B169" s="12" t="s">
        <v>414</v>
      </c>
      <c r="C169" s="77" t="s">
        <v>415</v>
      </c>
      <c r="D169" s="23"/>
      <c r="E169" s="12"/>
      <c r="F169" s="171" t="s">
        <v>416</v>
      </c>
      <c r="G169" s="46" t="s">
        <v>1374</v>
      </c>
      <c r="H169" s="46" t="s">
        <v>1486</v>
      </c>
      <c r="I169" s="176">
        <f t="shared" si="6"/>
        <v>306</v>
      </c>
      <c r="J169" s="177">
        <f t="shared" si="7"/>
        <v>2640.78</v>
      </c>
      <c r="K169" s="177">
        <f t="shared" si="8"/>
        <v>2200.1400000000003</v>
      </c>
    </row>
    <row r="170" spans="1:12" x14ac:dyDescent="0.25">
      <c r="A170" s="57" t="s">
        <v>937</v>
      </c>
      <c r="B170" s="12" t="s">
        <v>670</v>
      </c>
      <c r="C170" s="12" t="s">
        <v>671</v>
      </c>
      <c r="D170" s="23"/>
      <c r="E170" s="12"/>
      <c r="F170" s="8" t="s">
        <v>672</v>
      </c>
      <c r="G170" s="46" t="s">
        <v>88</v>
      </c>
      <c r="H170" s="46" t="s">
        <v>196</v>
      </c>
      <c r="I170" s="176">
        <f t="shared" si="6"/>
        <v>9</v>
      </c>
      <c r="J170" s="177">
        <f t="shared" si="7"/>
        <v>77.67</v>
      </c>
      <c r="K170" s="177">
        <f t="shared" si="8"/>
        <v>64.710000000000008</v>
      </c>
      <c r="L170" s="9"/>
    </row>
    <row r="171" spans="1:12" x14ac:dyDescent="0.25">
      <c r="A171" s="57" t="s">
        <v>938</v>
      </c>
      <c r="B171" s="12" t="s">
        <v>1293</v>
      </c>
      <c r="C171" s="12" t="s">
        <v>1294</v>
      </c>
      <c r="D171" s="183"/>
      <c r="E171" s="184"/>
      <c r="F171" s="8" t="s">
        <v>1292</v>
      </c>
      <c r="G171" s="115"/>
      <c r="H171" s="115"/>
      <c r="I171" s="176">
        <f t="shared" si="6"/>
        <v>0</v>
      </c>
      <c r="J171" s="177">
        <f t="shared" si="7"/>
        <v>0</v>
      </c>
      <c r="K171" s="177">
        <f t="shared" si="8"/>
        <v>0</v>
      </c>
      <c r="L171" s="9"/>
    </row>
    <row r="172" spans="1:12" x14ac:dyDescent="0.25">
      <c r="A172" s="57" t="s">
        <v>743</v>
      </c>
      <c r="B172" s="12" t="s">
        <v>86</v>
      </c>
      <c r="C172" s="12" t="s">
        <v>145</v>
      </c>
      <c r="D172" s="23"/>
      <c r="E172" s="12"/>
      <c r="F172" s="8" t="s">
        <v>87</v>
      </c>
      <c r="G172" s="46" t="s">
        <v>1375</v>
      </c>
      <c r="H172" s="46" t="s">
        <v>1487</v>
      </c>
      <c r="I172" s="176">
        <f t="shared" si="6"/>
        <v>21</v>
      </c>
      <c r="J172" s="177">
        <f t="shared" si="7"/>
        <v>181.23000000000002</v>
      </c>
      <c r="K172" s="177">
        <f t="shared" si="8"/>
        <v>150.99</v>
      </c>
    </row>
    <row r="173" spans="1:12" x14ac:dyDescent="0.25">
      <c r="A173" s="57" t="s">
        <v>939</v>
      </c>
      <c r="B173" s="12" t="s">
        <v>89</v>
      </c>
      <c r="C173" s="12" t="s">
        <v>147</v>
      </c>
      <c r="D173" s="23"/>
      <c r="E173" s="12"/>
      <c r="F173" s="8" t="s">
        <v>87</v>
      </c>
      <c r="G173" s="46" t="s">
        <v>1376</v>
      </c>
      <c r="H173" s="46" t="s">
        <v>1488</v>
      </c>
      <c r="I173" s="176">
        <f t="shared" si="6"/>
        <v>255</v>
      </c>
      <c r="J173" s="177">
        <f t="shared" si="7"/>
        <v>2200.65</v>
      </c>
      <c r="K173" s="177">
        <f t="shared" si="8"/>
        <v>1833.45</v>
      </c>
    </row>
    <row r="174" spans="1:12" x14ac:dyDescent="0.25">
      <c r="A174" s="57" t="s">
        <v>634</v>
      </c>
      <c r="B174" s="12" t="s">
        <v>665</v>
      </c>
      <c r="C174" s="12" t="s">
        <v>666</v>
      </c>
      <c r="D174" s="23"/>
      <c r="E174" s="12"/>
      <c r="F174" s="8" t="s">
        <v>655</v>
      </c>
      <c r="G174" s="46" t="s">
        <v>43</v>
      </c>
      <c r="H174" s="46" t="s">
        <v>197</v>
      </c>
      <c r="I174" s="176">
        <f t="shared" si="6"/>
        <v>25</v>
      </c>
      <c r="J174" s="177">
        <f t="shared" si="7"/>
        <v>215.75000000000003</v>
      </c>
      <c r="K174" s="177">
        <f t="shared" si="8"/>
        <v>179.75</v>
      </c>
    </row>
    <row r="175" spans="1:12" x14ac:dyDescent="0.25">
      <c r="A175" s="57" t="s">
        <v>940</v>
      </c>
      <c r="B175" s="12" t="s">
        <v>689</v>
      </c>
      <c r="C175" s="12" t="s">
        <v>690</v>
      </c>
      <c r="D175" s="8"/>
      <c r="E175" s="10"/>
      <c r="F175" s="8" t="s">
        <v>691</v>
      </c>
      <c r="G175" s="46" t="s">
        <v>26</v>
      </c>
      <c r="H175" s="46" t="s">
        <v>29</v>
      </c>
      <c r="I175" s="176">
        <f t="shared" si="6"/>
        <v>1</v>
      </c>
      <c r="J175" s="177">
        <f t="shared" si="7"/>
        <v>8.6300000000000008</v>
      </c>
      <c r="K175" s="177">
        <f t="shared" si="8"/>
        <v>7.19</v>
      </c>
    </row>
    <row r="176" spans="1:12" x14ac:dyDescent="0.25">
      <c r="A176" s="57" t="s">
        <v>613</v>
      </c>
      <c r="B176" s="12" t="s">
        <v>1402</v>
      </c>
      <c r="C176" s="12" t="s">
        <v>1403</v>
      </c>
      <c r="D176" s="8"/>
      <c r="E176" s="10"/>
      <c r="F176" s="8" t="s">
        <v>1401</v>
      </c>
      <c r="G176" s="46"/>
      <c r="H176" s="46"/>
      <c r="I176" s="176">
        <f t="shared" si="6"/>
        <v>0</v>
      </c>
      <c r="J176" s="177">
        <f t="shared" si="7"/>
        <v>0</v>
      </c>
      <c r="K176" s="177">
        <f t="shared" si="8"/>
        <v>0</v>
      </c>
    </row>
    <row r="177" spans="1:11" x14ac:dyDescent="0.25">
      <c r="A177" s="57" t="s">
        <v>113</v>
      </c>
      <c r="B177" s="12" t="s">
        <v>1519</v>
      </c>
      <c r="C177" s="12" t="s">
        <v>1194</v>
      </c>
      <c r="D177" s="8"/>
      <c r="E177" s="10"/>
      <c r="F177" s="8" t="s">
        <v>1520</v>
      </c>
      <c r="G177" s="46"/>
      <c r="H177" s="46"/>
      <c r="I177" s="176">
        <f t="shared" si="6"/>
        <v>0</v>
      </c>
      <c r="J177" s="177">
        <f t="shared" si="7"/>
        <v>0</v>
      </c>
      <c r="K177" s="177">
        <f t="shared" si="8"/>
        <v>0</v>
      </c>
    </row>
    <row r="178" spans="1:11" x14ac:dyDescent="0.25">
      <c r="A178" s="57" t="s">
        <v>941</v>
      </c>
      <c r="B178" s="99" t="s">
        <v>557</v>
      </c>
      <c r="C178" s="99" t="s">
        <v>558</v>
      </c>
      <c r="D178" s="8"/>
      <c r="E178" s="10"/>
      <c r="F178" s="99" t="s">
        <v>518</v>
      </c>
      <c r="G178" s="46" t="s">
        <v>740</v>
      </c>
      <c r="H178" s="46" t="s">
        <v>740</v>
      </c>
      <c r="I178" s="176">
        <f t="shared" si="6"/>
        <v>0</v>
      </c>
      <c r="J178" s="177">
        <f t="shared" si="7"/>
        <v>0</v>
      </c>
      <c r="K178" s="177">
        <f t="shared" si="8"/>
        <v>0</v>
      </c>
    </row>
    <row r="179" spans="1:11" x14ac:dyDescent="0.25">
      <c r="A179" s="57" t="s">
        <v>179</v>
      </c>
      <c r="B179" s="99" t="s">
        <v>1421</v>
      </c>
      <c r="C179" s="99" t="s">
        <v>1422</v>
      </c>
      <c r="D179" s="8"/>
      <c r="E179" s="10"/>
      <c r="F179" s="99" t="s">
        <v>1419</v>
      </c>
      <c r="G179" s="46"/>
      <c r="H179" s="46"/>
      <c r="I179" s="176">
        <f t="shared" si="6"/>
        <v>0</v>
      </c>
      <c r="J179" s="177">
        <f t="shared" si="7"/>
        <v>0</v>
      </c>
      <c r="K179" s="177">
        <f t="shared" si="8"/>
        <v>0</v>
      </c>
    </row>
    <row r="180" spans="1:11" x14ac:dyDescent="0.25">
      <c r="A180" s="57" t="s">
        <v>254</v>
      </c>
      <c r="B180" s="99" t="s">
        <v>868</v>
      </c>
      <c r="C180" s="99" t="s">
        <v>869</v>
      </c>
      <c r="D180" s="8"/>
      <c r="E180" s="10"/>
      <c r="F180" s="99" t="s">
        <v>844</v>
      </c>
      <c r="G180" s="115" t="s">
        <v>16</v>
      </c>
      <c r="H180" s="115" t="s">
        <v>16</v>
      </c>
      <c r="I180" s="176">
        <f t="shared" si="6"/>
        <v>0</v>
      </c>
      <c r="J180" s="177">
        <f t="shared" si="7"/>
        <v>0</v>
      </c>
      <c r="K180" s="177">
        <f t="shared" si="8"/>
        <v>0</v>
      </c>
    </row>
    <row r="181" spans="1:11" x14ac:dyDescent="0.25">
      <c r="A181" s="57" t="s">
        <v>981</v>
      </c>
      <c r="B181" s="99" t="s">
        <v>1097</v>
      </c>
      <c r="C181" s="99" t="s">
        <v>1098</v>
      </c>
      <c r="D181" s="23"/>
      <c r="E181" s="12"/>
      <c r="F181" s="155" t="s">
        <v>1099</v>
      </c>
      <c r="G181" s="46" t="s">
        <v>1377</v>
      </c>
      <c r="H181" s="46" t="s">
        <v>1489</v>
      </c>
      <c r="I181" s="176">
        <f t="shared" si="6"/>
        <v>90</v>
      </c>
      <c r="J181" s="177">
        <f t="shared" si="7"/>
        <v>776.7</v>
      </c>
      <c r="K181" s="177">
        <f t="shared" si="8"/>
        <v>647.1</v>
      </c>
    </row>
    <row r="182" spans="1:11" x14ac:dyDescent="0.25">
      <c r="A182" s="57" t="s">
        <v>1112</v>
      </c>
      <c r="B182" s="12" t="s">
        <v>239</v>
      </c>
      <c r="C182" s="12" t="s">
        <v>241</v>
      </c>
      <c r="D182" s="23"/>
      <c r="E182" s="12"/>
      <c r="F182" s="8" t="s">
        <v>210</v>
      </c>
      <c r="G182" s="46" t="s">
        <v>195</v>
      </c>
      <c r="H182" s="46" t="s">
        <v>195</v>
      </c>
      <c r="I182" s="176">
        <f t="shared" si="6"/>
        <v>0</v>
      </c>
      <c r="J182" s="177">
        <f t="shared" si="7"/>
        <v>0</v>
      </c>
      <c r="K182" s="177">
        <f t="shared" si="8"/>
        <v>0</v>
      </c>
    </row>
    <row r="183" spans="1:11" x14ac:dyDescent="0.25">
      <c r="A183" s="57" t="s">
        <v>1113</v>
      </c>
      <c r="B183" s="12" t="s">
        <v>240</v>
      </c>
      <c r="C183" s="12" t="s">
        <v>241</v>
      </c>
      <c r="D183" s="23"/>
      <c r="E183" s="12"/>
      <c r="F183" s="8" t="s">
        <v>210</v>
      </c>
      <c r="G183" s="46" t="s">
        <v>83</v>
      </c>
      <c r="H183" s="46" t="s">
        <v>83</v>
      </c>
      <c r="I183" s="176">
        <f t="shared" si="6"/>
        <v>0</v>
      </c>
      <c r="J183" s="177">
        <f t="shared" si="7"/>
        <v>0</v>
      </c>
      <c r="K183" s="177">
        <f t="shared" si="8"/>
        <v>0</v>
      </c>
    </row>
    <row r="184" spans="1:11" x14ac:dyDescent="0.25">
      <c r="A184" s="57" t="s">
        <v>1196</v>
      </c>
      <c r="B184" s="12" t="s">
        <v>692</v>
      </c>
      <c r="C184" s="12" t="s">
        <v>693</v>
      </c>
      <c r="D184" s="8"/>
      <c r="E184" s="10"/>
      <c r="F184" s="8" t="s">
        <v>691</v>
      </c>
      <c r="G184" s="46" t="s">
        <v>31</v>
      </c>
      <c r="H184" s="46" t="s">
        <v>31</v>
      </c>
      <c r="I184" s="176">
        <f t="shared" si="6"/>
        <v>0</v>
      </c>
      <c r="J184" s="177">
        <f t="shared" si="7"/>
        <v>0</v>
      </c>
      <c r="K184" s="177">
        <f t="shared" si="8"/>
        <v>0</v>
      </c>
    </row>
    <row r="185" spans="1:11" x14ac:dyDescent="0.25">
      <c r="A185" s="57" t="s">
        <v>1197</v>
      </c>
      <c r="B185" s="12" t="s">
        <v>1409</v>
      </c>
      <c r="C185" s="12" t="s">
        <v>1410</v>
      </c>
      <c r="D185" s="23"/>
      <c r="E185" s="12"/>
      <c r="F185" s="8" t="s">
        <v>1411</v>
      </c>
      <c r="G185" s="46"/>
      <c r="H185" s="46"/>
      <c r="I185" s="176">
        <f t="shared" si="6"/>
        <v>0</v>
      </c>
      <c r="J185" s="177">
        <f t="shared" si="7"/>
        <v>0</v>
      </c>
      <c r="K185" s="177">
        <f t="shared" si="8"/>
        <v>0</v>
      </c>
    </row>
    <row r="186" spans="1:11" x14ac:dyDescent="0.25">
      <c r="A186" s="57" t="s">
        <v>1198</v>
      </c>
      <c r="B186" s="12" t="s">
        <v>920</v>
      </c>
      <c r="C186" s="12" t="s">
        <v>921</v>
      </c>
      <c r="D186" s="8"/>
      <c r="E186" s="10"/>
      <c r="F186" s="8" t="s">
        <v>907</v>
      </c>
      <c r="G186" s="46" t="s">
        <v>20</v>
      </c>
      <c r="H186" s="46" t="s">
        <v>20</v>
      </c>
      <c r="I186" s="176">
        <f t="shared" si="6"/>
        <v>0</v>
      </c>
      <c r="J186" s="177">
        <f t="shared" si="7"/>
        <v>0</v>
      </c>
      <c r="K186" s="177">
        <f t="shared" si="8"/>
        <v>0</v>
      </c>
    </row>
    <row r="187" spans="1:11" x14ac:dyDescent="0.25">
      <c r="A187" s="57" t="s">
        <v>178</v>
      </c>
      <c r="B187" s="12" t="s">
        <v>1316</v>
      </c>
      <c r="C187" s="12" t="s">
        <v>1317</v>
      </c>
      <c r="D187" s="8"/>
      <c r="E187" s="10"/>
      <c r="F187" s="8" t="s">
        <v>1318</v>
      </c>
      <c r="G187" s="115"/>
      <c r="H187" s="115"/>
      <c r="I187" s="176">
        <f t="shared" si="6"/>
        <v>0</v>
      </c>
      <c r="J187" s="177">
        <f t="shared" si="7"/>
        <v>0</v>
      </c>
      <c r="K187" s="177">
        <f t="shared" si="8"/>
        <v>0</v>
      </c>
    </row>
    <row r="188" spans="1:11" x14ac:dyDescent="0.25">
      <c r="A188" s="57" t="s">
        <v>1199</v>
      </c>
      <c r="B188" s="12" t="s">
        <v>1313</v>
      </c>
      <c r="C188" s="12" t="s">
        <v>1314</v>
      </c>
      <c r="D188" s="8"/>
      <c r="E188" s="10"/>
      <c r="F188" s="8" t="s">
        <v>1315</v>
      </c>
      <c r="G188" s="115"/>
      <c r="H188" s="115"/>
      <c r="I188" s="176">
        <f t="shared" si="6"/>
        <v>0</v>
      </c>
      <c r="J188" s="177">
        <f t="shared" si="7"/>
        <v>0</v>
      </c>
      <c r="K188" s="177">
        <f t="shared" si="8"/>
        <v>0</v>
      </c>
    </row>
    <row r="189" spans="1:11" x14ac:dyDescent="0.25">
      <c r="A189" s="57" t="s">
        <v>360</v>
      </c>
      <c r="B189" s="12" t="s">
        <v>1526</v>
      </c>
      <c r="C189" s="12" t="s">
        <v>1527</v>
      </c>
      <c r="D189" s="8"/>
      <c r="E189" s="10"/>
      <c r="F189" s="8" t="s">
        <v>1528</v>
      </c>
      <c r="G189" s="115"/>
      <c r="H189" s="115"/>
      <c r="I189" s="176">
        <f t="shared" si="6"/>
        <v>0</v>
      </c>
      <c r="J189" s="177">
        <f t="shared" si="7"/>
        <v>0</v>
      </c>
      <c r="K189" s="177">
        <f t="shared" si="8"/>
        <v>0</v>
      </c>
    </row>
    <row r="190" spans="1:11" x14ac:dyDescent="0.25">
      <c r="A190" s="57" t="s">
        <v>1200</v>
      </c>
      <c r="B190" s="12" t="s">
        <v>365</v>
      </c>
      <c r="C190" s="12" t="s">
        <v>366</v>
      </c>
      <c r="D190" s="8"/>
      <c r="E190" s="10"/>
      <c r="F190" s="8" t="s">
        <v>327</v>
      </c>
      <c r="G190" s="46" t="s">
        <v>206</v>
      </c>
      <c r="H190" s="46" t="s">
        <v>159</v>
      </c>
      <c r="I190" s="176">
        <f t="shared" si="6"/>
        <v>2</v>
      </c>
      <c r="J190" s="177">
        <f t="shared" si="7"/>
        <v>17.260000000000002</v>
      </c>
      <c r="K190" s="177">
        <f t="shared" si="8"/>
        <v>14.38</v>
      </c>
    </row>
    <row r="191" spans="1:11" x14ac:dyDescent="0.25">
      <c r="A191" s="57" t="s">
        <v>436</v>
      </c>
      <c r="B191" s="12" t="s">
        <v>367</v>
      </c>
      <c r="C191" s="12" t="s">
        <v>368</v>
      </c>
      <c r="D191" s="23"/>
      <c r="E191" s="12"/>
      <c r="F191" s="8" t="s">
        <v>312</v>
      </c>
      <c r="G191" s="46" t="s">
        <v>1378</v>
      </c>
      <c r="H191" s="46" t="s">
        <v>1490</v>
      </c>
      <c r="I191" s="176">
        <f t="shared" si="6"/>
        <v>239</v>
      </c>
      <c r="J191" s="177">
        <f t="shared" si="7"/>
        <v>2062.5700000000002</v>
      </c>
      <c r="K191" s="177">
        <f t="shared" si="8"/>
        <v>1718.41</v>
      </c>
    </row>
    <row r="192" spans="1:11" x14ac:dyDescent="0.25">
      <c r="A192" s="57" t="s">
        <v>1201</v>
      </c>
      <c r="B192" s="12" t="s">
        <v>407</v>
      </c>
      <c r="C192" s="12" t="s">
        <v>408</v>
      </c>
      <c r="D192" s="23"/>
      <c r="E192" s="12"/>
      <c r="F192" s="8" t="s">
        <v>410</v>
      </c>
      <c r="G192" s="46" t="s">
        <v>16</v>
      </c>
      <c r="H192" s="46" t="s">
        <v>16</v>
      </c>
      <c r="I192" s="176">
        <f t="shared" si="6"/>
        <v>0</v>
      </c>
      <c r="J192" s="177">
        <f t="shared" si="7"/>
        <v>0</v>
      </c>
      <c r="K192" s="177">
        <f t="shared" si="8"/>
        <v>0</v>
      </c>
    </row>
    <row r="193" spans="1:11" x14ac:dyDescent="0.25">
      <c r="A193" s="57" t="s">
        <v>602</v>
      </c>
      <c r="B193" s="12" t="s">
        <v>411</v>
      </c>
      <c r="C193" s="12" t="s">
        <v>412</v>
      </c>
      <c r="D193" s="23"/>
      <c r="E193" s="12"/>
      <c r="F193" s="8" t="s">
        <v>410</v>
      </c>
      <c r="G193" s="46" t="s">
        <v>865</v>
      </c>
      <c r="H193" s="46" t="s">
        <v>1491</v>
      </c>
      <c r="I193" s="176">
        <f t="shared" si="6"/>
        <v>1</v>
      </c>
      <c r="J193" s="177">
        <f t="shared" si="7"/>
        <v>8.6300000000000008</v>
      </c>
      <c r="K193" s="177">
        <f t="shared" si="8"/>
        <v>7.19</v>
      </c>
    </row>
    <row r="194" spans="1:11" x14ac:dyDescent="0.25">
      <c r="A194" s="57" t="s">
        <v>1202</v>
      </c>
      <c r="B194" s="12" t="s">
        <v>1510</v>
      </c>
      <c r="C194" s="12" t="s">
        <v>1511</v>
      </c>
      <c r="D194" s="8"/>
      <c r="E194" s="10"/>
      <c r="F194" s="8" t="s">
        <v>1509</v>
      </c>
      <c r="G194" s="46"/>
      <c r="H194" s="46"/>
      <c r="I194" s="176">
        <f t="shared" si="6"/>
        <v>0</v>
      </c>
      <c r="J194" s="177">
        <f t="shared" si="7"/>
        <v>0</v>
      </c>
      <c r="K194" s="177">
        <f t="shared" si="8"/>
        <v>0</v>
      </c>
    </row>
    <row r="195" spans="1:11" x14ac:dyDescent="0.25">
      <c r="A195" s="57" t="s">
        <v>1203</v>
      </c>
      <c r="B195" s="12" t="s">
        <v>1169</v>
      </c>
      <c r="C195" s="12" t="s">
        <v>1170</v>
      </c>
      <c r="D195" s="8"/>
      <c r="E195" s="10"/>
      <c r="F195" s="8" t="s">
        <v>1171</v>
      </c>
      <c r="G195" s="115"/>
      <c r="H195" s="115"/>
      <c r="I195" s="176">
        <f t="shared" si="6"/>
        <v>0</v>
      </c>
      <c r="J195" s="177">
        <f t="shared" si="7"/>
        <v>0</v>
      </c>
      <c r="K195" s="177">
        <f t="shared" si="8"/>
        <v>0</v>
      </c>
    </row>
    <row r="196" spans="1:11" x14ac:dyDescent="0.25">
      <c r="A196" s="57" t="s">
        <v>866</v>
      </c>
      <c r="B196" s="12" t="s">
        <v>1287</v>
      </c>
      <c r="C196" s="12" t="s">
        <v>1288</v>
      </c>
      <c r="D196" s="8"/>
      <c r="E196" s="10"/>
      <c r="F196" s="8" t="s">
        <v>1289</v>
      </c>
      <c r="G196" s="115"/>
      <c r="H196" s="115"/>
      <c r="I196" s="176">
        <f t="shared" si="6"/>
        <v>0</v>
      </c>
      <c r="J196" s="177">
        <f t="shared" si="7"/>
        <v>0</v>
      </c>
      <c r="K196" s="177">
        <f t="shared" si="8"/>
        <v>0</v>
      </c>
    </row>
    <row r="197" spans="1:11" x14ac:dyDescent="0.25">
      <c r="A197" s="57" t="s">
        <v>620</v>
      </c>
      <c r="B197" s="12" t="s">
        <v>1434</v>
      </c>
      <c r="C197" s="12" t="s">
        <v>1435</v>
      </c>
      <c r="D197" s="8"/>
      <c r="E197" s="10"/>
      <c r="F197" s="8" t="s">
        <v>1433</v>
      </c>
      <c r="G197" s="48"/>
      <c r="H197" s="48"/>
      <c r="I197" s="176">
        <f t="shared" si="6"/>
        <v>0</v>
      </c>
      <c r="J197" s="177">
        <f t="shared" si="7"/>
        <v>0</v>
      </c>
      <c r="K197" s="177">
        <f t="shared" si="8"/>
        <v>0</v>
      </c>
    </row>
    <row r="198" spans="1:11" x14ac:dyDescent="0.25">
      <c r="A198" s="57" t="s">
        <v>1214</v>
      </c>
      <c r="B198" s="12" t="s">
        <v>373</v>
      </c>
      <c r="C198" s="12" t="s">
        <v>376</v>
      </c>
      <c r="D198" s="23"/>
      <c r="E198" s="12"/>
      <c r="F198" s="8" t="s">
        <v>322</v>
      </c>
      <c r="G198" s="46" t="s">
        <v>1379</v>
      </c>
      <c r="H198" s="46" t="s">
        <v>1492</v>
      </c>
      <c r="I198" s="176">
        <f t="shared" si="6"/>
        <v>253</v>
      </c>
      <c r="J198" s="177">
        <f t="shared" si="7"/>
        <v>2183.3900000000003</v>
      </c>
      <c r="K198" s="177">
        <f t="shared" si="8"/>
        <v>1819.0700000000002</v>
      </c>
    </row>
    <row r="199" spans="1:11" x14ac:dyDescent="0.25">
      <c r="A199" s="57" t="s">
        <v>1215</v>
      </c>
      <c r="B199" s="12" t="s">
        <v>374</v>
      </c>
      <c r="C199" s="76" t="s">
        <v>377</v>
      </c>
      <c r="D199" s="237"/>
      <c r="E199" s="239"/>
      <c r="F199" s="86" t="s">
        <v>322</v>
      </c>
      <c r="G199" s="46" t="s">
        <v>497</v>
      </c>
      <c r="H199" s="46" t="s">
        <v>497</v>
      </c>
      <c r="I199" s="176">
        <f t="shared" si="6"/>
        <v>0</v>
      </c>
      <c r="J199" s="177">
        <f t="shared" si="7"/>
        <v>0</v>
      </c>
      <c r="K199" s="177">
        <f t="shared" si="8"/>
        <v>0</v>
      </c>
    </row>
    <row r="200" spans="1:11" x14ac:dyDescent="0.25">
      <c r="A200" s="57" t="s">
        <v>1042</v>
      </c>
      <c r="B200" s="12" t="s">
        <v>375</v>
      </c>
      <c r="C200" s="77"/>
      <c r="D200" s="238"/>
      <c r="E200" s="240"/>
      <c r="F200" s="88"/>
      <c r="G200" s="46" t="s">
        <v>771</v>
      </c>
      <c r="H200" s="46" t="s">
        <v>771</v>
      </c>
      <c r="I200" s="176">
        <f t="shared" ref="I200:I248" si="9">H200-G200</f>
        <v>0</v>
      </c>
      <c r="J200" s="177">
        <f t="shared" ref="J200:J248" si="10">I200*8.63</f>
        <v>0</v>
      </c>
      <c r="K200" s="177">
        <f t="shared" ref="K200:K248" si="11">I200*7.19</f>
        <v>0</v>
      </c>
    </row>
    <row r="201" spans="1:11" x14ac:dyDescent="0.25">
      <c r="A201" s="57" t="s">
        <v>423</v>
      </c>
      <c r="B201" s="12" t="s">
        <v>922</v>
      </c>
      <c r="C201" s="77" t="s">
        <v>923</v>
      </c>
      <c r="D201" s="183"/>
      <c r="E201" s="184"/>
      <c r="F201" s="88" t="s">
        <v>924</v>
      </c>
      <c r="G201" s="115"/>
      <c r="H201" s="115"/>
      <c r="I201" s="176">
        <f t="shared" si="9"/>
        <v>0</v>
      </c>
      <c r="J201" s="177">
        <f t="shared" si="10"/>
        <v>0</v>
      </c>
      <c r="K201" s="177">
        <f t="shared" si="11"/>
        <v>0</v>
      </c>
    </row>
    <row r="202" spans="1:11" x14ac:dyDescent="0.25">
      <c r="A202" s="57" t="s">
        <v>764</v>
      </c>
      <c r="B202" s="12" t="s">
        <v>370</v>
      </c>
      <c r="C202" s="12" t="s">
        <v>371</v>
      </c>
      <c r="D202" s="23"/>
      <c r="E202" s="12"/>
      <c r="F202" s="8" t="s">
        <v>372</v>
      </c>
      <c r="G202" s="46" t="s">
        <v>851</v>
      </c>
      <c r="H202" s="46" t="s">
        <v>851</v>
      </c>
      <c r="I202" s="176">
        <f t="shared" si="9"/>
        <v>0</v>
      </c>
      <c r="J202" s="177">
        <f t="shared" si="10"/>
        <v>0</v>
      </c>
      <c r="K202" s="177">
        <f t="shared" si="11"/>
        <v>0</v>
      </c>
    </row>
    <row r="203" spans="1:11" x14ac:dyDescent="0.25">
      <c r="A203" s="57" t="s">
        <v>483</v>
      </c>
      <c r="B203" s="12" t="s">
        <v>1299</v>
      </c>
      <c r="C203" s="12" t="s">
        <v>1300</v>
      </c>
      <c r="D203" s="8"/>
      <c r="E203" s="10"/>
      <c r="F203" s="8" t="s">
        <v>1292</v>
      </c>
      <c r="G203" s="115"/>
      <c r="H203" s="115"/>
      <c r="I203" s="176">
        <f t="shared" si="9"/>
        <v>0</v>
      </c>
      <c r="J203" s="177">
        <f t="shared" si="10"/>
        <v>0</v>
      </c>
      <c r="K203" s="177">
        <f t="shared" si="11"/>
        <v>0</v>
      </c>
    </row>
    <row r="204" spans="1:11" x14ac:dyDescent="0.25">
      <c r="A204" s="57" t="s">
        <v>1319</v>
      </c>
      <c r="B204" s="12" t="s">
        <v>705</v>
      </c>
      <c r="C204" s="12" t="s">
        <v>706</v>
      </c>
      <c r="D204" s="23"/>
      <c r="E204" s="12"/>
      <c r="F204" s="8" t="s">
        <v>704</v>
      </c>
      <c r="G204" s="115" t="s">
        <v>17</v>
      </c>
      <c r="H204" s="115" t="s">
        <v>17</v>
      </c>
      <c r="I204" s="176">
        <f t="shared" si="9"/>
        <v>0</v>
      </c>
      <c r="J204" s="177">
        <f t="shared" si="10"/>
        <v>0</v>
      </c>
      <c r="K204" s="177">
        <f t="shared" si="11"/>
        <v>0</v>
      </c>
    </row>
    <row r="205" spans="1:11" x14ac:dyDescent="0.25">
      <c r="A205" s="57" t="s">
        <v>619</v>
      </c>
      <c r="B205" s="12" t="s">
        <v>1193</v>
      </c>
      <c r="C205" s="12" t="s">
        <v>1194</v>
      </c>
      <c r="D205" s="23"/>
      <c r="E205" s="12"/>
      <c r="F205" s="8" t="s">
        <v>1195</v>
      </c>
      <c r="G205" s="115"/>
      <c r="H205" s="115"/>
      <c r="I205" s="176">
        <f t="shared" si="9"/>
        <v>0</v>
      </c>
      <c r="J205" s="177">
        <f t="shared" si="10"/>
        <v>0</v>
      </c>
      <c r="K205" s="177">
        <f t="shared" si="11"/>
        <v>0</v>
      </c>
    </row>
    <row r="206" spans="1:11" x14ac:dyDescent="0.25">
      <c r="A206" s="57" t="s">
        <v>759</v>
      </c>
      <c r="B206" s="12" t="s">
        <v>925</v>
      </c>
      <c r="C206" s="12" t="s">
        <v>926</v>
      </c>
      <c r="D206" s="8"/>
      <c r="E206" s="10"/>
      <c r="F206" s="8" t="s">
        <v>907</v>
      </c>
      <c r="G206" s="115"/>
      <c r="H206" s="115"/>
      <c r="I206" s="176">
        <f t="shared" si="9"/>
        <v>0</v>
      </c>
      <c r="J206" s="177">
        <f t="shared" si="10"/>
        <v>0</v>
      </c>
      <c r="K206" s="177">
        <f t="shared" si="11"/>
        <v>0</v>
      </c>
    </row>
    <row r="207" spans="1:11" x14ac:dyDescent="0.25">
      <c r="A207" s="57" t="s">
        <v>746</v>
      </c>
      <c r="B207" s="12" t="s">
        <v>1186</v>
      </c>
      <c r="C207" s="12" t="s">
        <v>1187</v>
      </c>
      <c r="D207" s="8"/>
      <c r="E207" s="10"/>
      <c r="F207" s="8" t="s">
        <v>1185</v>
      </c>
      <c r="G207" s="115"/>
      <c r="H207" s="115"/>
      <c r="I207" s="176">
        <f t="shared" si="9"/>
        <v>0</v>
      </c>
      <c r="J207" s="177">
        <f t="shared" si="10"/>
        <v>0</v>
      </c>
      <c r="K207" s="177">
        <f t="shared" si="11"/>
        <v>0</v>
      </c>
    </row>
    <row r="208" spans="1:11" x14ac:dyDescent="0.25">
      <c r="A208" s="57" t="s">
        <v>625</v>
      </c>
      <c r="B208" s="12" t="s">
        <v>380</v>
      </c>
      <c r="C208" s="12" t="s">
        <v>381</v>
      </c>
      <c r="D208" s="23"/>
      <c r="E208" s="12"/>
      <c r="F208" s="8" t="s">
        <v>322</v>
      </c>
      <c r="G208" s="46" t="s">
        <v>1380</v>
      </c>
      <c r="H208" s="46" t="s">
        <v>1493</v>
      </c>
      <c r="I208" s="176">
        <f t="shared" si="9"/>
        <v>508</v>
      </c>
      <c r="J208" s="177">
        <f t="shared" si="10"/>
        <v>4384.04</v>
      </c>
      <c r="K208" s="177">
        <f t="shared" si="11"/>
        <v>3652.52</v>
      </c>
    </row>
    <row r="209" spans="1:11" x14ac:dyDescent="0.25">
      <c r="A209" s="57" t="s">
        <v>1320</v>
      </c>
      <c r="B209" s="12" t="s">
        <v>873</v>
      </c>
      <c r="C209" s="12" t="s">
        <v>874</v>
      </c>
      <c r="D209" s="8"/>
      <c r="E209" s="10"/>
      <c r="F209" s="8" t="s">
        <v>875</v>
      </c>
      <c r="G209" s="46" t="s">
        <v>31</v>
      </c>
      <c r="H209" s="46" t="s">
        <v>34</v>
      </c>
      <c r="I209" s="176">
        <f t="shared" si="9"/>
        <v>1</v>
      </c>
      <c r="J209" s="177">
        <f t="shared" si="10"/>
        <v>8.6300000000000008</v>
      </c>
      <c r="K209" s="177">
        <f t="shared" si="11"/>
        <v>7.19</v>
      </c>
    </row>
    <row r="210" spans="1:11" x14ac:dyDescent="0.25">
      <c r="A210" s="57" t="s">
        <v>1321</v>
      </c>
      <c r="B210" s="12" t="s">
        <v>1179</v>
      </c>
      <c r="C210" s="12" t="s">
        <v>1180</v>
      </c>
      <c r="D210" s="8"/>
      <c r="E210" s="10"/>
      <c r="F210" s="8" t="s">
        <v>1178</v>
      </c>
      <c r="G210" s="115"/>
      <c r="H210" s="115"/>
      <c r="I210" s="176">
        <f t="shared" si="9"/>
        <v>0</v>
      </c>
      <c r="J210" s="177">
        <f t="shared" si="10"/>
        <v>0</v>
      </c>
      <c r="K210" s="177">
        <f t="shared" si="11"/>
        <v>0</v>
      </c>
    </row>
    <row r="211" spans="1:11" x14ac:dyDescent="0.25">
      <c r="A211" s="57" t="s">
        <v>1322</v>
      </c>
      <c r="B211" s="12" t="s">
        <v>1394</v>
      </c>
      <c r="C211" s="12" t="s">
        <v>1395</v>
      </c>
      <c r="D211" s="8"/>
      <c r="E211" s="10"/>
      <c r="F211" s="8" t="s">
        <v>1396</v>
      </c>
      <c r="G211" s="115"/>
      <c r="H211" s="115"/>
      <c r="I211" s="176">
        <f t="shared" si="9"/>
        <v>0</v>
      </c>
      <c r="J211" s="177">
        <f t="shared" si="10"/>
        <v>0</v>
      </c>
      <c r="K211" s="177">
        <f t="shared" si="11"/>
        <v>0</v>
      </c>
    </row>
    <row r="212" spans="1:11" x14ac:dyDescent="0.25">
      <c r="A212" s="57" t="s">
        <v>840</v>
      </c>
      <c r="B212" s="12" t="s">
        <v>734</v>
      </c>
      <c r="C212" s="12" t="s">
        <v>737</v>
      </c>
      <c r="D212" s="8"/>
      <c r="E212" s="10"/>
      <c r="F212" s="8" t="s">
        <v>736</v>
      </c>
      <c r="G212" s="46" t="s">
        <v>26</v>
      </c>
      <c r="H212" s="46" t="s">
        <v>29</v>
      </c>
      <c r="I212" s="176">
        <f t="shared" si="9"/>
        <v>1</v>
      </c>
      <c r="J212" s="177">
        <f t="shared" si="10"/>
        <v>8.6300000000000008</v>
      </c>
      <c r="K212" s="177">
        <f t="shared" si="11"/>
        <v>7.19</v>
      </c>
    </row>
    <row r="213" spans="1:11" x14ac:dyDescent="0.25">
      <c r="A213" s="57" t="s">
        <v>1323</v>
      </c>
      <c r="B213" s="12" t="s">
        <v>1295</v>
      </c>
      <c r="C213" s="12" t="s">
        <v>1296</v>
      </c>
      <c r="D213" s="8"/>
      <c r="E213" s="10"/>
      <c r="F213" s="8" t="s">
        <v>1292</v>
      </c>
      <c r="G213" s="115"/>
      <c r="H213" s="115"/>
      <c r="I213" s="176">
        <f t="shared" si="9"/>
        <v>0</v>
      </c>
      <c r="J213" s="177">
        <f t="shared" si="10"/>
        <v>0</v>
      </c>
      <c r="K213" s="177">
        <f t="shared" si="11"/>
        <v>0</v>
      </c>
    </row>
    <row r="214" spans="1:11" x14ac:dyDescent="0.25">
      <c r="A214" s="57" t="s">
        <v>595</v>
      </c>
      <c r="B214" s="12" t="s">
        <v>1109</v>
      </c>
      <c r="C214" s="12" t="s">
        <v>1110</v>
      </c>
      <c r="D214" s="23"/>
      <c r="E214" s="12"/>
      <c r="F214" s="8" t="s">
        <v>1111</v>
      </c>
      <c r="G214" s="46" t="s">
        <v>100</v>
      </c>
      <c r="H214" s="46" t="s">
        <v>724</v>
      </c>
      <c r="I214" s="176">
        <f t="shared" si="9"/>
        <v>51</v>
      </c>
      <c r="J214" s="177">
        <f t="shared" si="10"/>
        <v>440.13000000000005</v>
      </c>
      <c r="K214" s="177">
        <f t="shared" si="11"/>
        <v>366.69</v>
      </c>
    </row>
    <row r="215" spans="1:11" x14ac:dyDescent="0.25">
      <c r="A215" s="57" t="s">
        <v>1324</v>
      </c>
      <c r="B215" s="12" t="s">
        <v>1428</v>
      </c>
      <c r="C215" s="12" t="s">
        <v>1429</v>
      </c>
      <c r="D215" s="8"/>
      <c r="E215" s="10"/>
      <c r="F215" s="8" t="s">
        <v>1430</v>
      </c>
      <c r="G215" s="46"/>
      <c r="H215" s="46"/>
      <c r="I215" s="176">
        <f t="shared" si="9"/>
        <v>0</v>
      </c>
      <c r="J215" s="177">
        <f t="shared" si="10"/>
        <v>0</v>
      </c>
      <c r="K215" s="177">
        <f t="shared" si="11"/>
        <v>0</v>
      </c>
    </row>
    <row r="216" spans="1:11" x14ac:dyDescent="0.25">
      <c r="A216" s="57" t="s">
        <v>995</v>
      </c>
      <c r="B216" s="12" t="s">
        <v>1181</v>
      </c>
      <c r="C216" s="12" t="s">
        <v>1182</v>
      </c>
      <c r="D216" s="8"/>
      <c r="E216" s="10"/>
      <c r="F216" s="8" t="s">
        <v>1178</v>
      </c>
      <c r="G216" s="115"/>
      <c r="H216" s="115"/>
      <c r="I216" s="176">
        <f t="shared" si="9"/>
        <v>0</v>
      </c>
      <c r="J216" s="177">
        <f t="shared" si="10"/>
        <v>0</v>
      </c>
      <c r="K216" s="177">
        <f t="shared" si="11"/>
        <v>0</v>
      </c>
    </row>
    <row r="217" spans="1:11" x14ac:dyDescent="0.25">
      <c r="A217" s="57" t="s">
        <v>740</v>
      </c>
      <c r="B217" s="12" t="s">
        <v>1521</v>
      </c>
      <c r="C217" s="12" t="s">
        <v>1522</v>
      </c>
      <c r="D217" s="8"/>
      <c r="E217" s="10"/>
      <c r="F217" s="8" t="s">
        <v>1520</v>
      </c>
      <c r="G217" s="115"/>
      <c r="H217" s="115"/>
      <c r="I217" s="176">
        <f t="shared" si="9"/>
        <v>0</v>
      </c>
      <c r="J217" s="177">
        <f t="shared" si="10"/>
        <v>0</v>
      </c>
      <c r="K217" s="177">
        <f t="shared" si="11"/>
        <v>0</v>
      </c>
    </row>
    <row r="218" spans="1:11" x14ac:dyDescent="0.25">
      <c r="A218" s="57" t="s">
        <v>802</v>
      </c>
      <c r="B218" s="12" t="s">
        <v>1420</v>
      </c>
      <c r="C218" s="12" t="s">
        <v>1418</v>
      </c>
      <c r="D218" s="8"/>
      <c r="E218" s="10"/>
      <c r="F218" s="8" t="s">
        <v>1419</v>
      </c>
      <c r="G218" s="48"/>
      <c r="H218" s="48"/>
      <c r="I218" s="176">
        <f t="shared" si="9"/>
        <v>0</v>
      </c>
      <c r="J218" s="177">
        <f t="shared" si="10"/>
        <v>0</v>
      </c>
      <c r="K218" s="177">
        <f t="shared" si="11"/>
        <v>0</v>
      </c>
    </row>
    <row r="219" spans="1:11" x14ac:dyDescent="0.25">
      <c r="A219" s="57" t="s">
        <v>858</v>
      </c>
      <c r="B219" s="99" t="s">
        <v>559</v>
      </c>
      <c r="C219" s="99" t="s">
        <v>560</v>
      </c>
      <c r="D219" s="8"/>
      <c r="E219" s="10"/>
      <c r="F219" s="99" t="s">
        <v>528</v>
      </c>
      <c r="G219" s="46" t="s">
        <v>1381</v>
      </c>
      <c r="H219" s="46" t="s">
        <v>1494</v>
      </c>
      <c r="I219" s="176">
        <f t="shared" si="9"/>
        <v>243</v>
      </c>
      <c r="J219" s="177">
        <f t="shared" si="10"/>
        <v>2097.09</v>
      </c>
      <c r="K219" s="177">
        <f t="shared" si="11"/>
        <v>1747.17</v>
      </c>
    </row>
    <row r="220" spans="1:11" x14ac:dyDescent="0.25">
      <c r="A220" s="57" t="s">
        <v>1436</v>
      </c>
      <c r="B220" s="12" t="s">
        <v>1516</v>
      </c>
      <c r="C220" s="12" t="s">
        <v>1517</v>
      </c>
      <c r="D220" s="8"/>
      <c r="E220" s="10"/>
      <c r="F220" s="8" t="s">
        <v>1518</v>
      </c>
      <c r="G220" s="46"/>
      <c r="H220" s="46"/>
      <c r="I220" s="176">
        <f t="shared" si="9"/>
        <v>0</v>
      </c>
      <c r="J220" s="177">
        <f t="shared" si="10"/>
        <v>0</v>
      </c>
      <c r="K220" s="177">
        <f t="shared" si="11"/>
        <v>0</v>
      </c>
    </row>
    <row r="221" spans="1:11" x14ac:dyDescent="0.25">
      <c r="A221" s="57" t="s">
        <v>1437</v>
      </c>
      <c r="B221" s="12" t="s">
        <v>699</v>
      </c>
      <c r="C221" s="12" t="s">
        <v>700</v>
      </c>
      <c r="D221" s="23"/>
      <c r="E221" s="12"/>
      <c r="F221" s="8" t="s">
        <v>701</v>
      </c>
      <c r="G221" s="46" t="s">
        <v>396</v>
      </c>
      <c r="H221" s="46" t="s">
        <v>396</v>
      </c>
      <c r="I221" s="176">
        <f t="shared" si="9"/>
        <v>0</v>
      </c>
      <c r="J221" s="177">
        <f t="shared" si="10"/>
        <v>0</v>
      </c>
      <c r="K221" s="177">
        <f t="shared" si="11"/>
        <v>0</v>
      </c>
    </row>
    <row r="222" spans="1:11" x14ac:dyDescent="0.25">
      <c r="A222" s="57" t="s">
        <v>1438</v>
      </c>
      <c r="B222" s="99" t="s">
        <v>561</v>
      </c>
      <c r="C222" s="99" t="s">
        <v>562</v>
      </c>
      <c r="D222" s="23"/>
      <c r="E222" s="12"/>
      <c r="F222" s="99" t="s">
        <v>518</v>
      </c>
      <c r="G222" s="46" t="s">
        <v>589</v>
      </c>
      <c r="H222" s="46" t="s">
        <v>589</v>
      </c>
      <c r="I222" s="176">
        <f t="shared" si="9"/>
        <v>0</v>
      </c>
      <c r="J222" s="177">
        <f t="shared" si="10"/>
        <v>0</v>
      </c>
      <c r="K222" s="177">
        <f t="shared" si="11"/>
        <v>0</v>
      </c>
    </row>
    <row r="223" spans="1:11" x14ac:dyDescent="0.25">
      <c r="A223" s="57" t="s">
        <v>1439</v>
      </c>
      <c r="B223" s="12" t="s">
        <v>385</v>
      </c>
      <c r="C223" s="12" t="s">
        <v>386</v>
      </c>
      <c r="D223" s="23"/>
      <c r="E223" s="12"/>
      <c r="F223" s="8" t="s">
        <v>383</v>
      </c>
      <c r="G223" s="46" t="s">
        <v>1382</v>
      </c>
      <c r="H223" s="46" t="s">
        <v>1495</v>
      </c>
      <c r="I223" s="176">
        <f t="shared" si="9"/>
        <v>243</v>
      </c>
      <c r="J223" s="177">
        <f t="shared" si="10"/>
        <v>2097.09</v>
      </c>
      <c r="K223" s="177">
        <f t="shared" si="11"/>
        <v>1747.17</v>
      </c>
    </row>
    <row r="224" spans="1:11" x14ac:dyDescent="0.25">
      <c r="A224" s="57" t="s">
        <v>754</v>
      </c>
      <c r="B224" s="12" t="s">
        <v>1304</v>
      </c>
      <c r="C224" s="12" t="s">
        <v>1305</v>
      </c>
      <c r="D224" s="8"/>
      <c r="E224" s="10"/>
      <c r="F224" s="8" t="s">
        <v>1306</v>
      </c>
      <c r="G224" s="115"/>
      <c r="H224" s="115"/>
      <c r="I224" s="176">
        <f t="shared" si="9"/>
        <v>0</v>
      </c>
      <c r="J224" s="177">
        <f t="shared" si="10"/>
        <v>0</v>
      </c>
      <c r="K224" s="177">
        <f t="shared" si="11"/>
        <v>0</v>
      </c>
    </row>
    <row r="225" spans="1:11" x14ac:dyDescent="0.25">
      <c r="A225" s="57" t="s">
        <v>1440</v>
      </c>
      <c r="B225" s="36" t="s">
        <v>563</v>
      </c>
      <c r="C225" s="36" t="s">
        <v>564</v>
      </c>
      <c r="D225" s="23"/>
      <c r="E225" s="12"/>
      <c r="F225" s="36" t="s">
        <v>556</v>
      </c>
      <c r="G225" s="46" t="s">
        <v>1383</v>
      </c>
      <c r="H225" s="46" t="s">
        <v>277</v>
      </c>
      <c r="I225" s="176">
        <f t="shared" si="9"/>
        <v>208</v>
      </c>
      <c r="J225" s="177">
        <f t="shared" si="10"/>
        <v>1795.0400000000002</v>
      </c>
      <c r="K225" s="177">
        <f t="shared" si="11"/>
        <v>1495.52</v>
      </c>
    </row>
    <row r="226" spans="1:11" x14ac:dyDescent="0.25">
      <c r="A226" s="57" t="s">
        <v>1441</v>
      </c>
      <c r="B226" s="36" t="s">
        <v>1417</v>
      </c>
      <c r="C226" s="128" t="s">
        <v>1418</v>
      </c>
      <c r="D226" s="8"/>
      <c r="E226" s="10"/>
      <c r="F226" s="128" t="s">
        <v>1419</v>
      </c>
      <c r="G226" s="46"/>
      <c r="H226" s="46"/>
      <c r="I226" s="176">
        <f t="shared" si="9"/>
        <v>0</v>
      </c>
      <c r="J226" s="177">
        <f t="shared" si="10"/>
        <v>0</v>
      </c>
      <c r="K226" s="177">
        <f t="shared" si="11"/>
        <v>0</v>
      </c>
    </row>
    <row r="227" spans="1:11" x14ac:dyDescent="0.25">
      <c r="A227" s="57" t="s">
        <v>1442</v>
      </c>
      <c r="B227" s="36" t="s">
        <v>878</v>
      </c>
      <c r="C227" s="128" t="s">
        <v>879</v>
      </c>
      <c r="D227" s="8"/>
      <c r="E227" s="10"/>
      <c r="F227" s="128" t="s">
        <v>875</v>
      </c>
      <c r="G227" s="46" t="s">
        <v>34</v>
      </c>
      <c r="H227" s="46" t="s">
        <v>34</v>
      </c>
      <c r="I227" s="176">
        <f t="shared" si="9"/>
        <v>0</v>
      </c>
      <c r="J227" s="177">
        <f t="shared" si="10"/>
        <v>0</v>
      </c>
      <c r="K227" s="177">
        <f t="shared" si="11"/>
        <v>0</v>
      </c>
    </row>
    <row r="228" spans="1:11" x14ac:dyDescent="0.25">
      <c r="A228" s="57" t="s">
        <v>748</v>
      </c>
      <c r="B228" s="12" t="s">
        <v>1504</v>
      </c>
      <c r="C228" s="12" t="s">
        <v>1505</v>
      </c>
      <c r="D228" s="8"/>
      <c r="E228" s="10"/>
      <c r="F228" s="8" t="s">
        <v>1506</v>
      </c>
      <c r="G228" s="46"/>
      <c r="H228" s="46"/>
      <c r="I228" s="176">
        <f t="shared" si="9"/>
        <v>0</v>
      </c>
      <c r="J228" s="177">
        <f t="shared" si="10"/>
        <v>0</v>
      </c>
      <c r="K228" s="177">
        <f t="shared" si="11"/>
        <v>0</v>
      </c>
    </row>
    <row r="229" spans="1:11" x14ac:dyDescent="0.25">
      <c r="A229" s="57" t="s">
        <v>757</v>
      </c>
      <c r="B229" s="12" t="s">
        <v>678</v>
      </c>
      <c r="C229" s="83" t="s">
        <v>676</v>
      </c>
      <c r="D229" s="23"/>
      <c r="E229" s="12"/>
      <c r="F229" s="91" t="s">
        <v>675</v>
      </c>
      <c r="G229" s="46" t="s">
        <v>77</v>
      </c>
      <c r="H229" s="46" t="s">
        <v>83</v>
      </c>
      <c r="I229" s="176">
        <f t="shared" si="9"/>
        <v>2</v>
      </c>
      <c r="J229" s="177">
        <f t="shared" si="10"/>
        <v>17.260000000000002</v>
      </c>
      <c r="K229" s="177">
        <f t="shared" si="11"/>
        <v>14.38</v>
      </c>
    </row>
    <row r="230" spans="1:11" x14ac:dyDescent="0.25">
      <c r="A230" s="57" t="s">
        <v>1443</v>
      </c>
      <c r="B230" s="36" t="s">
        <v>677</v>
      </c>
      <c r="C230" s="85"/>
      <c r="D230" s="23"/>
      <c r="E230" s="12"/>
      <c r="F230" s="92"/>
      <c r="G230" s="46" t="s">
        <v>37</v>
      </c>
      <c r="H230" s="46" t="s">
        <v>46</v>
      </c>
      <c r="I230" s="176">
        <f t="shared" si="9"/>
        <v>3</v>
      </c>
      <c r="J230" s="177">
        <f t="shared" si="10"/>
        <v>25.89</v>
      </c>
      <c r="K230" s="177">
        <f t="shared" si="11"/>
        <v>21.57</v>
      </c>
    </row>
    <row r="231" spans="1:11" x14ac:dyDescent="0.25">
      <c r="A231" s="57" t="s">
        <v>867</v>
      </c>
      <c r="B231" s="36" t="s">
        <v>927</v>
      </c>
      <c r="C231" s="85" t="s">
        <v>928</v>
      </c>
      <c r="D231" s="23"/>
      <c r="E231" s="12"/>
      <c r="F231" s="92" t="s">
        <v>929</v>
      </c>
      <c r="G231" s="46" t="s">
        <v>390</v>
      </c>
      <c r="H231" s="46" t="s">
        <v>640</v>
      </c>
      <c r="I231" s="176">
        <f t="shared" si="9"/>
        <v>100</v>
      </c>
      <c r="J231" s="177">
        <f t="shared" si="10"/>
        <v>863.00000000000011</v>
      </c>
      <c r="K231" s="177">
        <f t="shared" si="11"/>
        <v>719</v>
      </c>
    </row>
    <row r="232" spans="1:11" x14ac:dyDescent="0.25">
      <c r="A232" s="57" t="s">
        <v>1444</v>
      </c>
      <c r="B232" s="36" t="s">
        <v>565</v>
      </c>
      <c r="C232" s="36" t="s">
        <v>566</v>
      </c>
      <c r="D232" s="23"/>
      <c r="E232" s="12"/>
      <c r="F232" s="36" t="s">
        <v>567</v>
      </c>
      <c r="G232" s="46" t="s">
        <v>1384</v>
      </c>
      <c r="H232" s="46" t="s">
        <v>1496</v>
      </c>
      <c r="I232" s="176">
        <f t="shared" si="9"/>
        <v>145</v>
      </c>
      <c r="J232" s="177">
        <f t="shared" si="10"/>
        <v>1251.3500000000001</v>
      </c>
      <c r="K232" s="177">
        <f t="shared" si="11"/>
        <v>1042.55</v>
      </c>
    </row>
    <row r="233" spans="1:11" x14ac:dyDescent="0.25">
      <c r="A233" s="57" t="s">
        <v>809</v>
      </c>
      <c r="B233" s="12" t="s">
        <v>1172</v>
      </c>
      <c r="C233" s="162" t="s">
        <v>1174</v>
      </c>
      <c r="D233" s="8"/>
      <c r="E233" s="10"/>
      <c r="F233" s="8" t="s">
        <v>1171</v>
      </c>
      <c r="G233" s="115"/>
      <c r="H233" s="115"/>
      <c r="I233" s="176">
        <f t="shared" si="9"/>
        <v>0</v>
      </c>
      <c r="J233" s="177">
        <f t="shared" si="10"/>
        <v>0</v>
      </c>
      <c r="K233" s="177">
        <f t="shared" si="11"/>
        <v>0</v>
      </c>
    </row>
    <row r="234" spans="1:11" x14ac:dyDescent="0.25">
      <c r="A234" s="57" t="s">
        <v>1445</v>
      </c>
      <c r="B234" s="12" t="s">
        <v>1173</v>
      </c>
      <c r="C234" s="163"/>
      <c r="D234" s="8"/>
      <c r="E234" s="10"/>
      <c r="F234" s="8" t="s">
        <v>1171</v>
      </c>
      <c r="G234" s="115"/>
      <c r="H234" s="115"/>
      <c r="I234" s="176">
        <f t="shared" si="9"/>
        <v>0</v>
      </c>
      <c r="J234" s="177">
        <f t="shared" si="10"/>
        <v>0</v>
      </c>
      <c r="K234" s="177">
        <f t="shared" si="11"/>
        <v>0</v>
      </c>
    </row>
    <row r="235" spans="1:11" x14ac:dyDescent="0.25">
      <c r="A235" s="57" t="s">
        <v>171</v>
      </c>
      <c r="B235" s="12" t="s">
        <v>659</v>
      </c>
      <c r="C235" s="12" t="s">
        <v>660</v>
      </c>
      <c r="D235" s="8"/>
      <c r="E235" s="10"/>
      <c r="F235" s="8" t="s">
        <v>655</v>
      </c>
      <c r="G235" s="46" t="s">
        <v>722</v>
      </c>
      <c r="H235" s="46" t="s">
        <v>722</v>
      </c>
      <c r="I235" s="176">
        <f t="shared" si="9"/>
        <v>0</v>
      </c>
      <c r="J235" s="177">
        <f t="shared" si="10"/>
        <v>0</v>
      </c>
      <c r="K235" s="177">
        <f t="shared" si="11"/>
        <v>0</v>
      </c>
    </row>
    <row r="236" spans="1:11" x14ac:dyDescent="0.25">
      <c r="A236" s="57" t="s">
        <v>832</v>
      </c>
      <c r="B236" s="12" t="s">
        <v>1512</v>
      </c>
      <c r="C236" s="247" t="s">
        <v>1513</v>
      </c>
      <c r="D236" s="8"/>
      <c r="E236" s="10"/>
      <c r="F236" s="250" t="s">
        <v>1509</v>
      </c>
      <c r="G236" s="46"/>
      <c r="H236" s="46"/>
      <c r="I236" s="176">
        <f t="shared" si="9"/>
        <v>0</v>
      </c>
      <c r="J236" s="177">
        <f t="shared" si="10"/>
        <v>0</v>
      </c>
      <c r="K236" s="177">
        <f t="shared" si="11"/>
        <v>0</v>
      </c>
    </row>
    <row r="237" spans="1:11" x14ac:dyDescent="0.25">
      <c r="A237" s="57" t="s">
        <v>975</v>
      </c>
      <c r="B237" s="12" t="s">
        <v>1514</v>
      </c>
      <c r="C237" s="248"/>
      <c r="D237" s="8"/>
      <c r="E237" s="10"/>
      <c r="F237" s="251"/>
      <c r="G237" s="46"/>
      <c r="H237" s="46"/>
      <c r="I237" s="176">
        <f t="shared" si="9"/>
        <v>0</v>
      </c>
      <c r="J237" s="177">
        <f t="shared" si="10"/>
        <v>0</v>
      </c>
      <c r="K237" s="177">
        <f t="shared" si="11"/>
        <v>0</v>
      </c>
    </row>
    <row r="238" spans="1:11" x14ac:dyDescent="0.25">
      <c r="A238" s="57" t="s">
        <v>324</v>
      </c>
      <c r="B238" s="12" t="s">
        <v>1515</v>
      </c>
      <c r="C238" s="249"/>
      <c r="D238" s="8"/>
      <c r="E238" s="10"/>
      <c r="F238" s="252"/>
      <c r="G238" s="46"/>
      <c r="H238" s="46"/>
      <c r="I238" s="176">
        <f t="shared" si="9"/>
        <v>0</v>
      </c>
      <c r="J238" s="177">
        <f t="shared" si="10"/>
        <v>0</v>
      </c>
      <c r="K238" s="177">
        <f t="shared" si="11"/>
        <v>0</v>
      </c>
    </row>
    <row r="239" spans="1:11" x14ac:dyDescent="0.25">
      <c r="A239" s="57" t="s">
        <v>458</v>
      </c>
      <c r="B239" s="12" t="s">
        <v>1209</v>
      </c>
      <c r="C239" s="12" t="s">
        <v>1210</v>
      </c>
      <c r="D239" s="23"/>
      <c r="E239" s="12"/>
      <c r="F239" s="8" t="s">
        <v>1211</v>
      </c>
      <c r="G239" s="115"/>
      <c r="H239" s="115"/>
      <c r="I239" s="176">
        <f t="shared" si="9"/>
        <v>0</v>
      </c>
      <c r="J239" s="177">
        <f t="shared" si="10"/>
        <v>0</v>
      </c>
      <c r="K239" s="177">
        <f t="shared" si="11"/>
        <v>0</v>
      </c>
    </row>
    <row r="240" spans="1:11" x14ac:dyDescent="0.25">
      <c r="A240" s="57" t="s">
        <v>1534</v>
      </c>
      <c r="B240" s="12" t="s">
        <v>880</v>
      </c>
      <c r="C240" s="75" t="s">
        <v>881</v>
      </c>
      <c r="D240" s="8"/>
      <c r="E240" s="10"/>
      <c r="F240" s="31" t="s">
        <v>875</v>
      </c>
      <c r="G240" s="46" t="s">
        <v>20</v>
      </c>
      <c r="H240" s="46" t="s">
        <v>20</v>
      </c>
      <c r="I240" s="176">
        <f t="shared" si="9"/>
        <v>0</v>
      </c>
      <c r="J240" s="177">
        <f t="shared" si="10"/>
        <v>0</v>
      </c>
      <c r="K240" s="177">
        <f t="shared" si="11"/>
        <v>0</v>
      </c>
    </row>
    <row r="241" spans="1:14" x14ac:dyDescent="0.25">
      <c r="A241" s="57" t="s">
        <v>828</v>
      </c>
      <c r="B241" s="12" t="s">
        <v>882</v>
      </c>
      <c r="C241" s="75" t="s">
        <v>883</v>
      </c>
      <c r="D241" s="8"/>
      <c r="E241" s="10"/>
      <c r="F241" s="31" t="s">
        <v>875</v>
      </c>
      <c r="G241" s="46" t="s">
        <v>17</v>
      </c>
      <c r="H241" s="46" t="s">
        <v>17</v>
      </c>
      <c r="I241" s="176">
        <f t="shared" si="9"/>
        <v>0</v>
      </c>
      <c r="J241" s="177">
        <f t="shared" si="10"/>
        <v>0</v>
      </c>
      <c r="K241" s="177">
        <f t="shared" si="11"/>
        <v>0</v>
      </c>
    </row>
    <row r="242" spans="1:14" x14ac:dyDescent="0.25">
      <c r="A242" s="57" t="s">
        <v>994</v>
      </c>
      <c r="B242" s="12" t="s">
        <v>731</v>
      </c>
      <c r="C242" s="76" t="s">
        <v>735</v>
      </c>
      <c r="D242" s="23"/>
      <c r="E242" s="12"/>
      <c r="F242" s="91" t="s">
        <v>736</v>
      </c>
      <c r="G242" s="46" t="s">
        <v>29</v>
      </c>
      <c r="H242" s="46" t="s">
        <v>65</v>
      </c>
      <c r="I242" s="176">
        <f t="shared" si="9"/>
        <v>12</v>
      </c>
      <c r="J242" s="177">
        <f t="shared" si="10"/>
        <v>103.56</v>
      </c>
      <c r="K242" s="177">
        <f t="shared" si="11"/>
        <v>86.28</v>
      </c>
    </row>
    <row r="243" spans="1:14" x14ac:dyDescent="0.25">
      <c r="A243" s="57" t="s">
        <v>1328</v>
      </c>
      <c r="B243" s="12" t="s">
        <v>732</v>
      </c>
      <c r="C243" s="111"/>
      <c r="D243" s="23"/>
      <c r="E243" s="12"/>
      <c r="F243" s="112"/>
      <c r="G243" s="46" t="s">
        <v>26</v>
      </c>
      <c r="H243" s="46" t="s">
        <v>46</v>
      </c>
      <c r="I243" s="176">
        <f t="shared" si="9"/>
        <v>7</v>
      </c>
      <c r="J243" s="177">
        <f t="shared" si="10"/>
        <v>60.410000000000004</v>
      </c>
      <c r="K243" s="177">
        <f t="shared" si="11"/>
        <v>50.330000000000005</v>
      </c>
    </row>
    <row r="244" spans="1:14" x14ac:dyDescent="0.25">
      <c r="A244" s="57" t="s">
        <v>1535</v>
      </c>
      <c r="B244" s="12" t="s">
        <v>733</v>
      </c>
      <c r="C244" s="77"/>
      <c r="D244" s="23"/>
      <c r="E244" s="12"/>
      <c r="F244" s="92"/>
      <c r="G244" s="46" t="s">
        <v>40</v>
      </c>
      <c r="H244" s="46" t="s">
        <v>71</v>
      </c>
      <c r="I244" s="176">
        <f t="shared" si="9"/>
        <v>10</v>
      </c>
      <c r="J244" s="177">
        <f t="shared" si="10"/>
        <v>86.300000000000011</v>
      </c>
      <c r="K244" s="177">
        <f t="shared" si="11"/>
        <v>71.900000000000006</v>
      </c>
    </row>
    <row r="245" spans="1:14" x14ac:dyDescent="0.25">
      <c r="A245" s="57" t="s">
        <v>966</v>
      </c>
      <c r="B245" s="12" t="s">
        <v>1301</v>
      </c>
      <c r="C245" s="12" t="s">
        <v>1302</v>
      </c>
      <c r="D245" s="8"/>
      <c r="E245" s="10"/>
      <c r="F245" s="8" t="s">
        <v>1303</v>
      </c>
      <c r="G245" s="115"/>
      <c r="H245" s="115"/>
      <c r="I245" s="176">
        <f t="shared" si="9"/>
        <v>0</v>
      </c>
      <c r="J245" s="177">
        <f t="shared" si="10"/>
        <v>0</v>
      </c>
      <c r="K245" s="177">
        <f t="shared" si="11"/>
        <v>0</v>
      </c>
    </row>
    <row r="246" spans="1:14" x14ac:dyDescent="0.25">
      <c r="A246" s="57" t="s">
        <v>1536</v>
      </c>
      <c r="B246" s="12" t="s">
        <v>1529</v>
      </c>
      <c r="C246" s="12" t="s">
        <v>1530</v>
      </c>
      <c r="D246" s="8"/>
      <c r="E246" s="10"/>
      <c r="F246" s="8" t="s">
        <v>1531</v>
      </c>
      <c r="G246" s="115"/>
      <c r="H246" s="115"/>
      <c r="I246" s="176">
        <f t="shared" si="9"/>
        <v>0</v>
      </c>
      <c r="J246" s="177">
        <f t="shared" si="10"/>
        <v>0</v>
      </c>
      <c r="K246" s="177">
        <f t="shared" si="11"/>
        <v>0</v>
      </c>
    </row>
    <row r="247" spans="1:14" x14ac:dyDescent="0.25">
      <c r="A247" s="57" t="s">
        <v>1537</v>
      </c>
      <c r="B247" s="12" t="s">
        <v>931</v>
      </c>
      <c r="C247" s="77" t="s">
        <v>932</v>
      </c>
      <c r="D247" s="8"/>
      <c r="E247" s="10"/>
      <c r="F247" s="92" t="s">
        <v>698</v>
      </c>
      <c r="G247" s="46" t="s">
        <v>13</v>
      </c>
      <c r="H247" s="46" t="s">
        <v>13</v>
      </c>
      <c r="I247" s="176">
        <f t="shared" si="9"/>
        <v>0</v>
      </c>
      <c r="J247" s="177">
        <f t="shared" si="10"/>
        <v>0</v>
      </c>
      <c r="K247" s="177">
        <f t="shared" si="11"/>
        <v>0</v>
      </c>
    </row>
    <row r="248" spans="1:14" x14ac:dyDescent="0.25">
      <c r="A248" s="57" t="s">
        <v>1538</v>
      </c>
      <c r="B248" s="12" t="s">
        <v>1325</v>
      </c>
      <c r="C248" s="77" t="s">
        <v>1326</v>
      </c>
      <c r="D248" s="12"/>
      <c r="E248" s="12"/>
      <c r="F248" s="170" t="s">
        <v>1281</v>
      </c>
      <c r="G248" s="46" t="s">
        <v>1385</v>
      </c>
      <c r="H248" s="46" t="s">
        <v>1497</v>
      </c>
      <c r="I248" s="176">
        <f t="shared" si="9"/>
        <v>13433</v>
      </c>
      <c r="J248" s="177">
        <f t="shared" si="10"/>
        <v>115926.79000000001</v>
      </c>
      <c r="K248" s="177">
        <f t="shared" si="11"/>
        <v>96583.27</v>
      </c>
    </row>
    <row r="249" spans="1:14" x14ac:dyDescent="0.25">
      <c r="J249" s="17"/>
    </row>
    <row r="250" spans="1:14" s="19" customFormat="1" ht="15.75" x14ac:dyDescent="0.25">
      <c r="A250" s="236" t="s">
        <v>115</v>
      </c>
      <c r="B250" s="236"/>
      <c r="C250" s="236"/>
      <c r="D250" s="236"/>
      <c r="E250" s="236"/>
      <c r="F250" s="236"/>
      <c r="G250" s="236"/>
      <c r="H250" s="236"/>
      <c r="I250" s="236"/>
      <c r="J250" s="20"/>
      <c r="K250" s="20">
        <f>SUM(K10:K248)</f>
        <v>188550.56000000006</v>
      </c>
      <c r="L250" s="20"/>
      <c r="M250" s="20"/>
      <c r="N250" s="20">
        <f>J250+K250</f>
        <v>188550.56000000006</v>
      </c>
    </row>
    <row r="251" spans="1:14" x14ac:dyDescent="0.25">
      <c r="J251" s="17"/>
    </row>
    <row r="252" spans="1:14" x14ac:dyDescent="0.25">
      <c r="J252" s="17"/>
    </row>
    <row r="253" spans="1:14" x14ac:dyDescent="0.25">
      <c r="J253" s="17"/>
    </row>
    <row r="254" spans="1:14" x14ac:dyDescent="0.25">
      <c r="J254" s="17"/>
    </row>
    <row r="255" spans="1:14" x14ac:dyDescent="0.25">
      <c r="J255" s="17"/>
    </row>
    <row r="256" spans="1:14" x14ac:dyDescent="0.25">
      <c r="J256" s="17"/>
    </row>
    <row r="257" spans="10:10" x14ac:dyDescent="0.25">
      <c r="J257" s="17"/>
    </row>
    <row r="258" spans="10:10" x14ac:dyDescent="0.25">
      <c r="J258" s="17"/>
    </row>
    <row r="259" spans="10:10" x14ac:dyDescent="0.25">
      <c r="J259" s="17"/>
    </row>
    <row r="260" spans="10:10" x14ac:dyDescent="0.25">
      <c r="J260" s="17"/>
    </row>
    <row r="261" spans="10:10" x14ac:dyDescent="0.25">
      <c r="J261" s="17"/>
    </row>
    <row r="262" spans="10:10" x14ac:dyDescent="0.25">
      <c r="J262" s="17"/>
    </row>
    <row r="263" spans="10:10" x14ac:dyDescent="0.25">
      <c r="J263" s="17"/>
    </row>
    <row r="264" spans="10:10" x14ac:dyDescent="0.25">
      <c r="J264" s="17"/>
    </row>
    <row r="265" spans="10:10" x14ac:dyDescent="0.25">
      <c r="J265" s="17"/>
    </row>
    <row r="266" spans="10:10" x14ac:dyDescent="0.25">
      <c r="J266" s="17"/>
    </row>
    <row r="267" spans="10:10" x14ac:dyDescent="0.25">
      <c r="J267" s="17"/>
    </row>
    <row r="268" spans="10:10" x14ac:dyDescent="0.25">
      <c r="J268" s="17"/>
    </row>
    <row r="269" spans="10:10" x14ac:dyDescent="0.25">
      <c r="J269" s="17"/>
    </row>
    <row r="270" spans="10:10" x14ac:dyDescent="0.25">
      <c r="J270" s="17"/>
    </row>
    <row r="271" spans="10:10" x14ac:dyDescent="0.25">
      <c r="J271" s="17"/>
    </row>
    <row r="272" spans="10:10" x14ac:dyDescent="0.25">
      <c r="J272" s="17"/>
    </row>
    <row r="273" spans="10:10" x14ac:dyDescent="0.25">
      <c r="J273" s="17"/>
    </row>
    <row r="274" spans="10:10" x14ac:dyDescent="0.25">
      <c r="J274" s="17"/>
    </row>
    <row r="275" spans="10:10" x14ac:dyDescent="0.25">
      <c r="J275" s="17"/>
    </row>
    <row r="276" spans="10:10" x14ac:dyDescent="0.25">
      <c r="J276" s="17"/>
    </row>
    <row r="277" spans="10:10" x14ac:dyDescent="0.25">
      <c r="J277" s="17"/>
    </row>
    <row r="278" spans="10:10" x14ac:dyDescent="0.25">
      <c r="J278" s="17"/>
    </row>
    <row r="279" spans="10:10" x14ac:dyDescent="0.25">
      <c r="J279" s="17"/>
    </row>
    <row r="280" spans="10:10" x14ac:dyDescent="0.25">
      <c r="J280" s="17"/>
    </row>
    <row r="281" spans="10:10" x14ac:dyDescent="0.25">
      <c r="J281" s="17"/>
    </row>
    <row r="282" spans="10:10" x14ac:dyDescent="0.25">
      <c r="J282" s="17"/>
    </row>
    <row r="283" spans="10:10" x14ac:dyDescent="0.25">
      <c r="J283" s="17"/>
    </row>
    <row r="284" spans="10:10" x14ac:dyDescent="0.25">
      <c r="J284" s="17"/>
    </row>
    <row r="285" spans="10:10" x14ac:dyDescent="0.25">
      <c r="J285" s="17"/>
    </row>
    <row r="286" spans="10:10" x14ac:dyDescent="0.25">
      <c r="J286" s="17"/>
    </row>
    <row r="287" spans="10:10" x14ac:dyDescent="0.25">
      <c r="J287" s="17"/>
    </row>
    <row r="288" spans="10:10" x14ac:dyDescent="0.25">
      <c r="J288" s="17"/>
    </row>
    <row r="289" spans="10:10" x14ac:dyDescent="0.25">
      <c r="J289" s="17"/>
    </row>
    <row r="290" spans="10:10" x14ac:dyDescent="0.25">
      <c r="J290" s="17"/>
    </row>
    <row r="291" spans="10:10" x14ac:dyDescent="0.25">
      <c r="J291" s="17"/>
    </row>
    <row r="292" spans="10:10" x14ac:dyDescent="0.25">
      <c r="J292" s="17"/>
    </row>
    <row r="293" spans="10:10" x14ac:dyDescent="0.25">
      <c r="J293" s="17"/>
    </row>
    <row r="294" spans="10:10" x14ac:dyDescent="0.25">
      <c r="J294" s="17"/>
    </row>
    <row r="295" spans="10:10" x14ac:dyDescent="0.25">
      <c r="J295" s="17"/>
    </row>
    <row r="296" spans="10:10" x14ac:dyDescent="0.25">
      <c r="J296" s="17"/>
    </row>
    <row r="297" spans="10:10" x14ac:dyDescent="0.25">
      <c r="J297" s="17"/>
    </row>
    <row r="298" spans="10:10" x14ac:dyDescent="0.25">
      <c r="J298" s="17"/>
    </row>
    <row r="299" spans="10:10" x14ac:dyDescent="0.25">
      <c r="J299" s="17"/>
    </row>
    <row r="300" spans="10:10" x14ac:dyDescent="0.25">
      <c r="J300" s="17"/>
    </row>
    <row r="301" spans="10:10" x14ac:dyDescent="0.25">
      <c r="J301" s="17"/>
    </row>
    <row r="302" spans="10:10" x14ac:dyDescent="0.25">
      <c r="J302" s="17"/>
    </row>
    <row r="303" spans="10:10" x14ac:dyDescent="0.25">
      <c r="J303" s="17"/>
    </row>
    <row r="304" spans="10:10" x14ac:dyDescent="0.25">
      <c r="J304" s="17"/>
    </row>
    <row r="305" spans="10:10" x14ac:dyDescent="0.25">
      <c r="J305" s="17"/>
    </row>
    <row r="306" spans="10:10" x14ac:dyDescent="0.25">
      <c r="J306" s="17"/>
    </row>
    <row r="307" spans="10:10" x14ac:dyDescent="0.25">
      <c r="J307" s="17"/>
    </row>
    <row r="308" spans="10:10" x14ac:dyDescent="0.25">
      <c r="J308" s="17"/>
    </row>
    <row r="309" spans="10:10" x14ac:dyDescent="0.25">
      <c r="J309" s="17"/>
    </row>
    <row r="310" spans="10:10" x14ac:dyDescent="0.25">
      <c r="J310" s="17"/>
    </row>
    <row r="311" spans="10:10" x14ac:dyDescent="0.25">
      <c r="J311" s="17"/>
    </row>
    <row r="312" spans="10:10" x14ac:dyDescent="0.25">
      <c r="J312" s="17"/>
    </row>
    <row r="313" spans="10:10" x14ac:dyDescent="0.25">
      <c r="J313" s="17"/>
    </row>
    <row r="314" spans="10:10" x14ac:dyDescent="0.25">
      <c r="J314" s="17"/>
    </row>
    <row r="315" spans="10:10" x14ac:dyDescent="0.25">
      <c r="J315" s="17"/>
    </row>
    <row r="316" spans="10:10" x14ac:dyDescent="0.25">
      <c r="J316" s="17"/>
    </row>
    <row r="317" spans="10:10" x14ac:dyDescent="0.25">
      <c r="J317" s="17"/>
    </row>
    <row r="318" spans="10:10" x14ac:dyDescent="0.25">
      <c r="J318" s="17"/>
    </row>
    <row r="319" spans="10:10" x14ac:dyDescent="0.25">
      <c r="J319" s="17"/>
    </row>
    <row r="320" spans="10:10" x14ac:dyDescent="0.25">
      <c r="J320" s="17"/>
    </row>
  </sheetData>
  <mergeCells count="24">
    <mergeCell ref="D199:D200"/>
    <mergeCell ref="E199:E200"/>
    <mergeCell ref="A250:I250"/>
    <mergeCell ref="E85:E86"/>
    <mergeCell ref="D120:D121"/>
    <mergeCell ref="E120:E121"/>
    <mergeCell ref="D157:D158"/>
    <mergeCell ref="E157:E158"/>
    <mergeCell ref="D159:D161"/>
    <mergeCell ref="E159:E161"/>
    <mergeCell ref="C236:C238"/>
    <mergeCell ref="F236:F238"/>
    <mergeCell ref="I5:I6"/>
    <mergeCell ref="J5:J6"/>
    <mergeCell ref="K5:K6"/>
    <mergeCell ref="D13:D14"/>
    <mergeCell ref="E13:E14"/>
    <mergeCell ref="F5:F6"/>
    <mergeCell ref="G5:H5"/>
    <mergeCell ref="E61:E62"/>
    <mergeCell ref="A5:A6"/>
    <mergeCell ref="B5:B6"/>
    <mergeCell ref="C5:C6"/>
    <mergeCell ref="D5:E5"/>
  </mergeCells>
  <printOptions horizontalCentered="1"/>
  <pageMargins left="0.23622047244094491" right="0.23622047244094491" top="0.23622047244094491" bottom="0.23622047244094491" header="0" footer="0"/>
  <pageSetup paperSize="10000" scale="11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15"/>
  <sheetViews>
    <sheetView zoomScaleNormal="100" workbookViewId="0">
      <selection activeCell="D47" sqref="D47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9.140625" style="49" customWidth="1"/>
    <col min="10" max="10" width="16.5703125" customWidth="1"/>
    <col min="11" max="11" width="19" customWidth="1"/>
    <col min="13" max="13" width="11.5703125" bestFit="1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H2" s="23"/>
      <c r="I2" s="49" t="s">
        <v>2</v>
      </c>
    </row>
    <row r="3" spans="1:37" x14ac:dyDescent="0.25">
      <c r="A3" t="s">
        <v>3</v>
      </c>
      <c r="H3" s="10"/>
      <c r="I3" s="49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149</v>
      </c>
      <c r="H5" s="227"/>
      <c r="I5" s="232" t="s">
        <v>9</v>
      </c>
      <c r="J5" s="229" t="s">
        <v>204</v>
      </c>
      <c r="K5" s="234" t="s">
        <v>203</v>
      </c>
    </row>
    <row r="6" spans="1:37" s="6" customFormat="1" ht="25.5" x14ac:dyDescent="0.25">
      <c r="A6" s="222"/>
      <c r="B6" s="223"/>
      <c r="C6" s="225"/>
      <c r="D6" s="4" t="s">
        <v>10</v>
      </c>
      <c r="E6" s="5" t="s">
        <v>4</v>
      </c>
      <c r="F6" s="226"/>
      <c r="G6" s="4" t="s">
        <v>11</v>
      </c>
      <c r="H6" s="4" t="s">
        <v>12</v>
      </c>
      <c r="I6" s="233"/>
      <c r="J6" s="230"/>
      <c r="K6" s="235"/>
    </row>
    <row r="7" spans="1:37" s="34" customFormat="1" x14ac:dyDescent="0.25">
      <c r="A7" s="35" t="s">
        <v>13</v>
      </c>
      <c r="B7" s="36" t="s">
        <v>150</v>
      </c>
      <c r="C7" s="37" t="s">
        <v>151</v>
      </c>
      <c r="D7" s="38"/>
      <c r="E7" s="10"/>
      <c r="F7" s="39" t="s">
        <v>152</v>
      </c>
      <c r="G7" s="52">
        <v>418</v>
      </c>
      <c r="H7" s="53">
        <v>418</v>
      </c>
      <c r="I7" s="50">
        <f t="shared" ref="I7:I9" si="0">H7-G7</f>
        <v>0</v>
      </c>
      <c r="J7" s="16">
        <f>I7*17.9</f>
        <v>0</v>
      </c>
      <c r="K7" s="16">
        <f>I7*9.15</f>
        <v>0</v>
      </c>
    </row>
    <row r="8" spans="1:37" x14ac:dyDescent="0.25">
      <c r="A8" s="35" t="s">
        <v>17</v>
      </c>
      <c r="B8" s="8" t="s">
        <v>120</v>
      </c>
      <c r="C8" s="8" t="s">
        <v>121</v>
      </c>
      <c r="D8" s="12"/>
      <c r="E8" s="10"/>
      <c r="F8" t="s">
        <v>76</v>
      </c>
      <c r="G8" s="46" t="s">
        <v>16</v>
      </c>
      <c r="H8" s="46" t="s">
        <v>20</v>
      </c>
      <c r="I8" s="50">
        <f t="shared" si="0"/>
        <v>3</v>
      </c>
      <c r="J8" s="16">
        <f t="shared" ref="J8:J43" si="1">I8*17.9</f>
        <v>53.699999999999996</v>
      </c>
      <c r="K8" s="16">
        <f>I8*9.15</f>
        <v>27.450000000000003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x14ac:dyDescent="0.25">
      <c r="A9" s="35" t="s">
        <v>20</v>
      </c>
      <c r="B9" s="8" t="s">
        <v>14</v>
      </c>
      <c r="C9" s="24" t="s">
        <v>122</v>
      </c>
      <c r="D9" s="23"/>
      <c r="E9" s="12"/>
      <c r="F9" s="8" t="s">
        <v>15</v>
      </c>
      <c r="G9" s="46" t="s">
        <v>77</v>
      </c>
      <c r="H9" s="46" t="s">
        <v>83</v>
      </c>
      <c r="I9" s="50">
        <f t="shared" si="0"/>
        <v>2</v>
      </c>
      <c r="J9" s="16">
        <f t="shared" si="1"/>
        <v>35.799999999999997</v>
      </c>
      <c r="K9" s="16">
        <f t="shared" ref="K9:K43" si="2">I9*9.15</f>
        <v>18.3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7" x14ac:dyDescent="0.25">
      <c r="A10" s="35" t="s">
        <v>23</v>
      </c>
      <c r="B10" s="8" t="s">
        <v>18</v>
      </c>
      <c r="C10" s="12" t="s">
        <v>123</v>
      </c>
      <c r="D10" s="12"/>
      <c r="E10" s="10"/>
      <c r="F10" s="8" t="s">
        <v>19</v>
      </c>
      <c r="G10" s="46" t="s">
        <v>20</v>
      </c>
      <c r="H10" s="46" t="s">
        <v>23</v>
      </c>
      <c r="I10" s="50">
        <f t="shared" ref="I10:I37" si="3">H10-G10</f>
        <v>1</v>
      </c>
      <c r="J10" s="16">
        <f t="shared" si="1"/>
        <v>17.899999999999999</v>
      </c>
      <c r="K10" s="16">
        <f t="shared" si="2"/>
        <v>9.15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7" x14ac:dyDescent="0.25">
      <c r="A11" s="35" t="s">
        <v>26</v>
      </c>
      <c r="B11" s="8" t="s">
        <v>21</v>
      </c>
      <c r="C11" s="12" t="s">
        <v>124</v>
      </c>
      <c r="D11" s="8"/>
      <c r="E11" s="2"/>
      <c r="F11" s="8" t="s">
        <v>22</v>
      </c>
      <c r="G11" s="46" t="s">
        <v>65</v>
      </c>
      <c r="H11" s="46" t="s">
        <v>153</v>
      </c>
      <c r="I11" s="50">
        <f t="shared" si="3"/>
        <v>32</v>
      </c>
      <c r="J11" s="16">
        <f t="shared" si="1"/>
        <v>572.79999999999995</v>
      </c>
      <c r="K11" s="16">
        <f t="shared" si="2"/>
        <v>292.8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7" x14ac:dyDescent="0.25">
      <c r="A12" s="35" t="s">
        <v>29</v>
      </c>
      <c r="B12" s="8" t="s">
        <v>24</v>
      </c>
      <c r="C12" s="12" t="s">
        <v>125</v>
      </c>
      <c r="D12" s="23"/>
      <c r="E12" s="12"/>
      <c r="F12" s="8" t="s">
        <v>25</v>
      </c>
      <c r="G12" s="46" t="s">
        <v>95</v>
      </c>
      <c r="H12" s="46" t="s">
        <v>154</v>
      </c>
      <c r="I12" s="50">
        <f t="shared" si="3"/>
        <v>53</v>
      </c>
      <c r="J12" s="16">
        <f>I12*17.9</f>
        <v>948.69999999999993</v>
      </c>
      <c r="K12" s="16">
        <f t="shared" si="2"/>
        <v>484.95000000000005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7" x14ac:dyDescent="0.25">
      <c r="A13" s="35" t="s">
        <v>31</v>
      </c>
      <c r="B13" s="8" t="s">
        <v>27</v>
      </c>
      <c r="C13" s="12" t="s">
        <v>126</v>
      </c>
      <c r="D13" s="23"/>
      <c r="E13" s="12"/>
      <c r="F13" s="8" t="s">
        <v>28</v>
      </c>
      <c r="G13" s="46" t="s">
        <v>91</v>
      </c>
      <c r="H13" s="46" t="s">
        <v>155</v>
      </c>
      <c r="I13" s="50">
        <f t="shared" si="3"/>
        <v>23</v>
      </c>
      <c r="J13" s="16">
        <f t="shared" si="1"/>
        <v>411.7</v>
      </c>
      <c r="K13" s="16">
        <f t="shared" si="2"/>
        <v>210.45000000000002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7" x14ac:dyDescent="0.25">
      <c r="A14" s="35" t="s">
        <v>34</v>
      </c>
      <c r="B14" s="8" t="s">
        <v>30</v>
      </c>
      <c r="C14" s="12" t="s">
        <v>127</v>
      </c>
      <c r="D14" s="8"/>
      <c r="E14" s="10"/>
      <c r="F14" s="8" t="s">
        <v>22</v>
      </c>
      <c r="G14" s="46" t="s">
        <v>31</v>
      </c>
      <c r="H14" s="46" t="s">
        <v>37</v>
      </c>
      <c r="I14" s="50">
        <f t="shared" si="3"/>
        <v>2</v>
      </c>
      <c r="J14" s="16">
        <f t="shared" si="1"/>
        <v>35.799999999999997</v>
      </c>
      <c r="K14" s="16">
        <f t="shared" si="2"/>
        <v>18.3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7" x14ac:dyDescent="0.25">
      <c r="A15" s="35" t="s">
        <v>37</v>
      </c>
      <c r="B15" s="8" t="s">
        <v>32</v>
      </c>
      <c r="C15" s="12" t="s">
        <v>128</v>
      </c>
      <c r="D15" s="8"/>
      <c r="E15" s="10"/>
      <c r="F15" s="8" t="s">
        <v>33</v>
      </c>
      <c r="G15" s="46" t="s">
        <v>16</v>
      </c>
      <c r="H15" s="46" t="s">
        <v>16</v>
      </c>
      <c r="I15" s="50">
        <f t="shared" si="3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7" x14ac:dyDescent="0.25">
      <c r="A16" s="35" t="s">
        <v>40</v>
      </c>
      <c r="B16" s="8" t="s">
        <v>35</v>
      </c>
      <c r="C16" s="8" t="s">
        <v>129</v>
      </c>
      <c r="D16" s="8"/>
      <c r="E16" s="10"/>
      <c r="F16" s="8" t="s">
        <v>36</v>
      </c>
      <c r="G16" s="46" t="s">
        <v>97</v>
      </c>
      <c r="H16" s="46" t="s">
        <v>156</v>
      </c>
      <c r="I16" s="50">
        <f t="shared" si="3"/>
        <v>2</v>
      </c>
      <c r="J16" s="16">
        <f t="shared" si="1"/>
        <v>35.799999999999997</v>
      </c>
      <c r="K16" s="16">
        <f t="shared" si="2"/>
        <v>18.3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25">
      <c r="A17" s="35" t="s">
        <v>43</v>
      </c>
      <c r="B17" s="8" t="s">
        <v>38</v>
      </c>
      <c r="C17" s="12" t="s">
        <v>130</v>
      </c>
      <c r="D17" s="8"/>
      <c r="E17" s="10"/>
      <c r="F17" s="8" t="s">
        <v>39</v>
      </c>
      <c r="G17" s="46" t="s">
        <v>17</v>
      </c>
      <c r="H17" s="46" t="s">
        <v>49</v>
      </c>
      <c r="I17" s="50">
        <f t="shared" si="3"/>
        <v>11</v>
      </c>
      <c r="J17" s="16">
        <f t="shared" si="1"/>
        <v>196.89999999999998</v>
      </c>
      <c r="K17" s="16">
        <f t="shared" si="2"/>
        <v>100.65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25">
      <c r="A18" s="35" t="s">
        <v>46</v>
      </c>
      <c r="B18" s="8" t="s">
        <v>41</v>
      </c>
      <c r="C18" s="8" t="s">
        <v>131</v>
      </c>
      <c r="D18" s="8"/>
      <c r="E18" s="10"/>
      <c r="F18" s="8" t="s">
        <v>42</v>
      </c>
      <c r="G18" s="46" t="s">
        <v>99</v>
      </c>
      <c r="H18" s="46" t="s">
        <v>99</v>
      </c>
      <c r="I18" s="50">
        <f t="shared" si="3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25">
      <c r="A19" s="35" t="s">
        <v>49</v>
      </c>
      <c r="B19" s="8" t="s">
        <v>44</v>
      </c>
      <c r="C19" s="8" t="s">
        <v>132</v>
      </c>
      <c r="D19" s="8"/>
      <c r="E19" s="10"/>
      <c r="F19" s="8" t="s">
        <v>45</v>
      </c>
      <c r="G19" s="46" t="s">
        <v>37</v>
      </c>
      <c r="H19" s="46" t="s">
        <v>157</v>
      </c>
      <c r="I19" s="50">
        <f t="shared" si="3"/>
        <v>36</v>
      </c>
      <c r="J19" s="16">
        <f t="shared" si="1"/>
        <v>644.4</v>
      </c>
      <c r="K19" s="16">
        <f t="shared" si="2"/>
        <v>329.40000000000003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35" t="s">
        <v>52</v>
      </c>
      <c r="B20" s="8" t="s">
        <v>47</v>
      </c>
      <c r="C20" s="8" t="s">
        <v>133</v>
      </c>
      <c r="D20" s="8"/>
      <c r="E20" s="10"/>
      <c r="F20" s="8" t="s">
        <v>48</v>
      </c>
      <c r="G20" s="46" t="s">
        <v>101</v>
      </c>
      <c r="H20" s="46" t="s">
        <v>158</v>
      </c>
      <c r="I20" s="50">
        <f t="shared" si="3"/>
        <v>7</v>
      </c>
      <c r="J20" s="16">
        <f t="shared" si="1"/>
        <v>125.29999999999998</v>
      </c>
      <c r="K20" s="16">
        <f t="shared" si="2"/>
        <v>64.05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25">
      <c r="A21" s="35" t="s">
        <v>54</v>
      </c>
      <c r="B21" s="8" t="s">
        <v>50</v>
      </c>
      <c r="C21" s="8" t="s">
        <v>134</v>
      </c>
      <c r="D21" s="23"/>
      <c r="E21" s="8"/>
      <c r="F21" s="8" t="s">
        <v>51</v>
      </c>
      <c r="G21" s="46" t="s">
        <v>91</v>
      </c>
      <c r="H21" s="46" t="s">
        <v>159</v>
      </c>
      <c r="I21" s="50">
        <f t="shared" si="3"/>
        <v>1</v>
      </c>
      <c r="J21" s="16">
        <f t="shared" si="1"/>
        <v>17.899999999999999</v>
      </c>
      <c r="K21" s="16">
        <f t="shared" si="2"/>
        <v>9.15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25">
      <c r="A22" s="35" t="s">
        <v>58</v>
      </c>
      <c r="B22" s="8" t="s">
        <v>53</v>
      </c>
      <c r="C22" s="12" t="s">
        <v>135</v>
      </c>
      <c r="D22" s="12"/>
      <c r="E22" s="10"/>
      <c r="F22" s="8" t="s">
        <v>39</v>
      </c>
      <c r="G22" s="46" t="s">
        <v>17</v>
      </c>
      <c r="H22" s="46" t="s">
        <v>26</v>
      </c>
      <c r="I22" s="50">
        <f t="shared" si="3"/>
        <v>3</v>
      </c>
      <c r="J22" s="16">
        <f t="shared" si="1"/>
        <v>53.699999999999996</v>
      </c>
      <c r="K22" s="16">
        <f t="shared" si="2"/>
        <v>27.450000000000003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s="9" customFormat="1" x14ac:dyDescent="0.25">
      <c r="A23" s="35" t="s">
        <v>61</v>
      </c>
      <c r="B23" s="12" t="s">
        <v>55</v>
      </c>
      <c r="C23" s="8" t="s">
        <v>136</v>
      </c>
      <c r="D23" s="23"/>
      <c r="E23" s="12"/>
      <c r="F23" s="12" t="s">
        <v>56</v>
      </c>
      <c r="G23" s="48" t="s">
        <v>102</v>
      </c>
      <c r="H23" s="48" t="s">
        <v>160</v>
      </c>
      <c r="I23" s="51">
        <f t="shared" si="3"/>
        <v>161</v>
      </c>
      <c r="J23" s="16">
        <f t="shared" si="1"/>
        <v>2881.8999999999996</v>
      </c>
      <c r="K23" s="16">
        <f t="shared" si="2"/>
        <v>1473.15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spans="1:36" x14ac:dyDescent="0.25">
      <c r="A24" s="35" t="s">
        <v>65</v>
      </c>
      <c r="B24" s="8" t="s">
        <v>59</v>
      </c>
      <c r="C24" s="12" t="s">
        <v>137</v>
      </c>
      <c r="D24" s="25"/>
      <c r="E24" s="8"/>
      <c r="F24" s="8" t="s">
        <v>60</v>
      </c>
      <c r="G24" s="46" t="s">
        <v>104</v>
      </c>
      <c r="H24" s="46" t="s">
        <v>161</v>
      </c>
      <c r="I24" s="50">
        <f t="shared" si="3"/>
        <v>5</v>
      </c>
      <c r="J24" s="16">
        <f t="shared" si="1"/>
        <v>89.5</v>
      </c>
      <c r="K24" s="16">
        <f t="shared" si="2"/>
        <v>45.75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25">
      <c r="A25" s="35" t="s">
        <v>68</v>
      </c>
      <c r="B25" s="8" t="s">
        <v>62</v>
      </c>
      <c r="C25" s="27" t="s">
        <v>122</v>
      </c>
      <c r="D25" s="25"/>
      <c r="E25" s="216"/>
      <c r="F25" s="220" t="s">
        <v>63</v>
      </c>
      <c r="G25" s="46" t="s">
        <v>106</v>
      </c>
      <c r="H25" s="46" t="s">
        <v>162</v>
      </c>
      <c r="I25" s="50">
        <f t="shared" si="3"/>
        <v>20</v>
      </c>
      <c r="J25" s="16">
        <f t="shared" si="1"/>
        <v>358</v>
      </c>
      <c r="K25" s="16">
        <f t="shared" si="2"/>
        <v>183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25">
      <c r="A26" s="35" t="s">
        <v>71</v>
      </c>
      <c r="B26" s="8" t="s">
        <v>64</v>
      </c>
      <c r="C26" s="8" t="s">
        <v>122</v>
      </c>
      <c r="D26" s="29"/>
      <c r="E26" s="217"/>
      <c r="F26" s="221"/>
      <c r="G26" s="46" t="s">
        <v>108</v>
      </c>
      <c r="H26" s="46" t="s">
        <v>163</v>
      </c>
      <c r="I26" s="50">
        <f t="shared" si="3"/>
        <v>9</v>
      </c>
      <c r="J26" s="16">
        <f t="shared" si="1"/>
        <v>161.1</v>
      </c>
      <c r="K26" s="16">
        <f t="shared" si="2"/>
        <v>82.350000000000009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25">
      <c r="A27" s="35" t="s">
        <v>74</v>
      </c>
      <c r="B27" s="8" t="s">
        <v>164</v>
      </c>
      <c r="C27" s="28" t="s">
        <v>165</v>
      </c>
      <c r="D27" s="12"/>
      <c r="E27" s="10"/>
      <c r="F27" s="40" t="s">
        <v>166</v>
      </c>
      <c r="G27" s="46" t="s">
        <v>167</v>
      </c>
      <c r="H27" s="46" t="s">
        <v>167</v>
      </c>
      <c r="I27" s="50">
        <f t="shared" si="3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35" t="s">
        <v>77</v>
      </c>
      <c r="B28" s="8" t="s">
        <v>66</v>
      </c>
      <c r="C28" s="8" t="s">
        <v>138</v>
      </c>
      <c r="D28" s="30"/>
      <c r="E28" s="10"/>
      <c r="F28" s="8" t="s">
        <v>67</v>
      </c>
      <c r="G28" s="46" t="s">
        <v>16</v>
      </c>
      <c r="H28" s="46" t="s">
        <v>20</v>
      </c>
      <c r="I28" s="50">
        <f t="shared" si="3"/>
        <v>3</v>
      </c>
      <c r="J28" s="16">
        <f t="shared" si="1"/>
        <v>53.699999999999996</v>
      </c>
      <c r="K28" s="16">
        <f t="shared" si="2"/>
        <v>27.450000000000003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25">
      <c r="A29" s="35" t="s">
        <v>81</v>
      </c>
      <c r="B29" s="8" t="s">
        <v>69</v>
      </c>
      <c r="C29" s="8" t="s">
        <v>139</v>
      </c>
      <c r="D29" s="23"/>
      <c r="E29" s="8"/>
      <c r="F29" s="8" t="s">
        <v>70</v>
      </c>
      <c r="G29" s="46" t="s">
        <v>109</v>
      </c>
      <c r="H29" s="46" t="s">
        <v>168</v>
      </c>
      <c r="I29" s="50">
        <f t="shared" si="3"/>
        <v>5</v>
      </c>
      <c r="J29" s="16">
        <f t="shared" si="1"/>
        <v>89.5</v>
      </c>
      <c r="K29" s="16">
        <f t="shared" si="2"/>
        <v>45.75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25">
      <c r="A30" s="35" t="s">
        <v>83</v>
      </c>
      <c r="B30" s="8" t="s">
        <v>169</v>
      </c>
      <c r="C30" s="8" t="s">
        <v>170</v>
      </c>
      <c r="D30" s="8"/>
      <c r="E30" s="10"/>
      <c r="F30" s="8" t="s">
        <v>166</v>
      </c>
      <c r="G30" s="46" t="s">
        <v>171</v>
      </c>
      <c r="H30" s="46" t="s">
        <v>171</v>
      </c>
      <c r="I30" s="51">
        <f t="shared" si="3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x14ac:dyDescent="0.25">
      <c r="A31" s="35" t="s">
        <v>85</v>
      </c>
      <c r="B31" s="8" t="s">
        <v>172</v>
      </c>
      <c r="C31" s="8" t="s">
        <v>173</v>
      </c>
      <c r="D31" s="8"/>
      <c r="E31" s="10"/>
      <c r="F31" s="8" t="s">
        <v>174</v>
      </c>
      <c r="G31" s="46" t="s">
        <v>207</v>
      </c>
      <c r="H31" s="46" t="s">
        <v>175</v>
      </c>
      <c r="I31" s="51">
        <f t="shared" si="3"/>
        <v>8</v>
      </c>
      <c r="J31" s="16">
        <f t="shared" si="1"/>
        <v>143.19999999999999</v>
      </c>
      <c r="K31" s="16">
        <f t="shared" si="2"/>
        <v>73.2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s="9" customFormat="1" x14ac:dyDescent="0.25">
      <c r="A32" s="35" t="s">
        <v>88</v>
      </c>
      <c r="B32" s="12" t="s">
        <v>72</v>
      </c>
      <c r="C32" s="12" t="s">
        <v>140</v>
      </c>
      <c r="D32" s="12"/>
      <c r="E32" s="10"/>
      <c r="F32" s="12" t="s">
        <v>73</v>
      </c>
      <c r="G32" s="48" t="s">
        <v>110</v>
      </c>
      <c r="H32" s="48" t="s">
        <v>176</v>
      </c>
      <c r="I32" s="51">
        <f t="shared" si="3"/>
        <v>3</v>
      </c>
      <c r="J32" s="16">
        <f t="shared" si="1"/>
        <v>53.699999999999996</v>
      </c>
      <c r="K32" s="16">
        <f t="shared" si="2"/>
        <v>27.450000000000003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1:13" x14ac:dyDescent="0.25">
      <c r="A33" s="35" t="s">
        <v>90</v>
      </c>
      <c r="B33" s="8" t="s">
        <v>75</v>
      </c>
      <c r="C33" s="12" t="s">
        <v>141</v>
      </c>
      <c r="D33" s="31"/>
      <c r="E33" s="10"/>
      <c r="F33" s="8" t="s">
        <v>76</v>
      </c>
      <c r="G33" s="46" t="s">
        <v>16</v>
      </c>
      <c r="H33" s="46" t="s">
        <v>20</v>
      </c>
      <c r="I33" s="50">
        <f t="shared" si="3"/>
        <v>3</v>
      </c>
      <c r="J33" s="16">
        <f t="shared" si="1"/>
        <v>53.699999999999996</v>
      </c>
      <c r="K33" s="16">
        <f t="shared" si="2"/>
        <v>27.450000000000003</v>
      </c>
    </row>
    <row r="34" spans="1:13" x14ac:dyDescent="0.25">
      <c r="A34" s="35" t="s">
        <v>57</v>
      </c>
      <c r="B34" s="8" t="s">
        <v>78</v>
      </c>
      <c r="C34" s="220" t="s">
        <v>142</v>
      </c>
      <c r="D34" s="25"/>
      <c r="E34" s="216"/>
      <c r="F34" s="220" t="s">
        <v>79</v>
      </c>
      <c r="G34" s="46" t="s">
        <v>111</v>
      </c>
      <c r="H34" s="46" t="s">
        <v>177</v>
      </c>
      <c r="I34" s="50">
        <f t="shared" si="3"/>
        <v>263</v>
      </c>
      <c r="J34" s="16">
        <f t="shared" si="1"/>
        <v>4707.7</v>
      </c>
      <c r="K34" s="16">
        <f t="shared" si="2"/>
        <v>2406.4500000000003</v>
      </c>
      <c r="L34" s="210" t="s">
        <v>148</v>
      </c>
      <c r="M34" s="211"/>
    </row>
    <row r="35" spans="1:13" x14ac:dyDescent="0.25">
      <c r="A35" s="35" t="s">
        <v>146</v>
      </c>
      <c r="B35" s="8" t="s">
        <v>80</v>
      </c>
      <c r="C35" s="221"/>
      <c r="D35" s="29"/>
      <c r="E35" s="217"/>
      <c r="F35" s="221"/>
      <c r="G35" s="46" t="s">
        <v>112</v>
      </c>
      <c r="H35" s="46" t="s">
        <v>178</v>
      </c>
      <c r="I35" s="50">
        <f t="shared" si="3"/>
        <v>89</v>
      </c>
      <c r="J35" s="16">
        <f t="shared" si="1"/>
        <v>1593.1</v>
      </c>
      <c r="K35" s="16">
        <f t="shared" si="2"/>
        <v>814.35</v>
      </c>
      <c r="L35" s="210"/>
      <c r="M35" s="211"/>
    </row>
    <row r="36" spans="1:13" x14ac:dyDescent="0.25">
      <c r="A36" s="35" t="s">
        <v>191</v>
      </c>
      <c r="B36" s="8" t="s">
        <v>180</v>
      </c>
      <c r="C36" s="40" t="s">
        <v>181</v>
      </c>
      <c r="D36" s="33"/>
      <c r="E36" s="10"/>
      <c r="F36" s="40" t="s">
        <v>166</v>
      </c>
      <c r="G36" s="46" t="s">
        <v>182</v>
      </c>
      <c r="H36" s="46" t="s">
        <v>182</v>
      </c>
      <c r="I36" s="50">
        <f t="shared" si="3"/>
        <v>0</v>
      </c>
      <c r="J36" s="16">
        <f t="shared" si="1"/>
        <v>0</v>
      </c>
      <c r="K36" s="16">
        <f t="shared" si="2"/>
        <v>0</v>
      </c>
      <c r="L36" s="44"/>
      <c r="M36" s="45"/>
    </row>
    <row r="37" spans="1:13" x14ac:dyDescent="0.25">
      <c r="A37" s="35" t="s">
        <v>192</v>
      </c>
      <c r="B37" s="13" t="s">
        <v>82</v>
      </c>
      <c r="C37" s="32" t="s">
        <v>143</v>
      </c>
      <c r="D37" s="14"/>
      <c r="E37" s="14"/>
      <c r="F37" s="15"/>
      <c r="G37" s="47" t="s">
        <v>65</v>
      </c>
      <c r="H37" s="47" t="s">
        <v>65</v>
      </c>
      <c r="I37" s="50">
        <f t="shared" si="3"/>
        <v>0</v>
      </c>
      <c r="J37" s="16">
        <f t="shared" si="1"/>
        <v>0</v>
      </c>
      <c r="K37" s="16">
        <f t="shared" si="2"/>
        <v>0</v>
      </c>
    </row>
    <row r="38" spans="1:13" s="9" customFormat="1" x14ac:dyDescent="0.25">
      <c r="A38" s="35" t="s">
        <v>193</v>
      </c>
      <c r="B38" s="12" t="s">
        <v>183</v>
      </c>
      <c r="C38" s="41" t="s">
        <v>184</v>
      </c>
      <c r="D38" s="42"/>
      <c r="E38" s="10"/>
      <c r="F38" s="43" t="s">
        <v>166</v>
      </c>
      <c r="G38" s="48" t="s">
        <v>16</v>
      </c>
      <c r="H38" s="48" t="s">
        <v>16</v>
      </c>
      <c r="I38" s="50">
        <f t="shared" ref="I38:I39" si="4">H38-G38</f>
        <v>0</v>
      </c>
      <c r="J38" s="16">
        <f t="shared" si="1"/>
        <v>0</v>
      </c>
      <c r="K38" s="16">
        <f t="shared" si="2"/>
        <v>0</v>
      </c>
    </row>
    <row r="39" spans="1:13" x14ac:dyDescent="0.25">
      <c r="A39" s="35" t="s">
        <v>194</v>
      </c>
      <c r="B39" s="12" t="s">
        <v>185</v>
      </c>
      <c r="C39" s="41" t="s">
        <v>187</v>
      </c>
      <c r="D39" s="42"/>
      <c r="E39" s="10"/>
      <c r="F39" s="43" t="s">
        <v>188</v>
      </c>
      <c r="G39" s="48" t="s">
        <v>205</v>
      </c>
      <c r="H39" s="48" t="s">
        <v>189</v>
      </c>
      <c r="I39" s="50">
        <f t="shared" si="4"/>
        <v>1</v>
      </c>
      <c r="J39" s="16">
        <f t="shared" si="1"/>
        <v>17.899999999999999</v>
      </c>
      <c r="K39" s="16">
        <f t="shared" si="2"/>
        <v>9.15</v>
      </c>
    </row>
    <row r="40" spans="1:13" x14ac:dyDescent="0.25">
      <c r="A40" s="35" t="s">
        <v>195</v>
      </c>
      <c r="B40" s="12" t="s">
        <v>186</v>
      </c>
      <c r="C40" s="41" t="s">
        <v>187</v>
      </c>
      <c r="D40" s="12"/>
      <c r="E40" s="10"/>
      <c r="F40" s="43" t="s">
        <v>188</v>
      </c>
      <c r="G40" s="48" t="s">
        <v>206</v>
      </c>
      <c r="H40" s="48" t="s">
        <v>190</v>
      </c>
      <c r="I40" s="51">
        <f>H40-G40</f>
        <v>4</v>
      </c>
      <c r="J40" s="16">
        <f t="shared" si="1"/>
        <v>71.599999999999994</v>
      </c>
      <c r="K40" s="16">
        <f t="shared" si="2"/>
        <v>36.6</v>
      </c>
    </row>
    <row r="41" spans="1:13" x14ac:dyDescent="0.25">
      <c r="A41" s="35" t="s">
        <v>196</v>
      </c>
      <c r="B41" s="12" t="s">
        <v>84</v>
      </c>
      <c r="C41" s="41" t="s">
        <v>144</v>
      </c>
      <c r="D41" s="12"/>
      <c r="E41" s="10"/>
      <c r="F41" s="43" t="s">
        <v>73</v>
      </c>
      <c r="G41" s="48" t="s">
        <v>113</v>
      </c>
      <c r="H41" s="48" t="s">
        <v>179</v>
      </c>
      <c r="I41" s="51">
        <f>H41-G41</f>
        <v>2</v>
      </c>
      <c r="J41" s="16">
        <f t="shared" si="1"/>
        <v>35.799999999999997</v>
      </c>
      <c r="K41" s="16">
        <f t="shared" si="2"/>
        <v>18.3</v>
      </c>
    </row>
    <row r="42" spans="1:13" x14ac:dyDescent="0.25">
      <c r="A42" s="35" t="s">
        <v>197</v>
      </c>
      <c r="B42" s="8" t="s">
        <v>86</v>
      </c>
      <c r="C42" s="12" t="s">
        <v>145</v>
      </c>
      <c r="D42" s="8"/>
      <c r="E42" s="10"/>
      <c r="F42" s="8" t="s">
        <v>87</v>
      </c>
      <c r="G42" s="46" t="s">
        <v>23</v>
      </c>
      <c r="H42" s="46" t="s">
        <v>29</v>
      </c>
      <c r="I42" s="50">
        <f>H42-G42</f>
        <v>2</v>
      </c>
      <c r="J42" s="16">
        <f t="shared" si="1"/>
        <v>35.799999999999997</v>
      </c>
      <c r="K42" s="16">
        <f t="shared" si="2"/>
        <v>18.3</v>
      </c>
    </row>
    <row r="43" spans="1:13" x14ac:dyDescent="0.25">
      <c r="A43" s="35" t="s">
        <v>198</v>
      </c>
      <c r="B43" s="8" t="s">
        <v>89</v>
      </c>
      <c r="C43" s="12" t="s">
        <v>147</v>
      </c>
      <c r="D43" s="8"/>
      <c r="E43" s="10"/>
      <c r="F43" s="8" t="s">
        <v>87</v>
      </c>
      <c r="G43" s="46" t="s">
        <v>26</v>
      </c>
      <c r="H43" s="46" t="s">
        <v>29</v>
      </c>
      <c r="I43" s="50">
        <f t="shared" ref="I43" si="5">H43-G43</f>
        <v>1</v>
      </c>
      <c r="J43" s="16">
        <f t="shared" si="1"/>
        <v>17.899999999999999</v>
      </c>
      <c r="K43" s="16">
        <f t="shared" si="2"/>
        <v>9.15</v>
      </c>
    </row>
    <row r="44" spans="1:13" x14ac:dyDescent="0.25">
      <c r="A44" s="17"/>
    </row>
    <row r="45" spans="1:13" ht="15.75" x14ac:dyDescent="0.25">
      <c r="A45" s="212" t="s">
        <v>115</v>
      </c>
      <c r="B45" s="213"/>
      <c r="C45" s="213"/>
      <c r="D45" s="213"/>
      <c r="E45" s="213"/>
      <c r="F45" s="213"/>
      <c r="G45" s="213"/>
      <c r="H45" s="213"/>
      <c r="I45" s="213"/>
      <c r="J45" s="20">
        <f>SUM(J9:J44)</f>
        <v>13460.8</v>
      </c>
      <c r="K45" s="20">
        <f>SUM(K9:K44)</f>
        <v>6880.8</v>
      </c>
      <c r="M45" s="18">
        <f>J45-K45</f>
        <v>6579.9999999999991</v>
      </c>
    </row>
    <row r="46" spans="1:13" x14ac:dyDescent="0.25">
      <c r="J46" s="17"/>
    </row>
    <row r="47" spans="1:13" x14ac:dyDescent="0.25">
      <c r="J47" s="17"/>
    </row>
    <row r="48" spans="1:13" x14ac:dyDescent="0.25">
      <c r="J48" s="17"/>
    </row>
    <row r="49" spans="10:10" x14ac:dyDescent="0.25">
      <c r="J49" s="17"/>
    </row>
    <row r="50" spans="10:10" x14ac:dyDescent="0.25">
      <c r="J50" s="17"/>
    </row>
    <row r="51" spans="10:10" x14ac:dyDescent="0.25">
      <c r="J51" s="17"/>
    </row>
    <row r="52" spans="10:10" x14ac:dyDescent="0.25">
      <c r="J52" s="17"/>
    </row>
    <row r="53" spans="10:10" x14ac:dyDescent="0.25">
      <c r="J53" s="17"/>
    </row>
    <row r="54" spans="10:10" x14ac:dyDescent="0.25">
      <c r="J54" s="17"/>
    </row>
    <row r="55" spans="10:10" x14ac:dyDescent="0.25">
      <c r="J55" s="17"/>
    </row>
    <row r="56" spans="10:10" x14ac:dyDescent="0.25">
      <c r="J56" s="17"/>
    </row>
    <row r="57" spans="10:10" x14ac:dyDescent="0.25">
      <c r="J57" s="17"/>
    </row>
    <row r="58" spans="10:10" x14ac:dyDescent="0.25">
      <c r="J58" s="17"/>
    </row>
    <row r="59" spans="10:10" x14ac:dyDescent="0.25">
      <c r="J59" s="17"/>
    </row>
    <row r="60" spans="10:10" x14ac:dyDescent="0.25">
      <c r="J60" s="17"/>
    </row>
    <row r="61" spans="10:10" x14ac:dyDescent="0.25">
      <c r="J61" s="17"/>
    </row>
    <row r="62" spans="10:10" x14ac:dyDescent="0.25">
      <c r="J62" s="17"/>
    </row>
    <row r="63" spans="10:10" x14ac:dyDescent="0.25">
      <c r="J63" s="17"/>
    </row>
    <row r="64" spans="10:10" x14ac:dyDescent="0.25">
      <c r="J64" s="17"/>
    </row>
    <row r="65" spans="10:10" x14ac:dyDescent="0.25">
      <c r="J65" s="17"/>
    </row>
    <row r="66" spans="10:10" x14ac:dyDescent="0.25">
      <c r="J66" s="17"/>
    </row>
    <row r="67" spans="10:10" x14ac:dyDescent="0.25">
      <c r="J67" s="17"/>
    </row>
    <row r="68" spans="10:10" x14ac:dyDescent="0.25">
      <c r="J68" s="17"/>
    </row>
    <row r="69" spans="10:10" x14ac:dyDescent="0.25">
      <c r="J69" s="17"/>
    </row>
    <row r="70" spans="10:10" x14ac:dyDescent="0.25">
      <c r="J70" s="17"/>
    </row>
    <row r="71" spans="10:10" x14ac:dyDescent="0.25">
      <c r="J71" s="17"/>
    </row>
    <row r="72" spans="10:10" x14ac:dyDescent="0.25">
      <c r="J72" s="17"/>
    </row>
    <row r="73" spans="10:10" x14ac:dyDescent="0.25">
      <c r="J73" s="17"/>
    </row>
    <row r="74" spans="10:10" x14ac:dyDescent="0.25">
      <c r="J74" s="17"/>
    </row>
    <row r="75" spans="10:10" x14ac:dyDescent="0.25">
      <c r="J75" s="17"/>
    </row>
    <row r="76" spans="10:10" x14ac:dyDescent="0.25">
      <c r="J76" s="17"/>
    </row>
    <row r="77" spans="10:10" x14ac:dyDescent="0.25">
      <c r="J77" s="17"/>
    </row>
    <row r="78" spans="10:10" x14ac:dyDescent="0.25">
      <c r="J78" s="17"/>
    </row>
    <row r="79" spans="10:10" x14ac:dyDescent="0.25">
      <c r="J79" s="17"/>
    </row>
    <row r="80" spans="10:10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  <row r="109" spans="10:10" x14ac:dyDescent="0.25">
      <c r="J109" s="17"/>
    </row>
    <row r="110" spans="10:10" x14ac:dyDescent="0.25">
      <c r="J110" s="17"/>
    </row>
    <row r="111" spans="10:10" x14ac:dyDescent="0.25">
      <c r="J111" s="17"/>
    </row>
    <row r="112" spans="10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</sheetData>
  <mergeCells count="16">
    <mergeCell ref="L34:M35"/>
    <mergeCell ref="A45:I45"/>
    <mergeCell ref="I5:I6"/>
    <mergeCell ref="J5:J6"/>
    <mergeCell ref="K5:K6"/>
    <mergeCell ref="E25:E26"/>
    <mergeCell ref="F25:F26"/>
    <mergeCell ref="C34:C35"/>
    <mergeCell ref="E34:E35"/>
    <mergeCell ref="F34:F35"/>
    <mergeCell ref="A5:A6"/>
    <mergeCell ref="B5:B6"/>
    <mergeCell ref="C5:C6"/>
    <mergeCell ref="D5:E5"/>
    <mergeCell ref="F5:F6"/>
    <mergeCell ref="G5:H5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J249"/>
  <sheetViews>
    <sheetView zoomScaleNormal="100" workbookViewId="0">
      <selection activeCell="A124" sqref="A124:XFD124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9" customWidth="1"/>
    <col min="11" max="11" width="12.7109375" customWidth="1"/>
    <col min="12" max="13" width="9.140625" customWidth="1"/>
  </cols>
  <sheetData>
    <row r="1" spans="1:34" ht="23.25" x14ac:dyDescent="0.35">
      <c r="A1" s="1" t="s">
        <v>0</v>
      </c>
    </row>
    <row r="2" spans="1:34" x14ac:dyDescent="0.25">
      <c r="A2" t="s">
        <v>1</v>
      </c>
      <c r="E2" s="23"/>
      <c r="F2" t="s">
        <v>2</v>
      </c>
      <c r="H2" s="113"/>
      <c r="I2" t="s">
        <v>200</v>
      </c>
    </row>
    <row r="3" spans="1:34" x14ac:dyDescent="0.25">
      <c r="A3" t="s">
        <v>3</v>
      </c>
      <c r="E3" s="10"/>
      <c r="F3" t="s">
        <v>4</v>
      </c>
    </row>
    <row r="5" spans="1:34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1389</v>
      </c>
      <c r="H5" s="227"/>
      <c r="I5" s="228" t="s">
        <v>9</v>
      </c>
      <c r="J5" s="234" t="s">
        <v>1500</v>
      </c>
    </row>
    <row r="6" spans="1:34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5"/>
    </row>
    <row r="7" spans="1:34" s="98" customFormat="1" x14ac:dyDescent="0.25">
      <c r="A7" s="57" t="s">
        <v>13</v>
      </c>
      <c r="B7" s="99">
        <v>902</v>
      </c>
      <c r="C7" s="178" t="s">
        <v>1446</v>
      </c>
      <c r="D7" s="97"/>
      <c r="E7" s="10"/>
      <c r="F7" s="179" t="s">
        <v>1390</v>
      </c>
      <c r="G7" s="97"/>
      <c r="H7" s="97"/>
      <c r="I7" s="176">
        <f>H7-G7</f>
        <v>0</v>
      </c>
      <c r="J7" s="177">
        <f>I7*98.07</f>
        <v>0</v>
      </c>
    </row>
    <row r="8" spans="1:34" s="98" customFormat="1" x14ac:dyDescent="0.25">
      <c r="A8" s="57" t="s">
        <v>17</v>
      </c>
      <c r="B8" s="99" t="s">
        <v>516</v>
      </c>
      <c r="C8" s="99" t="s">
        <v>517</v>
      </c>
      <c r="D8" s="97"/>
      <c r="E8" s="10"/>
      <c r="F8" s="99" t="s">
        <v>518</v>
      </c>
      <c r="G8" s="100">
        <v>1</v>
      </c>
      <c r="H8" s="100">
        <v>1</v>
      </c>
      <c r="I8" s="176">
        <f t="shared" ref="I8:I71" si="0">H8-G8</f>
        <v>0</v>
      </c>
      <c r="J8" s="177">
        <f t="shared" ref="J8:J71" si="1">I8*98.07</f>
        <v>0</v>
      </c>
    </row>
    <row r="9" spans="1:34" s="98" customFormat="1" x14ac:dyDescent="0.25">
      <c r="A9" s="57" t="s">
        <v>20</v>
      </c>
      <c r="B9" s="99" t="s">
        <v>1404</v>
      </c>
      <c r="C9" s="43" t="s">
        <v>1405</v>
      </c>
      <c r="D9" s="97"/>
      <c r="E9" s="10"/>
      <c r="F9" s="99" t="s">
        <v>1406</v>
      </c>
      <c r="G9" s="100"/>
      <c r="H9" s="100">
        <v>0</v>
      </c>
      <c r="I9" s="176">
        <f t="shared" si="0"/>
        <v>0</v>
      </c>
      <c r="J9" s="177">
        <f t="shared" si="1"/>
        <v>0</v>
      </c>
    </row>
    <row r="10" spans="1:34" s="61" customFormat="1" x14ac:dyDescent="0.25">
      <c r="A10" s="57" t="s">
        <v>23</v>
      </c>
      <c r="B10" s="58" t="s">
        <v>208</v>
      </c>
      <c r="C10" s="59" t="s">
        <v>209</v>
      </c>
      <c r="D10" s="60"/>
      <c r="E10" s="10"/>
      <c r="F10" s="62" t="s">
        <v>210</v>
      </c>
      <c r="G10" s="53">
        <v>1</v>
      </c>
      <c r="H10" s="53">
        <v>1</v>
      </c>
      <c r="I10" s="176">
        <f t="shared" si="0"/>
        <v>0</v>
      </c>
      <c r="J10" s="177">
        <f t="shared" si="1"/>
        <v>0</v>
      </c>
    </row>
    <row r="11" spans="1:34" s="61" customFormat="1" x14ac:dyDescent="0.25">
      <c r="A11" s="57" t="s">
        <v>26</v>
      </c>
      <c r="B11" s="58" t="s">
        <v>490</v>
      </c>
      <c r="C11" s="59" t="s">
        <v>491</v>
      </c>
      <c r="D11" s="23"/>
      <c r="E11" s="12"/>
      <c r="F11" s="62" t="s">
        <v>463</v>
      </c>
      <c r="G11" s="53">
        <v>11</v>
      </c>
      <c r="H11" s="53">
        <v>13</v>
      </c>
      <c r="I11" s="176">
        <f t="shared" si="0"/>
        <v>2</v>
      </c>
      <c r="J11" s="177">
        <f t="shared" si="1"/>
        <v>196.14</v>
      </c>
    </row>
    <row r="12" spans="1:34" s="61" customFormat="1" x14ac:dyDescent="0.25">
      <c r="A12" s="57" t="s">
        <v>29</v>
      </c>
      <c r="B12" s="58" t="s">
        <v>793</v>
      </c>
      <c r="C12" s="59" t="s">
        <v>794</v>
      </c>
      <c r="D12" s="60"/>
      <c r="E12" s="10"/>
      <c r="F12" s="62" t="s">
        <v>795</v>
      </c>
      <c r="G12" s="53">
        <v>9</v>
      </c>
      <c r="H12" s="53">
        <v>9</v>
      </c>
      <c r="I12" s="176">
        <f t="shared" si="0"/>
        <v>0</v>
      </c>
      <c r="J12" s="177">
        <f t="shared" si="1"/>
        <v>0</v>
      </c>
    </row>
    <row r="13" spans="1:34" s="61" customFormat="1" x14ac:dyDescent="0.25">
      <c r="A13" s="57" t="s">
        <v>31</v>
      </c>
      <c r="B13" s="99" t="s">
        <v>519</v>
      </c>
      <c r="C13" s="83" t="s">
        <v>520</v>
      </c>
      <c r="D13" s="241"/>
      <c r="E13" s="243"/>
      <c r="F13" s="83" t="s">
        <v>522</v>
      </c>
      <c r="G13" s="53">
        <v>62</v>
      </c>
      <c r="H13" s="53">
        <v>71</v>
      </c>
      <c r="I13" s="176">
        <f t="shared" si="0"/>
        <v>9</v>
      </c>
      <c r="J13" s="177">
        <f t="shared" si="1"/>
        <v>882.62999999999988</v>
      </c>
    </row>
    <row r="14" spans="1:34" s="61" customFormat="1" x14ac:dyDescent="0.25">
      <c r="A14" s="57" t="s">
        <v>34</v>
      </c>
      <c r="B14" s="99" t="s">
        <v>521</v>
      </c>
      <c r="C14" s="85"/>
      <c r="D14" s="242"/>
      <c r="E14" s="244"/>
      <c r="F14" s="85"/>
      <c r="G14" s="53">
        <v>36</v>
      </c>
      <c r="H14" s="53">
        <v>40</v>
      </c>
      <c r="I14" s="176">
        <f t="shared" si="0"/>
        <v>4</v>
      </c>
      <c r="J14" s="177">
        <f t="shared" si="1"/>
        <v>392.28</v>
      </c>
    </row>
    <row r="15" spans="1:34" s="61" customFormat="1" x14ac:dyDescent="0.25">
      <c r="A15" s="57" t="s">
        <v>37</v>
      </c>
      <c r="B15" s="99" t="s">
        <v>899</v>
      </c>
      <c r="C15" s="85" t="s">
        <v>900</v>
      </c>
      <c r="D15" s="23"/>
      <c r="E15" s="12"/>
      <c r="F15" s="138" t="s">
        <v>901</v>
      </c>
      <c r="G15" s="53">
        <v>8</v>
      </c>
      <c r="H15" s="53">
        <v>12</v>
      </c>
      <c r="I15" s="176">
        <f t="shared" si="0"/>
        <v>4</v>
      </c>
      <c r="J15" s="177">
        <f t="shared" si="1"/>
        <v>392.28</v>
      </c>
    </row>
    <row r="16" spans="1:34" x14ac:dyDescent="0.25">
      <c r="A16" s="57" t="s">
        <v>40</v>
      </c>
      <c r="B16" s="12" t="s">
        <v>150</v>
      </c>
      <c r="C16" s="12" t="s">
        <v>151</v>
      </c>
      <c r="D16" s="23"/>
      <c r="E16" s="12"/>
      <c r="F16" t="s">
        <v>152</v>
      </c>
      <c r="G16" s="46" t="s">
        <v>146</v>
      </c>
      <c r="H16" s="46" t="s">
        <v>146</v>
      </c>
      <c r="I16" s="176">
        <f t="shared" si="0"/>
        <v>0</v>
      </c>
      <c r="J16" s="177">
        <f t="shared" si="1"/>
        <v>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25">
      <c r="A17" s="57" t="s">
        <v>43</v>
      </c>
      <c r="B17" s="12" t="s">
        <v>212</v>
      </c>
      <c r="C17" s="12" t="s">
        <v>213</v>
      </c>
      <c r="D17" s="12"/>
      <c r="E17" s="10"/>
      <c r="F17" s="8" t="s">
        <v>214</v>
      </c>
      <c r="G17" s="46" t="s">
        <v>20</v>
      </c>
      <c r="H17" s="46" t="s">
        <v>20</v>
      </c>
      <c r="I17" s="176">
        <f t="shared" si="0"/>
        <v>0</v>
      </c>
      <c r="J17" s="177">
        <f t="shared" si="1"/>
        <v>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5">
      <c r="A18" s="57" t="s">
        <v>46</v>
      </c>
      <c r="B18" s="12" t="s">
        <v>120</v>
      </c>
      <c r="C18" s="12" t="s">
        <v>121</v>
      </c>
      <c r="D18" s="12"/>
      <c r="E18" s="10"/>
      <c r="F18" s="8" t="s">
        <v>76</v>
      </c>
      <c r="G18" s="46" t="s">
        <v>20</v>
      </c>
      <c r="H18" s="46" t="s">
        <v>20</v>
      </c>
      <c r="I18" s="176">
        <f t="shared" si="0"/>
        <v>0</v>
      </c>
      <c r="J18" s="177">
        <f t="shared" si="1"/>
        <v>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25">
      <c r="A19" s="57" t="s">
        <v>49</v>
      </c>
      <c r="B19" s="12" t="s">
        <v>1190</v>
      </c>
      <c r="C19" s="12" t="s">
        <v>1191</v>
      </c>
      <c r="D19" s="12"/>
      <c r="E19" s="10"/>
      <c r="F19" s="8" t="s">
        <v>1185</v>
      </c>
      <c r="G19" s="46" t="s">
        <v>13</v>
      </c>
      <c r="H19" s="46" t="s">
        <v>17</v>
      </c>
      <c r="I19" s="176">
        <f t="shared" si="0"/>
        <v>1</v>
      </c>
      <c r="J19" s="177">
        <f t="shared" si="1"/>
        <v>98.07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25">
      <c r="A20" s="57" t="s">
        <v>52</v>
      </c>
      <c r="B20" s="12" t="s">
        <v>1192</v>
      </c>
      <c r="C20" s="12" t="s">
        <v>1191</v>
      </c>
      <c r="D20" s="12"/>
      <c r="E20" s="10"/>
      <c r="F20" s="8" t="s">
        <v>1185</v>
      </c>
      <c r="G20" s="46" t="s">
        <v>16</v>
      </c>
      <c r="H20" s="46" t="s">
        <v>13</v>
      </c>
      <c r="I20" s="176">
        <f t="shared" si="0"/>
        <v>1</v>
      </c>
      <c r="J20" s="177">
        <f t="shared" si="1"/>
        <v>98.07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25">
      <c r="A21" s="57" t="s">
        <v>54</v>
      </c>
      <c r="B21" s="12" t="s">
        <v>1310</v>
      </c>
      <c r="C21" s="12" t="s">
        <v>1311</v>
      </c>
      <c r="D21" s="12"/>
      <c r="E21" s="10"/>
      <c r="F21" s="8" t="s">
        <v>1312</v>
      </c>
      <c r="G21" s="46" t="s">
        <v>16</v>
      </c>
      <c r="H21" s="46" t="s">
        <v>20</v>
      </c>
      <c r="I21" s="176">
        <f t="shared" si="0"/>
        <v>3</v>
      </c>
      <c r="J21" s="177">
        <f t="shared" si="1"/>
        <v>294.20999999999998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25">
      <c r="A22" s="57" t="s">
        <v>58</v>
      </c>
      <c r="B22" s="12" t="s">
        <v>296</v>
      </c>
      <c r="C22" s="12" t="s">
        <v>297</v>
      </c>
      <c r="D22" s="23"/>
      <c r="E22" s="12"/>
      <c r="F22" s="8" t="s">
        <v>298</v>
      </c>
      <c r="G22" s="46" t="s">
        <v>29</v>
      </c>
      <c r="H22" s="46" t="s">
        <v>37</v>
      </c>
      <c r="I22" s="176">
        <f t="shared" si="0"/>
        <v>3</v>
      </c>
      <c r="J22" s="177">
        <f t="shared" si="1"/>
        <v>294.20999999999998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25">
      <c r="A23" s="57" t="s">
        <v>61</v>
      </c>
      <c r="B23" s="12" t="s">
        <v>488</v>
      </c>
      <c r="C23" s="12" t="s">
        <v>489</v>
      </c>
      <c r="D23" s="12"/>
      <c r="E23" s="10"/>
      <c r="F23" s="8" t="s">
        <v>454</v>
      </c>
      <c r="G23" s="46" t="s">
        <v>20</v>
      </c>
      <c r="H23" s="46" t="s">
        <v>20</v>
      </c>
      <c r="I23" s="176">
        <f t="shared" si="0"/>
        <v>0</v>
      </c>
      <c r="J23" s="177">
        <f t="shared" si="1"/>
        <v>0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x14ac:dyDescent="0.25">
      <c r="A24" s="57" t="s">
        <v>65</v>
      </c>
      <c r="B24" s="12" t="s">
        <v>14</v>
      </c>
      <c r="C24" s="164" t="s">
        <v>122</v>
      </c>
      <c r="D24" s="23"/>
      <c r="E24" s="12"/>
      <c r="F24" s="8" t="s">
        <v>15</v>
      </c>
      <c r="G24" s="46" t="s">
        <v>13</v>
      </c>
      <c r="H24" s="46" t="s">
        <v>13</v>
      </c>
      <c r="I24" s="176">
        <f t="shared" si="0"/>
        <v>0</v>
      </c>
      <c r="J24" s="177">
        <f t="shared" si="1"/>
        <v>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25">
      <c r="A25" s="57" t="s">
        <v>68</v>
      </c>
      <c r="B25" s="99" t="s">
        <v>523</v>
      </c>
      <c r="C25" s="99" t="s">
        <v>524</v>
      </c>
      <c r="D25" s="23"/>
      <c r="E25" s="12"/>
      <c r="F25" s="99" t="s">
        <v>527</v>
      </c>
      <c r="G25" s="46" t="s">
        <v>393</v>
      </c>
      <c r="H25" s="46" t="s">
        <v>399</v>
      </c>
      <c r="I25" s="176">
        <f t="shared" si="0"/>
        <v>10</v>
      </c>
      <c r="J25" s="177">
        <f t="shared" si="1"/>
        <v>980.69999999999993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25">
      <c r="A26" s="57" t="s">
        <v>71</v>
      </c>
      <c r="B26" s="99" t="s">
        <v>525</v>
      </c>
      <c r="C26" s="99" t="s">
        <v>526</v>
      </c>
      <c r="D26" s="23"/>
      <c r="E26" s="12"/>
      <c r="F26" s="99" t="s">
        <v>528</v>
      </c>
      <c r="G26" s="46" t="s">
        <v>31</v>
      </c>
      <c r="H26" s="46" t="s">
        <v>31</v>
      </c>
      <c r="I26" s="176">
        <f t="shared" si="0"/>
        <v>0</v>
      </c>
      <c r="J26" s="177">
        <f t="shared" si="1"/>
        <v>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25">
      <c r="A27" s="57" t="s">
        <v>74</v>
      </c>
      <c r="B27" s="12" t="s">
        <v>1290</v>
      </c>
      <c r="C27" s="12" t="s">
        <v>1291</v>
      </c>
      <c r="D27" s="12"/>
      <c r="E27" s="10"/>
      <c r="F27" s="8" t="s">
        <v>1292</v>
      </c>
      <c r="G27" s="46" t="s">
        <v>20</v>
      </c>
      <c r="H27" s="46" t="s">
        <v>37</v>
      </c>
      <c r="I27" s="176">
        <f t="shared" si="0"/>
        <v>6</v>
      </c>
      <c r="J27" s="177">
        <f t="shared" si="1"/>
        <v>588.41999999999996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25">
      <c r="A28" s="57" t="s">
        <v>77</v>
      </c>
      <c r="B28" s="12" t="s">
        <v>18</v>
      </c>
      <c r="C28" s="12" t="s">
        <v>123</v>
      </c>
      <c r="D28" s="23"/>
      <c r="E28" s="12"/>
      <c r="F28" s="8" t="s">
        <v>19</v>
      </c>
      <c r="G28" s="46" t="s">
        <v>194</v>
      </c>
      <c r="H28" s="46" t="s">
        <v>206</v>
      </c>
      <c r="I28" s="176">
        <f t="shared" si="0"/>
        <v>5</v>
      </c>
      <c r="J28" s="177">
        <f t="shared" si="1"/>
        <v>490.34999999999997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25">
      <c r="A29" s="57" t="s">
        <v>81</v>
      </c>
      <c r="B29" s="12" t="s">
        <v>21</v>
      </c>
      <c r="C29" s="12" t="s">
        <v>124</v>
      </c>
      <c r="D29" s="23"/>
      <c r="E29" s="12"/>
      <c r="F29" s="8" t="s">
        <v>22</v>
      </c>
      <c r="G29" s="46" t="s">
        <v>58</v>
      </c>
      <c r="H29" s="46" t="s">
        <v>61</v>
      </c>
      <c r="I29" s="176">
        <f t="shared" si="0"/>
        <v>1</v>
      </c>
      <c r="J29" s="177">
        <f t="shared" si="1"/>
        <v>98.07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25">
      <c r="A30" s="57" t="s">
        <v>83</v>
      </c>
      <c r="B30" s="12" t="s">
        <v>484</v>
      </c>
      <c r="C30" s="12" t="s">
        <v>485</v>
      </c>
      <c r="D30" s="12"/>
      <c r="E30" s="10"/>
      <c r="F30" s="8" t="s">
        <v>416</v>
      </c>
      <c r="G30" s="46" t="s">
        <v>13</v>
      </c>
      <c r="H30" s="46" t="s">
        <v>13</v>
      </c>
      <c r="I30" s="176">
        <f t="shared" si="0"/>
        <v>0</v>
      </c>
      <c r="J30" s="177">
        <f t="shared" si="1"/>
        <v>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x14ac:dyDescent="0.25">
      <c r="A31" s="57" t="s">
        <v>85</v>
      </c>
      <c r="B31" s="12" t="s">
        <v>24</v>
      </c>
      <c r="C31" s="12" t="s">
        <v>125</v>
      </c>
      <c r="D31" s="23"/>
      <c r="E31" s="12"/>
      <c r="F31" s="8" t="s">
        <v>25</v>
      </c>
      <c r="G31" s="46" t="s">
        <v>242</v>
      </c>
      <c r="H31" s="46" t="s">
        <v>245</v>
      </c>
      <c r="I31" s="176">
        <f t="shared" si="0"/>
        <v>5</v>
      </c>
      <c r="J31" s="177">
        <f t="shared" si="1"/>
        <v>490.34999999999997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25">
      <c r="A32" s="57" t="s">
        <v>88</v>
      </c>
      <c r="B32" s="12" t="s">
        <v>27</v>
      </c>
      <c r="C32" s="12" t="s">
        <v>126</v>
      </c>
      <c r="D32" s="23"/>
      <c r="E32" s="12"/>
      <c r="F32" s="8" t="s">
        <v>28</v>
      </c>
      <c r="G32" s="46" t="s">
        <v>23</v>
      </c>
      <c r="H32" s="46" t="s">
        <v>23</v>
      </c>
      <c r="I32" s="176">
        <f t="shared" si="0"/>
        <v>0</v>
      </c>
      <c r="J32" s="177">
        <f t="shared" si="1"/>
        <v>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25">
      <c r="A33" s="57" t="s">
        <v>90</v>
      </c>
      <c r="B33" s="12" t="s">
        <v>30</v>
      </c>
      <c r="C33" s="12" t="s">
        <v>127</v>
      </c>
      <c r="D33" s="8"/>
      <c r="E33" s="10"/>
      <c r="F33" s="8" t="s">
        <v>22</v>
      </c>
      <c r="G33" s="46" t="s">
        <v>23</v>
      </c>
      <c r="H33" s="46" t="s">
        <v>26</v>
      </c>
      <c r="I33" s="176">
        <f t="shared" si="0"/>
        <v>1</v>
      </c>
      <c r="J33" s="177">
        <f t="shared" si="1"/>
        <v>98.07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25">
      <c r="A34" s="57" t="s">
        <v>57</v>
      </c>
      <c r="B34" s="12" t="s">
        <v>32</v>
      </c>
      <c r="C34" s="12" t="s">
        <v>128</v>
      </c>
      <c r="D34" s="23"/>
      <c r="E34" s="12"/>
      <c r="F34" s="8" t="s">
        <v>33</v>
      </c>
      <c r="G34" s="46" t="s">
        <v>146</v>
      </c>
      <c r="H34" s="46" t="s">
        <v>195</v>
      </c>
      <c r="I34" s="176">
        <f t="shared" si="0"/>
        <v>5</v>
      </c>
      <c r="J34" s="177">
        <f t="shared" si="1"/>
        <v>490.34999999999997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25">
      <c r="A35" s="57" t="s">
        <v>146</v>
      </c>
      <c r="B35" s="12" t="s">
        <v>35</v>
      </c>
      <c r="C35" s="12" t="s">
        <v>129</v>
      </c>
      <c r="D35" s="23"/>
      <c r="E35" s="12"/>
      <c r="F35" s="8" t="s">
        <v>36</v>
      </c>
      <c r="G35" s="46" t="s">
        <v>34</v>
      </c>
      <c r="H35" s="46" t="s">
        <v>34</v>
      </c>
      <c r="I35" s="176">
        <f t="shared" si="0"/>
        <v>0</v>
      </c>
      <c r="J35" s="177">
        <f t="shared" si="1"/>
        <v>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25">
      <c r="A36" s="57" t="s">
        <v>191</v>
      </c>
      <c r="B36" s="12" t="s">
        <v>215</v>
      </c>
      <c r="C36" s="12" t="s">
        <v>213</v>
      </c>
      <c r="D36" s="8"/>
      <c r="E36" s="10"/>
      <c r="F36" s="8" t="s">
        <v>214</v>
      </c>
      <c r="G36" s="46" t="s">
        <v>20</v>
      </c>
      <c r="H36" s="46" t="s">
        <v>20</v>
      </c>
      <c r="I36" s="176">
        <f t="shared" si="0"/>
        <v>0</v>
      </c>
      <c r="J36" s="177">
        <f t="shared" si="1"/>
        <v>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25">
      <c r="A37" s="57" t="s">
        <v>192</v>
      </c>
      <c r="B37" s="12" t="s">
        <v>38</v>
      </c>
      <c r="C37" s="12" t="s">
        <v>130</v>
      </c>
      <c r="D37" s="23"/>
      <c r="E37" s="12"/>
      <c r="F37" s="8" t="s">
        <v>39</v>
      </c>
      <c r="G37" s="46" t="s">
        <v>34</v>
      </c>
      <c r="H37" s="46" t="s">
        <v>34</v>
      </c>
      <c r="I37" s="176">
        <f t="shared" si="0"/>
        <v>0</v>
      </c>
      <c r="J37" s="177">
        <f t="shared" si="1"/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x14ac:dyDescent="0.25">
      <c r="A38" s="57" t="s">
        <v>193</v>
      </c>
      <c r="B38" s="12" t="s">
        <v>216</v>
      </c>
      <c r="C38" s="64" t="s">
        <v>1279</v>
      </c>
      <c r="D38" s="23"/>
      <c r="E38" s="12"/>
      <c r="F38" s="8" t="s">
        <v>214</v>
      </c>
      <c r="G38" s="46" t="s">
        <v>23</v>
      </c>
      <c r="H38" s="46" t="s">
        <v>26</v>
      </c>
      <c r="I38" s="176">
        <f t="shared" si="0"/>
        <v>1</v>
      </c>
      <c r="J38" s="177">
        <f t="shared" si="1"/>
        <v>98.07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x14ac:dyDescent="0.25">
      <c r="A39" s="57" t="s">
        <v>194</v>
      </c>
      <c r="B39" s="12" t="s">
        <v>694</v>
      </c>
      <c r="C39" s="12" t="s">
        <v>695</v>
      </c>
      <c r="D39" s="8"/>
      <c r="E39" s="10"/>
      <c r="F39" s="8" t="s">
        <v>691</v>
      </c>
      <c r="G39" s="48" t="s">
        <v>16</v>
      </c>
      <c r="H39" s="48" t="s">
        <v>16</v>
      </c>
      <c r="I39" s="176">
        <f t="shared" si="0"/>
        <v>0</v>
      </c>
      <c r="J39" s="177">
        <f t="shared" si="1"/>
        <v>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x14ac:dyDescent="0.25">
      <c r="A40" s="57" t="s">
        <v>195</v>
      </c>
      <c r="B40" s="12" t="s">
        <v>218</v>
      </c>
      <c r="C40" s="64" t="s">
        <v>219</v>
      </c>
      <c r="D40" s="23"/>
      <c r="E40" s="12"/>
      <c r="F40" s="8" t="s">
        <v>210</v>
      </c>
      <c r="G40" s="46" t="s">
        <v>26</v>
      </c>
      <c r="H40" s="46" t="s">
        <v>26</v>
      </c>
      <c r="I40" s="176">
        <f t="shared" si="0"/>
        <v>0</v>
      </c>
      <c r="J40" s="177">
        <f t="shared" si="1"/>
        <v>0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x14ac:dyDescent="0.25">
      <c r="A41" s="57" t="s">
        <v>196</v>
      </c>
      <c r="B41" s="12" t="s">
        <v>472</v>
      </c>
      <c r="C41" s="64" t="s">
        <v>473</v>
      </c>
      <c r="D41" s="23"/>
      <c r="E41" s="12"/>
      <c r="F41" s="8" t="s">
        <v>416</v>
      </c>
      <c r="G41" s="46" t="s">
        <v>13</v>
      </c>
      <c r="H41" s="46" t="s">
        <v>23</v>
      </c>
      <c r="I41" s="176">
        <f t="shared" si="0"/>
        <v>3</v>
      </c>
      <c r="J41" s="177">
        <f t="shared" si="1"/>
        <v>294.20999999999998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30" x14ac:dyDescent="0.25">
      <c r="A42" s="57" t="s">
        <v>197</v>
      </c>
      <c r="B42" s="12" t="s">
        <v>1523</v>
      </c>
      <c r="C42" s="187" t="s">
        <v>1524</v>
      </c>
      <c r="D42" s="8"/>
      <c r="E42" s="10"/>
      <c r="F42" s="8" t="s">
        <v>1525</v>
      </c>
      <c r="G42" s="46"/>
      <c r="H42" s="46"/>
      <c r="I42" s="176">
        <f t="shared" si="0"/>
        <v>0</v>
      </c>
      <c r="J42" s="177">
        <f t="shared" si="1"/>
        <v>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25">
      <c r="A43" s="57" t="s">
        <v>198</v>
      </c>
      <c r="B43" s="12" t="s">
        <v>220</v>
      </c>
      <c r="C43" s="64" t="s">
        <v>221</v>
      </c>
      <c r="D43" s="23"/>
      <c r="E43" s="12"/>
      <c r="F43" s="8" t="s">
        <v>222</v>
      </c>
      <c r="G43" s="48" t="s">
        <v>88</v>
      </c>
      <c r="H43" s="48" t="s">
        <v>146</v>
      </c>
      <c r="I43" s="176">
        <f t="shared" si="0"/>
        <v>3</v>
      </c>
      <c r="J43" s="177">
        <f t="shared" si="1"/>
        <v>294.20999999999998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25">
      <c r="A44" s="57" t="s">
        <v>206</v>
      </c>
      <c r="B44" s="12" t="s">
        <v>673</v>
      </c>
      <c r="C44" s="12" t="s">
        <v>674</v>
      </c>
      <c r="D44" s="23"/>
      <c r="E44" s="12"/>
      <c r="F44" s="8" t="s">
        <v>675</v>
      </c>
      <c r="G44" s="48" t="s">
        <v>206</v>
      </c>
      <c r="H44" s="48" t="s">
        <v>244</v>
      </c>
      <c r="I44" s="176">
        <f t="shared" si="0"/>
        <v>6</v>
      </c>
      <c r="J44" s="177">
        <f t="shared" si="1"/>
        <v>588.41999999999996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57" t="s">
        <v>91</v>
      </c>
      <c r="B45" s="12" t="s">
        <v>475</v>
      </c>
      <c r="C45" s="64" t="s">
        <v>476</v>
      </c>
      <c r="D45" s="8"/>
      <c r="E45" s="10"/>
      <c r="F45" s="8" t="s">
        <v>477</v>
      </c>
      <c r="G45" s="46" t="s">
        <v>20</v>
      </c>
      <c r="H45" s="46" t="s">
        <v>26</v>
      </c>
      <c r="I45" s="176">
        <f t="shared" si="0"/>
        <v>2</v>
      </c>
      <c r="J45" s="177">
        <f t="shared" si="1"/>
        <v>196.14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25">
      <c r="A46" s="57" t="s">
        <v>159</v>
      </c>
      <c r="B46" s="99" t="s">
        <v>529</v>
      </c>
      <c r="C46" s="99" t="s">
        <v>530</v>
      </c>
      <c r="D46" s="8"/>
      <c r="E46" s="10"/>
      <c r="F46" s="99" t="s">
        <v>531</v>
      </c>
      <c r="G46" s="46" t="s">
        <v>17</v>
      </c>
      <c r="H46" s="46" t="s">
        <v>17</v>
      </c>
      <c r="I46" s="176">
        <f t="shared" si="0"/>
        <v>0</v>
      </c>
      <c r="J46" s="177">
        <f t="shared" si="1"/>
        <v>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x14ac:dyDescent="0.25">
      <c r="A47" s="57" t="s">
        <v>242</v>
      </c>
      <c r="B47" s="12" t="s">
        <v>41</v>
      </c>
      <c r="C47" s="12" t="s">
        <v>131</v>
      </c>
      <c r="D47" s="23"/>
      <c r="E47" s="12"/>
      <c r="F47" s="8" t="s">
        <v>42</v>
      </c>
      <c r="G47" s="46" t="s">
        <v>20</v>
      </c>
      <c r="H47" s="46" t="s">
        <v>29</v>
      </c>
      <c r="I47" s="176">
        <f t="shared" si="0"/>
        <v>3</v>
      </c>
      <c r="J47" s="177">
        <f t="shared" si="1"/>
        <v>294.20999999999998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x14ac:dyDescent="0.25">
      <c r="A48" s="57" t="s">
        <v>190</v>
      </c>
      <c r="B48" s="12" t="s">
        <v>44</v>
      </c>
      <c r="C48" s="12" t="s">
        <v>132</v>
      </c>
      <c r="D48" s="23"/>
      <c r="E48" s="8"/>
      <c r="F48" s="8" t="s">
        <v>45</v>
      </c>
      <c r="G48" s="46" t="s">
        <v>37</v>
      </c>
      <c r="H48" s="46" t="s">
        <v>43</v>
      </c>
      <c r="I48" s="176">
        <f t="shared" si="0"/>
        <v>2</v>
      </c>
      <c r="J48" s="177">
        <f t="shared" si="1"/>
        <v>196.14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6" x14ac:dyDescent="0.25">
      <c r="A49" s="57" t="s">
        <v>243</v>
      </c>
      <c r="B49" s="12" t="s">
        <v>47</v>
      </c>
      <c r="C49" s="12" t="s">
        <v>133</v>
      </c>
      <c r="D49" s="23"/>
      <c r="E49" s="8"/>
      <c r="F49" s="8" t="s">
        <v>48</v>
      </c>
      <c r="G49" s="46" t="s">
        <v>395</v>
      </c>
      <c r="H49" s="46" t="s">
        <v>398</v>
      </c>
      <c r="I49" s="176">
        <f t="shared" si="0"/>
        <v>6</v>
      </c>
      <c r="J49" s="177">
        <f t="shared" si="1"/>
        <v>588.41999999999996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6" x14ac:dyDescent="0.25">
      <c r="A50" s="57" t="s">
        <v>244</v>
      </c>
      <c r="B50" s="12" t="s">
        <v>223</v>
      </c>
      <c r="C50" s="12" t="s">
        <v>224</v>
      </c>
      <c r="D50" s="23"/>
      <c r="E50" s="8"/>
      <c r="F50" s="8" t="s">
        <v>225</v>
      </c>
      <c r="G50" s="46" t="s">
        <v>43</v>
      </c>
      <c r="H50" s="46" t="s">
        <v>43</v>
      </c>
      <c r="I50" s="176">
        <f t="shared" si="0"/>
        <v>0</v>
      </c>
      <c r="J50" s="177">
        <f t="shared" si="1"/>
        <v>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6" x14ac:dyDescent="0.25">
      <c r="A51" s="57" t="s">
        <v>157</v>
      </c>
      <c r="B51" s="12" t="s">
        <v>50</v>
      </c>
      <c r="C51" s="12" t="s">
        <v>134</v>
      </c>
      <c r="D51" s="23"/>
      <c r="E51" s="8"/>
      <c r="F51" s="8" t="s">
        <v>51</v>
      </c>
      <c r="G51" s="46" t="s">
        <v>34</v>
      </c>
      <c r="H51" s="46" t="s">
        <v>34</v>
      </c>
      <c r="I51" s="176">
        <f t="shared" si="0"/>
        <v>0</v>
      </c>
      <c r="J51" s="177">
        <f t="shared" si="1"/>
        <v>0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6" x14ac:dyDescent="0.25">
      <c r="A52" s="57" t="s">
        <v>245</v>
      </c>
      <c r="B52" s="12" t="s">
        <v>812</v>
      </c>
      <c r="C52" s="12" t="s">
        <v>813</v>
      </c>
      <c r="D52" s="8"/>
      <c r="E52" s="10"/>
      <c r="F52" s="8" t="s">
        <v>814</v>
      </c>
      <c r="G52" s="46" t="s">
        <v>13</v>
      </c>
      <c r="H52" s="46" t="s">
        <v>17</v>
      </c>
      <c r="I52" s="176">
        <f t="shared" si="0"/>
        <v>1</v>
      </c>
      <c r="J52" s="177">
        <f t="shared" si="1"/>
        <v>98.07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6" x14ac:dyDescent="0.25">
      <c r="A53" s="57" t="s">
        <v>246</v>
      </c>
      <c r="B53" s="12" t="s">
        <v>310</v>
      </c>
      <c r="C53" s="12" t="s">
        <v>311</v>
      </c>
      <c r="D53" s="23"/>
      <c r="E53" s="8"/>
      <c r="F53" s="8" t="s">
        <v>312</v>
      </c>
      <c r="G53" s="46" t="s">
        <v>20</v>
      </c>
      <c r="H53" s="46" t="s">
        <v>34</v>
      </c>
      <c r="I53" s="176">
        <f t="shared" si="0"/>
        <v>5</v>
      </c>
      <c r="J53" s="177">
        <f t="shared" si="1"/>
        <v>490.34999999999997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6" x14ac:dyDescent="0.25">
      <c r="A54" s="57" t="s">
        <v>247</v>
      </c>
      <c r="B54" s="12" t="s">
        <v>53</v>
      </c>
      <c r="C54" s="12" t="s">
        <v>135</v>
      </c>
      <c r="D54" s="23"/>
      <c r="E54" s="8"/>
      <c r="F54" s="8" t="s">
        <v>39</v>
      </c>
      <c r="G54" s="46" t="s">
        <v>20</v>
      </c>
      <c r="H54" s="46" t="s">
        <v>20</v>
      </c>
      <c r="I54" s="176">
        <f t="shared" si="0"/>
        <v>0</v>
      </c>
      <c r="J54" s="177">
        <f t="shared" si="1"/>
        <v>0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6" x14ac:dyDescent="0.25">
      <c r="A55" s="57" t="s">
        <v>92</v>
      </c>
      <c r="B55" s="12" t="s">
        <v>55</v>
      </c>
      <c r="C55" s="12" t="s">
        <v>136</v>
      </c>
      <c r="D55" s="23"/>
      <c r="E55" s="12"/>
      <c r="F55" s="8" t="s">
        <v>56</v>
      </c>
      <c r="G55" s="46" t="s">
        <v>578</v>
      </c>
      <c r="H55" s="46" t="s">
        <v>658</v>
      </c>
      <c r="I55" s="176">
        <f t="shared" si="0"/>
        <v>7</v>
      </c>
      <c r="J55" s="177">
        <f t="shared" si="1"/>
        <v>686.49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6" x14ac:dyDescent="0.25">
      <c r="A56" s="57" t="s">
        <v>153</v>
      </c>
      <c r="B56" s="12" t="s">
        <v>59</v>
      </c>
      <c r="C56" s="12" t="s">
        <v>137</v>
      </c>
      <c r="D56" s="25"/>
      <c r="E56" s="8"/>
      <c r="F56" s="8" t="s">
        <v>60</v>
      </c>
      <c r="G56" s="46" t="s">
        <v>49</v>
      </c>
      <c r="H56" s="46" t="s">
        <v>49</v>
      </c>
      <c r="I56" s="176">
        <f t="shared" si="0"/>
        <v>0</v>
      </c>
      <c r="J56" s="177">
        <f t="shared" si="1"/>
        <v>0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6" x14ac:dyDescent="0.25">
      <c r="A57" s="57" t="s">
        <v>248</v>
      </c>
      <c r="B57" s="99" t="s">
        <v>532</v>
      </c>
      <c r="C57" s="99" t="s">
        <v>533</v>
      </c>
      <c r="D57" s="25"/>
      <c r="E57" s="8"/>
      <c r="F57" s="99" t="s">
        <v>531</v>
      </c>
      <c r="G57" s="48" t="s">
        <v>399</v>
      </c>
      <c r="H57" s="48" t="s">
        <v>501</v>
      </c>
      <c r="I57" s="176">
        <f t="shared" si="0"/>
        <v>11</v>
      </c>
      <c r="J57" s="177">
        <f t="shared" si="1"/>
        <v>1078.77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6" x14ac:dyDescent="0.25">
      <c r="A58" s="57" t="s">
        <v>249</v>
      </c>
      <c r="B58" s="12" t="s">
        <v>653</v>
      </c>
      <c r="C58" s="12" t="s">
        <v>654</v>
      </c>
      <c r="D58" s="25"/>
      <c r="E58" s="8"/>
      <c r="F58" s="8" t="s">
        <v>655</v>
      </c>
      <c r="G58" s="46" t="s">
        <v>57</v>
      </c>
      <c r="H58" s="46" t="s">
        <v>57</v>
      </c>
      <c r="I58" s="176">
        <f t="shared" si="0"/>
        <v>0</v>
      </c>
      <c r="J58" s="177">
        <f t="shared" si="1"/>
        <v>0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6" x14ac:dyDescent="0.25">
      <c r="A59" s="57" t="s">
        <v>250</v>
      </c>
      <c r="B59" s="99" t="s">
        <v>1425</v>
      </c>
      <c r="C59" s="108" t="s">
        <v>1426</v>
      </c>
      <c r="D59" s="31"/>
      <c r="E59" s="106"/>
      <c r="F59" s="31" t="s">
        <v>1427</v>
      </c>
      <c r="G59" s="46"/>
      <c r="H59" s="46"/>
      <c r="I59" s="176">
        <f t="shared" si="0"/>
        <v>0</v>
      </c>
      <c r="J59" s="177">
        <f t="shared" si="1"/>
        <v>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x14ac:dyDescent="0.25">
      <c r="A60" s="57" t="s">
        <v>251</v>
      </c>
      <c r="B60" s="12" t="s">
        <v>818</v>
      </c>
      <c r="C60" s="108" t="s">
        <v>819</v>
      </c>
      <c r="D60" s="25"/>
      <c r="E60" s="8"/>
      <c r="F60" s="31" t="s">
        <v>820</v>
      </c>
      <c r="G60" s="46" t="s">
        <v>31</v>
      </c>
      <c r="H60" s="46" t="s">
        <v>31</v>
      </c>
      <c r="I60" s="176">
        <f t="shared" si="0"/>
        <v>0</v>
      </c>
      <c r="J60" s="177">
        <f t="shared" si="1"/>
        <v>0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6" x14ac:dyDescent="0.25">
      <c r="A61" s="57" t="s">
        <v>390</v>
      </c>
      <c r="B61" s="12" t="s">
        <v>62</v>
      </c>
      <c r="C61" s="108" t="s">
        <v>122</v>
      </c>
      <c r="D61" s="25"/>
      <c r="E61" s="237"/>
      <c r="F61" s="86" t="s">
        <v>63</v>
      </c>
      <c r="G61" s="46" t="s">
        <v>37</v>
      </c>
      <c r="H61" s="46" t="s">
        <v>37</v>
      </c>
      <c r="I61" s="176">
        <f t="shared" si="0"/>
        <v>0</v>
      </c>
      <c r="J61" s="177">
        <f t="shared" si="1"/>
        <v>0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6" x14ac:dyDescent="0.25">
      <c r="A62" s="57" t="s">
        <v>167</v>
      </c>
      <c r="B62" s="12" t="s">
        <v>64</v>
      </c>
      <c r="C62" s="109"/>
      <c r="D62" s="29"/>
      <c r="E62" s="238"/>
      <c r="F62" s="88"/>
      <c r="G62" s="46" t="s">
        <v>197</v>
      </c>
      <c r="H62" s="46" t="s">
        <v>197</v>
      </c>
      <c r="I62" s="176">
        <f t="shared" si="0"/>
        <v>0</v>
      </c>
      <c r="J62" s="177">
        <f t="shared" si="1"/>
        <v>0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6" x14ac:dyDescent="0.25">
      <c r="A63" s="57" t="s">
        <v>318</v>
      </c>
      <c r="B63" s="12" t="s">
        <v>164</v>
      </c>
      <c r="C63" s="109" t="s">
        <v>165</v>
      </c>
      <c r="D63" s="30"/>
      <c r="E63" s="10"/>
      <c r="F63" s="172" t="s">
        <v>166</v>
      </c>
      <c r="G63" s="46" t="s">
        <v>394</v>
      </c>
      <c r="H63" s="46" t="s">
        <v>394</v>
      </c>
      <c r="I63" s="176">
        <f t="shared" si="0"/>
        <v>0</v>
      </c>
      <c r="J63" s="177">
        <f t="shared" si="1"/>
        <v>0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6" x14ac:dyDescent="0.25">
      <c r="A64" s="57" t="s">
        <v>364</v>
      </c>
      <c r="B64" s="12" t="s">
        <v>226</v>
      </c>
      <c r="C64" s="109" t="s">
        <v>213</v>
      </c>
      <c r="D64" s="30"/>
      <c r="E64" s="10"/>
      <c r="F64" s="172" t="s">
        <v>214</v>
      </c>
      <c r="G64" s="115"/>
      <c r="H64" s="115" t="s">
        <v>13</v>
      </c>
      <c r="I64" s="176">
        <f t="shared" si="0"/>
        <v>1</v>
      </c>
      <c r="J64" s="177">
        <f t="shared" si="1"/>
        <v>98.07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6" x14ac:dyDescent="0.25">
      <c r="A65" s="57" t="s">
        <v>378</v>
      </c>
      <c r="B65" s="12" t="s">
        <v>461</v>
      </c>
      <c r="C65" s="109" t="s">
        <v>462</v>
      </c>
      <c r="D65" s="30"/>
      <c r="E65" s="10"/>
      <c r="F65" s="172" t="s">
        <v>463</v>
      </c>
      <c r="G65" s="46" t="s">
        <v>13</v>
      </c>
      <c r="H65" s="46" t="s">
        <v>13</v>
      </c>
      <c r="I65" s="176">
        <f t="shared" si="0"/>
        <v>0</v>
      </c>
      <c r="J65" s="177">
        <f t="shared" si="1"/>
        <v>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6" x14ac:dyDescent="0.25">
      <c r="A66" s="57" t="s">
        <v>309</v>
      </c>
      <c r="B66" s="12" t="s">
        <v>824</v>
      </c>
      <c r="C66" s="109" t="s">
        <v>825</v>
      </c>
      <c r="D66" s="30"/>
      <c r="E66" s="10"/>
      <c r="F66" s="172" t="s">
        <v>826</v>
      </c>
      <c r="G66" s="46" t="s">
        <v>26</v>
      </c>
      <c r="H66" s="46" t="s">
        <v>26</v>
      </c>
      <c r="I66" s="176">
        <f t="shared" si="0"/>
        <v>0</v>
      </c>
      <c r="J66" s="177">
        <f t="shared" si="1"/>
        <v>0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6" x14ac:dyDescent="0.25">
      <c r="A67" s="57" t="s">
        <v>391</v>
      </c>
      <c r="B67" s="12" t="s">
        <v>1397</v>
      </c>
      <c r="C67" s="109" t="s">
        <v>1398</v>
      </c>
      <c r="D67" s="30"/>
      <c r="E67" s="10"/>
      <c r="F67" s="172" t="s">
        <v>1396</v>
      </c>
      <c r="G67" s="46"/>
      <c r="H67" s="46" t="s">
        <v>13</v>
      </c>
      <c r="I67" s="176">
        <f t="shared" si="0"/>
        <v>1</v>
      </c>
      <c r="J67" s="177">
        <f t="shared" si="1"/>
        <v>98.07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25">
      <c r="A68" s="57" t="s">
        <v>155</v>
      </c>
      <c r="B68" s="99" t="s">
        <v>534</v>
      </c>
      <c r="C68" s="99" t="s">
        <v>535</v>
      </c>
      <c r="D68" s="23"/>
      <c r="E68" s="8"/>
      <c r="F68" s="99" t="s">
        <v>536</v>
      </c>
      <c r="G68" s="46" t="s">
        <v>501</v>
      </c>
      <c r="H68" s="46" t="s">
        <v>571</v>
      </c>
      <c r="I68" s="176">
        <f t="shared" si="0"/>
        <v>16</v>
      </c>
      <c r="J68" s="177">
        <f t="shared" si="1"/>
        <v>1569.12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6" x14ac:dyDescent="0.25">
      <c r="A69" s="57" t="s">
        <v>392</v>
      </c>
      <c r="B69" s="12" t="s">
        <v>66</v>
      </c>
      <c r="C69" s="12" t="s">
        <v>138</v>
      </c>
      <c r="D69" s="23"/>
      <c r="E69" s="8"/>
      <c r="F69" s="8" t="s">
        <v>67</v>
      </c>
      <c r="G69" s="46" t="s">
        <v>65</v>
      </c>
      <c r="H69" s="46" t="s">
        <v>146</v>
      </c>
      <c r="I69" s="176">
        <f t="shared" si="0"/>
        <v>11</v>
      </c>
      <c r="J69" s="177">
        <f t="shared" si="1"/>
        <v>1078.77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6" x14ac:dyDescent="0.25">
      <c r="A70" s="57" t="s">
        <v>256</v>
      </c>
      <c r="B70" s="12" t="s">
        <v>320</v>
      </c>
      <c r="C70" s="12" t="s">
        <v>321</v>
      </c>
      <c r="D70" s="30"/>
      <c r="E70" s="10"/>
      <c r="F70" s="8" t="s">
        <v>322</v>
      </c>
      <c r="G70" s="46" t="s">
        <v>17</v>
      </c>
      <c r="H70" s="46" t="s">
        <v>17</v>
      </c>
      <c r="I70" s="176">
        <f t="shared" si="0"/>
        <v>0</v>
      </c>
      <c r="J70" s="177">
        <f t="shared" si="1"/>
        <v>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6" ht="15" customHeight="1" x14ac:dyDescent="0.25">
      <c r="A71" s="57" t="s">
        <v>109</v>
      </c>
      <c r="B71" s="12" t="s">
        <v>69</v>
      </c>
      <c r="C71" s="12" t="s">
        <v>139</v>
      </c>
      <c r="D71" s="23"/>
      <c r="E71" s="8"/>
      <c r="F71" s="8" t="s">
        <v>70</v>
      </c>
      <c r="G71" s="46" t="s">
        <v>52</v>
      </c>
      <c r="H71" s="46" t="s">
        <v>52</v>
      </c>
      <c r="I71" s="176">
        <f t="shared" si="0"/>
        <v>0</v>
      </c>
      <c r="J71" s="177">
        <f t="shared" si="1"/>
        <v>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6" ht="15" customHeight="1" x14ac:dyDescent="0.25">
      <c r="A72" s="57" t="s">
        <v>393</v>
      </c>
      <c r="B72" s="12" t="s">
        <v>169</v>
      </c>
      <c r="C72" s="12" t="s">
        <v>170</v>
      </c>
      <c r="D72" s="8"/>
      <c r="E72" s="10"/>
      <c r="F72" s="8" t="s">
        <v>166</v>
      </c>
      <c r="G72" s="46" t="s">
        <v>198</v>
      </c>
      <c r="H72" s="46" t="s">
        <v>198</v>
      </c>
      <c r="I72" s="176">
        <f t="shared" ref="I72:I135" si="2">H72-G72</f>
        <v>0</v>
      </c>
      <c r="J72" s="177">
        <f t="shared" ref="J72:J135" si="3">I72*98.07</f>
        <v>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6" ht="15" customHeight="1" x14ac:dyDescent="0.25">
      <c r="A73" s="57" t="s">
        <v>394</v>
      </c>
      <c r="B73" s="12" t="s">
        <v>325</v>
      </c>
      <c r="C73" s="12" t="s">
        <v>326</v>
      </c>
      <c r="D73" s="23"/>
      <c r="E73" s="8"/>
      <c r="F73" s="8" t="s">
        <v>327</v>
      </c>
      <c r="G73" s="46" t="s">
        <v>17</v>
      </c>
      <c r="H73" s="46" t="s">
        <v>26</v>
      </c>
      <c r="I73" s="176">
        <f t="shared" si="2"/>
        <v>3</v>
      </c>
      <c r="J73" s="177">
        <f t="shared" si="3"/>
        <v>294.20999999999998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6" ht="15" customHeight="1" x14ac:dyDescent="0.25">
      <c r="A74" s="57" t="s">
        <v>395</v>
      </c>
      <c r="B74" s="12" t="s">
        <v>1415</v>
      </c>
      <c r="C74" s="12" t="s">
        <v>1416</v>
      </c>
      <c r="D74" s="8"/>
      <c r="E74" s="10"/>
      <c r="F74" s="8" t="s">
        <v>1414</v>
      </c>
      <c r="G74" s="46"/>
      <c r="H74" s="46"/>
      <c r="I74" s="176">
        <f t="shared" si="2"/>
        <v>0</v>
      </c>
      <c r="J74" s="177">
        <f t="shared" si="3"/>
        <v>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5" customHeight="1" x14ac:dyDescent="0.25">
      <c r="A75" s="57" t="s">
        <v>268</v>
      </c>
      <c r="B75" s="12" t="s">
        <v>329</v>
      </c>
      <c r="C75" s="12" t="s">
        <v>330</v>
      </c>
      <c r="D75" s="23"/>
      <c r="E75" s="8"/>
      <c r="F75" s="8" t="s">
        <v>327</v>
      </c>
      <c r="G75" s="46" t="s">
        <v>194</v>
      </c>
      <c r="H75" s="46" t="s">
        <v>194</v>
      </c>
      <c r="I75" s="176">
        <f t="shared" si="2"/>
        <v>0</v>
      </c>
      <c r="J75" s="177">
        <f t="shared" si="3"/>
        <v>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6" x14ac:dyDescent="0.25">
      <c r="A76" s="57" t="s">
        <v>168</v>
      </c>
      <c r="B76" s="12" t="s">
        <v>227</v>
      </c>
      <c r="C76" s="12" t="s">
        <v>213</v>
      </c>
      <c r="D76" s="8"/>
      <c r="E76" s="10"/>
      <c r="F76" s="8" t="s">
        <v>214</v>
      </c>
      <c r="G76" s="46" t="s">
        <v>20</v>
      </c>
      <c r="H76" s="46" t="s">
        <v>20</v>
      </c>
      <c r="I76" s="176">
        <f t="shared" si="2"/>
        <v>0</v>
      </c>
      <c r="J76" s="177">
        <f t="shared" si="3"/>
        <v>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6" x14ac:dyDescent="0.25">
      <c r="A77" s="57" t="s">
        <v>396</v>
      </c>
      <c r="B77" s="12" t="s">
        <v>172</v>
      </c>
      <c r="C77" s="12" t="s">
        <v>173</v>
      </c>
      <c r="D77" s="23"/>
      <c r="E77" s="12"/>
      <c r="F77" s="8" t="s">
        <v>174</v>
      </c>
      <c r="G77" s="46" t="s">
        <v>81</v>
      </c>
      <c r="H77" s="46" t="s">
        <v>159</v>
      </c>
      <c r="I77" s="176">
        <f t="shared" si="2"/>
        <v>17</v>
      </c>
      <c r="J77" s="177">
        <f t="shared" si="3"/>
        <v>1667.1899999999998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6" x14ac:dyDescent="0.25">
      <c r="A78" s="57" t="s">
        <v>295</v>
      </c>
      <c r="B78" s="12" t="s">
        <v>228</v>
      </c>
      <c r="C78" s="12" t="s">
        <v>213</v>
      </c>
      <c r="D78" s="8"/>
      <c r="E78" s="10"/>
      <c r="F78" s="8" t="s">
        <v>214</v>
      </c>
      <c r="G78" s="46" t="s">
        <v>49</v>
      </c>
      <c r="H78" s="46" t="s">
        <v>49</v>
      </c>
      <c r="I78" s="176">
        <f t="shared" si="2"/>
        <v>0</v>
      </c>
      <c r="J78" s="177">
        <f t="shared" si="3"/>
        <v>0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6" x14ac:dyDescent="0.25">
      <c r="A79" s="57" t="s">
        <v>397</v>
      </c>
      <c r="B79" s="99" t="s">
        <v>537</v>
      </c>
      <c r="C79" s="99" t="s">
        <v>538</v>
      </c>
      <c r="D79" s="23"/>
      <c r="E79" s="12"/>
      <c r="F79" s="99" t="s">
        <v>539</v>
      </c>
      <c r="G79" s="46" t="s">
        <v>158</v>
      </c>
      <c r="H79" s="46" t="s">
        <v>710</v>
      </c>
      <c r="I79" s="176">
        <f t="shared" si="2"/>
        <v>17</v>
      </c>
      <c r="J79" s="177">
        <f t="shared" si="3"/>
        <v>1667.1899999999998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6" x14ac:dyDescent="0.25">
      <c r="A80" s="57" t="s">
        <v>398</v>
      </c>
      <c r="B80" s="99" t="s">
        <v>540</v>
      </c>
      <c r="C80" s="99" t="s">
        <v>541</v>
      </c>
      <c r="D80" s="23"/>
      <c r="E80" s="12"/>
      <c r="F80" s="99" t="s">
        <v>542</v>
      </c>
      <c r="G80" s="46" t="s">
        <v>191</v>
      </c>
      <c r="H80" s="46" t="s">
        <v>159</v>
      </c>
      <c r="I80" s="176">
        <f t="shared" si="2"/>
        <v>10</v>
      </c>
      <c r="J80" s="177">
        <f t="shared" si="3"/>
        <v>980.69999999999993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x14ac:dyDescent="0.25">
      <c r="A81" s="57" t="s">
        <v>264</v>
      </c>
      <c r="B81" s="12" t="s">
        <v>72</v>
      </c>
      <c r="C81" s="12" t="s">
        <v>792</v>
      </c>
      <c r="D81" s="23"/>
      <c r="E81" s="12"/>
      <c r="F81" s="8" t="s">
        <v>73</v>
      </c>
      <c r="G81" s="46" t="s">
        <v>57</v>
      </c>
      <c r="H81" s="46" t="s">
        <v>57</v>
      </c>
      <c r="I81" s="176">
        <f t="shared" si="2"/>
        <v>0</v>
      </c>
      <c r="J81" s="177">
        <f t="shared" si="3"/>
        <v>0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x14ac:dyDescent="0.25">
      <c r="A82" s="57" t="s">
        <v>399</v>
      </c>
      <c r="B82" s="12" t="s">
        <v>452</v>
      </c>
      <c r="C82" s="12" t="s">
        <v>453</v>
      </c>
      <c r="D82" s="23"/>
      <c r="E82" s="12"/>
      <c r="F82" s="8" t="s">
        <v>454</v>
      </c>
      <c r="G82" s="46" t="s">
        <v>155</v>
      </c>
      <c r="H82" s="46" t="s">
        <v>168</v>
      </c>
      <c r="I82" s="176">
        <f t="shared" si="2"/>
        <v>8</v>
      </c>
      <c r="J82" s="177">
        <f t="shared" si="3"/>
        <v>784.56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x14ac:dyDescent="0.25">
      <c r="A83" s="57" t="s">
        <v>409</v>
      </c>
      <c r="B83" s="99" t="s">
        <v>1103</v>
      </c>
      <c r="C83" s="99" t="s">
        <v>1104</v>
      </c>
      <c r="D83" s="23"/>
      <c r="E83" s="12"/>
      <c r="F83" s="155" t="s">
        <v>1105</v>
      </c>
      <c r="G83" s="46" t="s">
        <v>20</v>
      </c>
      <c r="H83" s="46" t="s">
        <v>23</v>
      </c>
      <c r="I83" s="176">
        <f t="shared" si="2"/>
        <v>1</v>
      </c>
      <c r="J83" s="177">
        <f t="shared" si="3"/>
        <v>98.07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x14ac:dyDescent="0.25">
      <c r="A84" s="57" t="s">
        <v>492</v>
      </c>
      <c r="B84" s="12" t="s">
        <v>75</v>
      </c>
      <c r="C84" s="12" t="s">
        <v>141</v>
      </c>
      <c r="D84" s="23"/>
      <c r="E84" s="12"/>
      <c r="F84" s="8" t="s">
        <v>76</v>
      </c>
      <c r="G84" s="46" t="s">
        <v>29</v>
      </c>
      <c r="H84" s="46" t="s">
        <v>29</v>
      </c>
      <c r="I84" s="176">
        <f t="shared" si="2"/>
        <v>0</v>
      </c>
      <c r="J84" s="177">
        <f t="shared" si="3"/>
        <v>0</v>
      </c>
    </row>
    <row r="85" spans="1:34" x14ac:dyDescent="0.25">
      <c r="A85" s="57" t="s">
        <v>493</v>
      </c>
      <c r="B85" s="12" t="s">
        <v>78</v>
      </c>
      <c r="C85" s="108" t="s">
        <v>142</v>
      </c>
      <c r="D85" s="25"/>
      <c r="E85" s="237"/>
      <c r="F85" s="86" t="s">
        <v>79</v>
      </c>
      <c r="G85" s="46" t="s">
        <v>16</v>
      </c>
      <c r="H85" s="46" t="s">
        <v>16</v>
      </c>
      <c r="I85" s="176">
        <f t="shared" si="2"/>
        <v>0</v>
      </c>
      <c r="J85" s="177">
        <f t="shared" si="3"/>
        <v>0</v>
      </c>
    </row>
    <row r="86" spans="1:34" x14ac:dyDescent="0.25">
      <c r="A86" s="57" t="s">
        <v>494</v>
      </c>
      <c r="B86" s="12" t="s">
        <v>80</v>
      </c>
      <c r="C86" s="109"/>
      <c r="D86" s="29"/>
      <c r="E86" s="238"/>
      <c r="F86" s="88"/>
      <c r="G86" s="46" t="s">
        <v>360</v>
      </c>
      <c r="H86" s="46" t="s">
        <v>483</v>
      </c>
      <c r="I86" s="176">
        <f t="shared" si="2"/>
        <v>14</v>
      </c>
      <c r="J86" s="177">
        <f t="shared" si="3"/>
        <v>1372.98</v>
      </c>
    </row>
    <row r="87" spans="1:34" x14ac:dyDescent="0.25">
      <c r="A87" s="57" t="s">
        <v>495</v>
      </c>
      <c r="B87" s="12" t="s">
        <v>336</v>
      </c>
      <c r="C87" s="109" t="s">
        <v>337</v>
      </c>
      <c r="D87" s="23"/>
      <c r="E87" s="12"/>
      <c r="F87" s="172" t="s">
        <v>327</v>
      </c>
      <c r="G87" s="46" t="s">
        <v>52</v>
      </c>
      <c r="H87" s="46" t="s">
        <v>54</v>
      </c>
      <c r="I87" s="176">
        <f t="shared" si="2"/>
        <v>1</v>
      </c>
      <c r="J87" s="177">
        <f t="shared" si="3"/>
        <v>98.07</v>
      </c>
    </row>
    <row r="88" spans="1:34" x14ac:dyDescent="0.25">
      <c r="A88" s="57" t="s">
        <v>496</v>
      </c>
      <c r="B88" s="12" t="s">
        <v>702</v>
      </c>
      <c r="C88" s="12" t="s">
        <v>703</v>
      </c>
      <c r="D88" s="8"/>
      <c r="E88" s="10"/>
      <c r="F88" s="8" t="s">
        <v>704</v>
      </c>
      <c r="G88" s="46" t="s">
        <v>26</v>
      </c>
      <c r="H88" s="46" t="s">
        <v>29</v>
      </c>
      <c r="I88" s="176">
        <f t="shared" si="2"/>
        <v>1</v>
      </c>
      <c r="J88" s="177">
        <f t="shared" si="3"/>
        <v>98.07</v>
      </c>
    </row>
    <row r="89" spans="1:34" x14ac:dyDescent="0.25">
      <c r="A89" s="57" t="s">
        <v>497</v>
      </c>
      <c r="B89" s="12" t="s">
        <v>902</v>
      </c>
      <c r="C89" s="12" t="s">
        <v>903</v>
      </c>
      <c r="D89" s="23"/>
      <c r="E89" s="12"/>
      <c r="F89" s="8" t="s">
        <v>904</v>
      </c>
      <c r="G89" s="46" t="s">
        <v>37</v>
      </c>
      <c r="H89" s="46" t="s">
        <v>77</v>
      </c>
      <c r="I89" s="176">
        <f t="shared" si="2"/>
        <v>13</v>
      </c>
      <c r="J89" s="177">
        <f t="shared" si="3"/>
        <v>1274.9099999999999</v>
      </c>
    </row>
    <row r="90" spans="1:34" x14ac:dyDescent="0.25">
      <c r="A90" s="57" t="s">
        <v>498</v>
      </c>
      <c r="B90" s="12" t="s">
        <v>696</v>
      </c>
      <c r="C90" s="12" t="s">
        <v>697</v>
      </c>
      <c r="D90" s="23"/>
      <c r="E90" s="12"/>
      <c r="F90" s="8" t="s">
        <v>698</v>
      </c>
      <c r="G90" s="46" t="s">
        <v>13</v>
      </c>
      <c r="H90" s="46" t="s">
        <v>13</v>
      </c>
      <c r="I90" s="176">
        <f t="shared" si="2"/>
        <v>0</v>
      </c>
      <c r="J90" s="177">
        <f t="shared" si="3"/>
        <v>0</v>
      </c>
    </row>
    <row r="91" spans="1:34" x14ac:dyDescent="0.25">
      <c r="A91" s="57" t="s">
        <v>499</v>
      </c>
      <c r="B91" s="12" t="s">
        <v>1188</v>
      </c>
      <c r="C91" s="64" t="s">
        <v>1189</v>
      </c>
      <c r="D91" s="8"/>
      <c r="E91" s="10"/>
      <c r="F91" s="8" t="s">
        <v>1185</v>
      </c>
      <c r="G91" s="46" t="s">
        <v>16</v>
      </c>
      <c r="H91" s="46" t="s">
        <v>16</v>
      </c>
      <c r="I91" s="176">
        <f t="shared" si="2"/>
        <v>0</v>
      </c>
      <c r="J91" s="177">
        <f t="shared" si="3"/>
        <v>0</v>
      </c>
    </row>
    <row r="92" spans="1:34" x14ac:dyDescent="0.25">
      <c r="A92" s="57" t="s">
        <v>500</v>
      </c>
      <c r="B92" s="12" t="s">
        <v>682</v>
      </c>
      <c r="C92" s="12" t="s">
        <v>683</v>
      </c>
      <c r="D92" s="23"/>
      <c r="E92" s="12"/>
      <c r="F92" s="8" t="s">
        <v>681</v>
      </c>
      <c r="G92" s="46" t="s">
        <v>49</v>
      </c>
      <c r="H92" s="46" t="s">
        <v>193</v>
      </c>
      <c r="I92" s="176">
        <f t="shared" si="2"/>
        <v>19</v>
      </c>
      <c r="J92" s="177">
        <f t="shared" si="3"/>
        <v>1863.33</v>
      </c>
    </row>
    <row r="93" spans="1:34" x14ac:dyDescent="0.25">
      <c r="A93" s="57" t="s">
        <v>501</v>
      </c>
      <c r="B93" s="12" t="s">
        <v>339</v>
      </c>
      <c r="C93" s="109" t="s">
        <v>340</v>
      </c>
      <c r="D93" s="23"/>
      <c r="E93" s="12"/>
      <c r="F93" s="172" t="s">
        <v>322</v>
      </c>
      <c r="G93" s="46" t="s">
        <v>31</v>
      </c>
      <c r="H93" s="46" t="s">
        <v>31</v>
      </c>
      <c r="I93" s="176">
        <f t="shared" si="2"/>
        <v>0</v>
      </c>
      <c r="J93" s="177">
        <f t="shared" si="3"/>
        <v>0</v>
      </c>
    </row>
    <row r="94" spans="1:34" x14ac:dyDescent="0.25">
      <c r="A94" s="57" t="s">
        <v>502</v>
      </c>
      <c r="B94" s="12" t="s">
        <v>180</v>
      </c>
      <c r="C94" s="109" t="s">
        <v>181</v>
      </c>
      <c r="D94" s="23"/>
      <c r="E94" s="12"/>
      <c r="F94" s="172" t="s">
        <v>166</v>
      </c>
      <c r="G94" s="46" t="s">
        <v>155</v>
      </c>
      <c r="H94" s="46" t="s">
        <v>155</v>
      </c>
      <c r="I94" s="176">
        <f t="shared" si="2"/>
        <v>0</v>
      </c>
      <c r="J94" s="177">
        <f t="shared" si="3"/>
        <v>0</v>
      </c>
    </row>
    <row r="95" spans="1:34" x14ac:dyDescent="0.25">
      <c r="A95" s="57" t="s">
        <v>464</v>
      </c>
      <c r="B95" s="12" t="s">
        <v>1297</v>
      </c>
      <c r="C95" s="12" t="s">
        <v>1298</v>
      </c>
      <c r="D95" s="65"/>
      <c r="E95" s="66"/>
      <c r="F95" s="8" t="s">
        <v>1292</v>
      </c>
      <c r="G95" s="46"/>
      <c r="H95" s="46"/>
      <c r="I95" s="176">
        <f t="shared" si="2"/>
        <v>0</v>
      </c>
      <c r="J95" s="177">
        <f t="shared" si="3"/>
        <v>0</v>
      </c>
    </row>
    <row r="96" spans="1:34" x14ac:dyDescent="0.25">
      <c r="A96" s="57" t="s">
        <v>100</v>
      </c>
      <c r="B96" s="12" t="s">
        <v>342</v>
      </c>
      <c r="C96" s="109" t="s">
        <v>343</v>
      </c>
      <c r="D96" s="65"/>
      <c r="E96" s="66"/>
      <c r="F96" s="172" t="s">
        <v>312</v>
      </c>
      <c r="G96" s="46" t="s">
        <v>168</v>
      </c>
      <c r="H96" s="46" t="s">
        <v>717</v>
      </c>
      <c r="I96" s="176">
        <f t="shared" si="2"/>
        <v>61</v>
      </c>
      <c r="J96" s="177">
        <f t="shared" si="3"/>
        <v>5982.2699999999995</v>
      </c>
    </row>
    <row r="97" spans="1:10" x14ac:dyDescent="0.25">
      <c r="A97" s="57" t="s">
        <v>503</v>
      </c>
      <c r="B97" s="12" t="s">
        <v>345</v>
      </c>
      <c r="C97" s="109" t="s">
        <v>346</v>
      </c>
      <c r="D97" s="23"/>
      <c r="E97" s="12"/>
      <c r="F97" s="172" t="s">
        <v>322</v>
      </c>
      <c r="G97" s="46" t="s">
        <v>68</v>
      </c>
      <c r="H97" s="46" t="s">
        <v>88</v>
      </c>
      <c r="I97" s="176">
        <f t="shared" si="2"/>
        <v>7</v>
      </c>
      <c r="J97" s="177">
        <f t="shared" si="3"/>
        <v>686.49</v>
      </c>
    </row>
    <row r="98" spans="1:10" x14ac:dyDescent="0.25">
      <c r="A98" s="57" t="s">
        <v>112</v>
      </c>
      <c r="B98" s="12" t="s">
        <v>229</v>
      </c>
      <c r="C98" s="109" t="s">
        <v>231</v>
      </c>
      <c r="D98" s="65"/>
      <c r="E98" s="66"/>
      <c r="F98" s="172" t="s">
        <v>214</v>
      </c>
      <c r="G98" s="46" t="s">
        <v>16</v>
      </c>
      <c r="H98" s="46" t="s">
        <v>16</v>
      </c>
      <c r="I98" s="176">
        <f t="shared" si="2"/>
        <v>0</v>
      </c>
      <c r="J98" s="177">
        <f t="shared" si="3"/>
        <v>0</v>
      </c>
    </row>
    <row r="99" spans="1:10" x14ac:dyDescent="0.25">
      <c r="A99" s="57" t="s">
        <v>504</v>
      </c>
      <c r="B99" s="12" t="s">
        <v>230</v>
      </c>
      <c r="C99" s="109" t="s">
        <v>231</v>
      </c>
      <c r="D99" s="65"/>
      <c r="E99" s="66"/>
      <c r="F99" s="172" t="s">
        <v>214</v>
      </c>
      <c r="G99" s="46" t="s">
        <v>43</v>
      </c>
      <c r="H99" s="46" t="s">
        <v>43</v>
      </c>
      <c r="I99" s="176">
        <f t="shared" si="2"/>
        <v>0</v>
      </c>
      <c r="J99" s="177">
        <f t="shared" si="3"/>
        <v>0</v>
      </c>
    </row>
    <row r="100" spans="1:10" x14ac:dyDescent="0.25">
      <c r="A100" s="57" t="s">
        <v>505</v>
      </c>
      <c r="B100" s="12" t="s">
        <v>1532</v>
      </c>
      <c r="C100" s="12" t="s">
        <v>1533</v>
      </c>
      <c r="D100" s="65"/>
      <c r="E100" s="66"/>
      <c r="F100" s="8" t="s">
        <v>1531</v>
      </c>
      <c r="G100" s="46"/>
      <c r="H100" s="46"/>
      <c r="I100" s="176">
        <f t="shared" si="2"/>
        <v>0</v>
      </c>
      <c r="J100" s="177">
        <f t="shared" si="3"/>
        <v>0</v>
      </c>
    </row>
    <row r="101" spans="1:10" x14ac:dyDescent="0.25">
      <c r="A101" s="57" t="s">
        <v>506</v>
      </c>
      <c r="B101" s="12" t="s">
        <v>905</v>
      </c>
      <c r="C101" s="109" t="s">
        <v>906</v>
      </c>
      <c r="D101" s="65"/>
      <c r="E101" s="66"/>
      <c r="F101" s="172" t="s">
        <v>907</v>
      </c>
      <c r="G101" s="46" t="s">
        <v>13</v>
      </c>
      <c r="H101" s="46" t="s">
        <v>17</v>
      </c>
      <c r="I101" s="176">
        <f t="shared" si="2"/>
        <v>1</v>
      </c>
      <c r="J101" s="177">
        <f t="shared" si="3"/>
        <v>98.07</v>
      </c>
    </row>
    <row r="102" spans="1:10" x14ac:dyDescent="0.25">
      <c r="A102" s="57" t="s">
        <v>507</v>
      </c>
      <c r="B102" s="12" t="s">
        <v>82</v>
      </c>
      <c r="C102" s="41" t="s">
        <v>143</v>
      </c>
      <c r="D102" s="23"/>
      <c r="E102" s="12"/>
      <c r="F102" s="67" t="s">
        <v>232</v>
      </c>
      <c r="G102" s="48" t="s">
        <v>68</v>
      </c>
      <c r="H102" s="48" t="s">
        <v>68</v>
      </c>
      <c r="I102" s="176">
        <f t="shared" si="2"/>
        <v>0</v>
      </c>
      <c r="J102" s="177">
        <f t="shared" si="3"/>
        <v>0</v>
      </c>
    </row>
    <row r="103" spans="1:10" x14ac:dyDescent="0.25">
      <c r="A103" s="57" t="s">
        <v>353</v>
      </c>
      <c r="B103" s="12" t="s">
        <v>908</v>
      </c>
      <c r="C103" s="41" t="s">
        <v>909</v>
      </c>
      <c r="D103" s="65"/>
      <c r="E103" s="66"/>
      <c r="F103" s="67" t="s">
        <v>907</v>
      </c>
      <c r="G103" s="48" t="s">
        <v>17</v>
      </c>
      <c r="H103" s="48" t="s">
        <v>17</v>
      </c>
      <c r="I103" s="176">
        <f t="shared" si="2"/>
        <v>0</v>
      </c>
      <c r="J103" s="177">
        <f t="shared" si="3"/>
        <v>0</v>
      </c>
    </row>
    <row r="104" spans="1:10" x14ac:dyDescent="0.25">
      <c r="A104" s="57" t="s">
        <v>101</v>
      </c>
      <c r="B104" s="12" t="s">
        <v>842</v>
      </c>
      <c r="C104" s="41" t="s">
        <v>843</v>
      </c>
      <c r="D104" s="65"/>
      <c r="E104" s="66"/>
      <c r="F104" s="67" t="s">
        <v>844</v>
      </c>
      <c r="G104" s="48" t="s">
        <v>13</v>
      </c>
      <c r="H104" s="48" t="s">
        <v>23</v>
      </c>
      <c r="I104" s="176">
        <f t="shared" si="2"/>
        <v>3</v>
      </c>
      <c r="J104" s="177">
        <f t="shared" si="3"/>
        <v>294.20999999999998</v>
      </c>
    </row>
    <row r="105" spans="1:10" x14ac:dyDescent="0.25">
      <c r="A105" s="57" t="s">
        <v>568</v>
      </c>
      <c r="B105" s="12" t="s">
        <v>233</v>
      </c>
      <c r="C105" s="41" t="s">
        <v>234</v>
      </c>
      <c r="D105" s="175"/>
      <c r="E105" s="66"/>
      <c r="F105" s="67" t="s">
        <v>210</v>
      </c>
      <c r="G105" s="48" t="s">
        <v>17</v>
      </c>
      <c r="H105" s="48" t="s">
        <v>17</v>
      </c>
      <c r="I105" s="176">
        <f t="shared" si="2"/>
        <v>0</v>
      </c>
      <c r="J105" s="177">
        <f t="shared" si="3"/>
        <v>0</v>
      </c>
    </row>
    <row r="106" spans="1:10" x14ac:dyDescent="0.25">
      <c r="A106" s="57" t="s">
        <v>300</v>
      </c>
      <c r="B106" s="12" t="s">
        <v>183</v>
      </c>
      <c r="C106" s="41" t="s">
        <v>184</v>
      </c>
      <c r="D106" s="23"/>
      <c r="E106" s="12"/>
      <c r="F106" s="43" t="s">
        <v>166</v>
      </c>
      <c r="G106" s="48" t="s">
        <v>194</v>
      </c>
      <c r="H106" s="48" t="s">
        <v>198</v>
      </c>
      <c r="I106" s="176">
        <f t="shared" si="2"/>
        <v>4</v>
      </c>
      <c r="J106" s="177">
        <f t="shared" si="3"/>
        <v>392.28</v>
      </c>
    </row>
    <row r="107" spans="1:10" x14ac:dyDescent="0.25">
      <c r="A107" s="57" t="s">
        <v>569</v>
      </c>
      <c r="B107" s="12" t="s">
        <v>1307</v>
      </c>
      <c r="C107" s="12" t="s">
        <v>1308</v>
      </c>
      <c r="D107" s="8"/>
      <c r="E107" s="10"/>
      <c r="F107" s="8" t="s">
        <v>1309</v>
      </c>
      <c r="G107" s="48" t="s">
        <v>16</v>
      </c>
      <c r="H107" s="48" t="s">
        <v>17</v>
      </c>
      <c r="I107" s="176">
        <f t="shared" si="2"/>
        <v>2</v>
      </c>
      <c r="J107" s="177">
        <f t="shared" si="3"/>
        <v>196.14</v>
      </c>
    </row>
    <row r="108" spans="1:10" x14ac:dyDescent="0.25">
      <c r="A108" s="57" t="s">
        <v>570</v>
      </c>
      <c r="B108" s="12" t="s">
        <v>725</v>
      </c>
      <c r="C108" s="12" t="s">
        <v>726</v>
      </c>
      <c r="D108" s="23"/>
      <c r="E108" s="12"/>
      <c r="F108" s="8" t="s">
        <v>727</v>
      </c>
      <c r="G108" s="48" t="s">
        <v>23</v>
      </c>
      <c r="H108" s="48" t="s">
        <v>23</v>
      </c>
      <c r="I108" s="176">
        <f t="shared" si="2"/>
        <v>0</v>
      </c>
      <c r="J108" s="177">
        <f t="shared" si="3"/>
        <v>0</v>
      </c>
    </row>
    <row r="109" spans="1:10" x14ac:dyDescent="0.25">
      <c r="A109" s="57" t="s">
        <v>571</v>
      </c>
      <c r="B109" s="12" t="s">
        <v>443</v>
      </c>
      <c r="C109" s="41" t="s">
        <v>444</v>
      </c>
      <c r="D109" s="23"/>
      <c r="E109" s="12"/>
      <c r="F109" s="43" t="s">
        <v>410</v>
      </c>
      <c r="G109" s="48" t="s">
        <v>499</v>
      </c>
      <c r="H109" s="48" t="s">
        <v>112</v>
      </c>
      <c r="I109" s="176">
        <f t="shared" si="2"/>
        <v>7</v>
      </c>
      <c r="J109" s="177">
        <f t="shared" si="3"/>
        <v>686.49</v>
      </c>
    </row>
    <row r="110" spans="1:10" x14ac:dyDescent="0.25">
      <c r="A110" s="57" t="s">
        <v>572</v>
      </c>
      <c r="B110" s="12" t="s">
        <v>910</v>
      </c>
      <c r="C110" s="41" t="s">
        <v>912</v>
      </c>
      <c r="D110" s="23"/>
      <c r="E110" s="12"/>
      <c r="F110" s="43" t="s">
        <v>913</v>
      </c>
      <c r="G110" s="48" t="s">
        <v>23</v>
      </c>
      <c r="H110" s="48" t="s">
        <v>26</v>
      </c>
      <c r="I110" s="176">
        <f t="shared" si="2"/>
        <v>1</v>
      </c>
      <c r="J110" s="177">
        <f t="shared" si="3"/>
        <v>98.07</v>
      </c>
    </row>
    <row r="111" spans="1:10" x14ac:dyDescent="0.25">
      <c r="A111" s="57" t="s">
        <v>158</v>
      </c>
      <c r="B111" s="12" t="s">
        <v>911</v>
      </c>
      <c r="C111" s="41" t="s">
        <v>912</v>
      </c>
      <c r="D111" s="23"/>
      <c r="E111" s="12"/>
      <c r="F111" s="43" t="s">
        <v>913</v>
      </c>
      <c r="G111" s="48" t="s">
        <v>193</v>
      </c>
      <c r="H111" s="48" t="s">
        <v>91</v>
      </c>
      <c r="I111" s="176">
        <f t="shared" si="2"/>
        <v>7</v>
      </c>
      <c r="J111" s="177">
        <f t="shared" si="3"/>
        <v>686.49</v>
      </c>
    </row>
    <row r="112" spans="1:10" x14ac:dyDescent="0.25">
      <c r="A112" s="57" t="s">
        <v>573</v>
      </c>
      <c r="B112" s="12" t="s">
        <v>1204</v>
      </c>
      <c r="C112" s="12" t="s">
        <v>1205</v>
      </c>
      <c r="D112" s="23"/>
      <c r="E112" s="12"/>
      <c r="F112" s="43" t="s">
        <v>1208</v>
      </c>
      <c r="G112" s="48" t="s">
        <v>13</v>
      </c>
      <c r="H112" s="48" t="s">
        <v>29</v>
      </c>
      <c r="I112" s="176">
        <f t="shared" si="2"/>
        <v>5</v>
      </c>
      <c r="J112" s="177">
        <f t="shared" si="3"/>
        <v>490.34999999999997</v>
      </c>
    </row>
    <row r="113" spans="1:10" x14ac:dyDescent="0.25">
      <c r="A113" s="57" t="s">
        <v>574</v>
      </c>
      <c r="B113" s="12" t="s">
        <v>1206</v>
      </c>
      <c r="C113" s="12" t="s">
        <v>1207</v>
      </c>
      <c r="D113" s="23"/>
      <c r="E113" s="12"/>
      <c r="F113" s="43" t="s">
        <v>1208</v>
      </c>
      <c r="G113" s="48" t="s">
        <v>43</v>
      </c>
      <c r="H113" s="48" t="s">
        <v>61</v>
      </c>
      <c r="I113" s="176">
        <f t="shared" si="2"/>
        <v>6</v>
      </c>
      <c r="J113" s="177">
        <f t="shared" si="3"/>
        <v>588.41999999999996</v>
      </c>
    </row>
    <row r="114" spans="1:10" x14ac:dyDescent="0.25">
      <c r="A114" s="57" t="s">
        <v>575</v>
      </c>
      <c r="B114" s="12" t="s">
        <v>235</v>
      </c>
      <c r="C114" s="41" t="s">
        <v>236</v>
      </c>
      <c r="D114" s="23"/>
      <c r="E114" s="12"/>
      <c r="F114" s="43" t="s">
        <v>222</v>
      </c>
      <c r="G114" s="48" t="s">
        <v>158</v>
      </c>
      <c r="H114" s="48" t="s">
        <v>709</v>
      </c>
      <c r="I114" s="176">
        <f t="shared" si="2"/>
        <v>16</v>
      </c>
      <c r="J114" s="177">
        <f t="shared" si="3"/>
        <v>1569.12</v>
      </c>
    </row>
    <row r="115" spans="1:10" x14ac:dyDescent="0.25">
      <c r="A115" s="57" t="s">
        <v>576</v>
      </c>
      <c r="B115" s="12" t="s">
        <v>1431</v>
      </c>
      <c r="C115" s="41" t="s">
        <v>1432</v>
      </c>
      <c r="D115" s="8"/>
      <c r="E115" s="10"/>
      <c r="F115" s="43" t="s">
        <v>1433</v>
      </c>
      <c r="G115" s="48"/>
      <c r="H115" s="48"/>
      <c r="I115" s="176">
        <f t="shared" si="2"/>
        <v>0</v>
      </c>
      <c r="J115" s="177">
        <f t="shared" si="3"/>
        <v>0</v>
      </c>
    </row>
    <row r="116" spans="1:10" x14ac:dyDescent="0.25">
      <c r="A116" s="57" t="s">
        <v>577</v>
      </c>
      <c r="B116" s="12" t="s">
        <v>351</v>
      </c>
      <c r="C116" s="41" t="s">
        <v>352</v>
      </c>
      <c r="D116" s="23"/>
      <c r="E116" s="12"/>
      <c r="F116" s="43" t="s">
        <v>327</v>
      </c>
      <c r="G116" s="48" t="s">
        <v>391</v>
      </c>
      <c r="H116" s="48" t="s">
        <v>168</v>
      </c>
      <c r="I116" s="176">
        <f t="shared" si="2"/>
        <v>9</v>
      </c>
      <c r="J116" s="177">
        <f t="shared" si="3"/>
        <v>882.62999999999988</v>
      </c>
    </row>
    <row r="117" spans="1:10" x14ac:dyDescent="0.25">
      <c r="A117" s="57" t="s">
        <v>578</v>
      </c>
      <c r="B117" s="99" t="s">
        <v>543</v>
      </c>
      <c r="C117" s="99" t="s">
        <v>544</v>
      </c>
      <c r="D117" s="23"/>
      <c r="E117" s="12"/>
      <c r="F117" s="99" t="s">
        <v>545</v>
      </c>
      <c r="G117" s="48" t="s">
        <v>157</v>
      </c>
      <c r="H117" s="48" t="s">
        <v>248</v>
      </c>
      <c r="I117" s="176">
        <f t="shared" si="2"/>
        <v>6</v>
      </c>
      <c r="J117" s="177">
        <f t="shared" si="3"/>
        <v>588.41999999999996</v>
      </c>
    </row>
    <row r="118" spans="1:10" x14ac:dyDescent="0.25">
      <c r="A118" s="57" t="s">
        <v>579</v>
      </c>
      <c r="B118" s="12" t="s">
        <v>440</v>
      </c>
      <c r="C118" s="41" t="s">
        <v>441</v>
      </c>
      <c r="D118" s="23"/>
      <c r="E118" s="12"/>
      <c r="F118" s="43" t="s">
        <v>442</v>
      </c>
      <c r="G118" s="48" t="s">
        <v>58</v>
      </c>
      <c r="H118" s="48" t="s">
        <v>61</v>
      </c>
      <c r="I118" s="176">
        <f t="shared" si="2"/>
        <v>1</v>
      </c>
      <c r="J118" s="177">
        <f t="shared" si="3"/>
        <v>98.07</v>
      </c>
    </row>
    <row r="119" spans="1:10" x14ac:dyDescent="0.25">
      <c r="A119" s="57" t="s">
        <v>580</v>
      </c>
      <c r="B119" s="12" t="s">
        <v>848</v>
      </c>
      <c r="C119" s="126" t="s">
        <v>849</v>
      </c>
      <c r="D119" s="23"/>
      <c r="E119" s="12"/>
      <c r="F119" s="127" t="s">
        <v>850</v>
      </c>
      <c r="G119" s="48" t="s">
        <v>23</v>
      </c>
      <c r="H119" s="48" t="s">
        <v>31</v>
      </c>
      <c r="I119" s="176">
        <f t="shared" si="2"/>
        <v>3</v>
      </c>
      <c r="J119" s="177">
        <f t="shared" si="3"/>
        <v>294.20999999999998</v>
      </c>
    </row>
    <row r="120" spans="1:10" x14ac:dyDescent="0.25">
      <c r="A120" s="57" t="s">
        <v>581</v>
      </c>
      <c r="B120" s="12" t="s">
        <v>185</v>
      </c>
      <c r="C120" s="89" t="s">
        <v>187</v>
      </c>
      <c r="D120" s="241"/>
      <c r="E120" s="243"/>
      <c r="F120" s="83" t="s">
        <v>188</v>
      </c>
      <c r="G120" s="48" t="s">
        <v>23</v>
      </c>
      <c r="H120" s="48" t="s">
        <v>23</v>
      </c>
      <c r="I120" s="176">
        <f t="shared" si="2"/>
        <v>0</v>
      </c>
      <c r="J120" s="177">
        <f t="shared" si="3"/>
        <v>0</v>
      </c>
    </row>
    <row r="121" spans="1:10" x14ac:dyDescent="0.25">
      <c r="A121" s="57" t="s">
        <v>582</v>
      </c>
      <c r="B121" s="12" t="s">
        <v>186</v>
      </c>
      <c r="C121" s="90"/>
      <c r="D121" s="242"/>
      <c r="E121" s="244"/>
      <c r="F121" s="85"/>
      <c r="G121" s="48" t="s">
        <v>17</v>
      </c>
      <c r="H121" s="48" t="s">
        <v>20</v>
      </c>
      <c r="I121" s="176">
        <f t="shared" si="2"/>
        <v>1</v>
      </c>
      <c r="J121" s="177">
        <f t="shared" si="3"/>
        <v>98.07</v>
      </c>
    </row>
    <row r="122" spans="1:10" x14ac:dyDescent="0.25">
      <c r="A122" s="57" t="s">
        <v>583</v>
      </c>
      <c r="B122" s="12" t="s">
        <v>1212</v>
      </c>
      <c r="C122" s="12" t="s">
        <v>1213</v>
      </c>
      <c r="D122" s="23"/>
      <c r="E122" s="12"/>
      <c r="F122" s="8" t="s">
        <v>1211</v>
      </c>
      <c r="G122" s="48" t="s">
        <v>40</v>
      </c>
      <c r="H122" s="48" t="s">
        <v>61</v>
      </c>
      <c r="I122" s="176">
        <f t="shared" si="2"/>
        <v>7</v>
      </c>
      <c r="J122" s="177">
        <f t="shared" si="3"/>
        <v>686.49</v>
      </c>
    </row>
    <row r="123" spans="1:10" x14ac:dyDescent="0.25">
      <c r="A123" s="57" t="s">
        <v>584</v>
      </c>
      <c r="B123" s="12" t="s">
        <v>1282</v>
      </c>
      <c r="C123" s="12" t="s">
        <v>1283</v>
      </c>
      <c r="D123" s="23"/>
      <c r="E123" s="12"/>
      <c r="F123" s="65" t="s">
        <v>1286</v>
      </c>
      <c r="G123" s="48" t="s">
        <v>16</v>
      </c>
      <c r="H123" s="48" t="s">
        <v>16</v>
      </c>
      <c r="I123" s="176">
        <f t="shared" si="2"/>
        <v>0</v>
      </c>
      <c r="J123" s="177">
        <f t="shared" si="3"/>
        <v>0</v>
      </c>
    </row>
    <row r="124" spans="1:10" x14ac:dyDescent="0.25">
      <c r="A124" s="57" t="s">
        <v>658</v>
      </c>
      <c r="B124" s="12" t="s">
        <v>1284</v>
      </c>
      <c r="C124" s="12" t="s">
        <v>1285</v>
      </c>
      <c r="D124" s="23"/>
      <c r="E124" s="12"/>
      <c r="F124" s="65" t="s">
        <v>1286</v>
      </c>
      <c r="G124" s="48" t="s">
        <v>16</v>
      </c>
      <c r="H124" s="48" t="s">
        <v>20</v>
      </c>
      <c r="I124" s="176">
        <f t="shared" si="2"/>
        <v>3</v>
      </c>
      <c r="J124" s="177">
        <f t="shared" si="3"/>
        <v>294.20999999999998</v>
      </c>
    </row>
    <row r="125" spans="1:10" x14ac:dyDescent="0.25">
      <c r="A125" s="57" t="s">
        <v>707</v>
      </c>
      <c r="B125" s="12" t="s">
        <v>354</v>
      </c>
      <c r="C125" s="41" t="s">
        <v>355</v>
      </c>
      <c r="D125" s="8"/>
      <c r="E125" s="10"/>
      <c r="F125" s="43" t="s">
        <v>327</v>
      </c>
      <c r="G125" s="48" t="s">
        <v>52</v>
      </c>
      <c r="H125" s="48" t="s">
        <v>54</v>
      </c>
      <c r="I125" s="176">
        <f t="shared" si="2"/>
        <v>1</v>
      </c>
      <c r="J125" s="177">
        <f t="shared" si="3"/>
        <v>98.07</v>
      </c>
    </row>
    <row r="126" spans="1:10" x14ac:dyDescent="0.25">
      <c r="A126" s="57" t="s">
        <v>708</v>
      </c>
      <c r="B126" s="12" t="s">
        <v>914</v>
      </c>
      <c r="C126" s="89" t="s">
        <v>916</v>
      </c>
      <c r="D126" s="8"/>
      <c r="E126" s="10"/>
      <c r="F126" s="83" t="s">
        <v>901</v>
      </c>
      <c r="G126" s="48" t="s">
        <v>13</v>
      </c>
      <c r="H126" s="48" t="s">
        <v>17</v>
      </c>
      <c r="I126" s="176">
        <f t="shared" si="2"/>
        <v>1</v>
      </c>
      <c r="J126" s="177">
        <f t="shared" si="3"/>
        <v>98.07</v>
      </c>
    </row>
    <row r="127" spans="1:10" x14ac:dyDescent="0.25">
      <c r="A127" s="57" t="s">
        <v>709</v>
      </c>
      <c r="B127" s="12" t="s">
        <v>915</v>
      </c>
      <c r="C127" s="90"/>
      <c r="D127" s="8"/>
      <c r="E127" s="10"/>
      <c r="F127" s="85"/>
      <c r="G127" s="48" t="s">
        <v>31</v>
      </c>
      <c r="H127" s="48" t="s">
        <v>40</v>
      </c>
      <c r="I127" s="176">
        <f t="shared" si="2"/>
        <v>3</v>
      </c>
      <c r="J127" s="177">
        <f t="shared" si="3"/>
        <v>294.20999999999998</v>
      </c>
    </row>
    <row r="128" spans="1:10" x14ac:dyDescent="0.25">
      <c r="A128" s="57" t="s">
        <v>710</v>
      </c>
      <c r="B128" s="12" t="s">
        <v>853</v>
      </c>
      <c r="C128" s="41" t="s">
        <v>854</v>
      </c>
      <c r="D128" s="8"/>
      <c r="E128" s="10"/>
      <c r="F128" s="43" t="s">
        <v>855</v>
      </c>
      <c r="G128" s="48" t="s">
        <v>13</v>
      </c>
      <c r="H128" s="48" t="s">
        <v>17</v>
      </c>
      <c r="I128" s="176">
        <f t="shared" si="2"/>
        <v>1</v>
      </c>
      <c r="J128" s="177">
        <f t="shared" si="3"/>
        <v>98.07</v>
      </c>
    </row>
    <row r="129" spans="1:11" x14ac:dyDescent="0.25">
      <c r="A129" s="57" t="s">
        <v>711</v>
      </c>
      <c r="B129" s="12" t="s">
        <v>1175</v>
      </c>
      <c r="C129" s="83" t="s">
        <v>1177</v>
      </c>
      <c r="D129" s="8"/>
      <c r="E129" s="10"/>
      <c r="F129" s="165" t="s">
        <v>1178</v>
      </c>
      <c r="G129" s="48" t="s">
        <v>13</v>
      </c>
      <c r="H129" s="48" t="s">
        <v>13</v>
      </c>
      <c r="I129" s="176">
        <f t="shared" si="2"/>
        <v>0</v>
      </c>
      <c r="J129" s="177">
        <f t="shared" si="3"/>
        <v>0</v>
      </c>
    </row>
    <row r="130" spans="1:11" ht="15" customHeight="1" x14ac:dyDescent="0.25">
      <c r="A130" s="57" t="s">
        <v>608</v>
      </c>
      <c r="B130" s="12" t="s">
        <v>1176</v>
      </c>
      <c r="C130" s="85"/>
      <c r="D130" s="8"/>
      <c r="E130" s="10"/>
      <c r="F130" s="165" t="s">
        <v>1178</v>
      </c>
      <c r="G130" s="48" t="s">
        <v>13</v>
      </c>
      <c r="H130" s="48" t="s">
        <v>17</v>
      </c>
      <c r="I130" s="176">
        <f t="shared" si="2"/>
        <v>1</v>
      </c>
      <c r="J130" s="177">
        <f t="shared" si="3"/>
        <v>98.07</v>
      </c>
    </row>
    <row r="131" spans="1:11" ht="15" customHeight="1" x14ac:dyDescent="0.25">
      <c r="A131" s="57" t="s">
        <v>712</v>
      </c>
      <c r="B131" s="12" t="s">
        <v>1399</v>
      </c>
      <c r="C131" s="90" t="s">
        <v>1400</v>
      </c>
      <c r="D131" s="8"/>
      <c r="E131" s="10"/>
      <c r="F131" s="85" t="s">
        <v>1401</v>
      </c>
      <c r="G131" s="48"/>
      <c r="H131" s="48"/>
      <c r="I131" s="176">
        <f t="shared" si="2"/>
        <v>0</v>
      </c>
      <c r="J131" s="177">
        <f t="shared" si="3"/>
        <v>0</v>
      </c>
      <c r="K131" s="54"/>
    </row>
    <row r="132" spans="1:11" x14ac:dyDescent="0.25">
      <c r="A132" s="57" t="s">
        <v>713</v>
      </c>
      <c r="B132" s="12" t="s">
        <v>357</v>
      </c>
      <c r="C132" s="41" t="s">
        <v>358</v>
      </c>
      <c r="D132" s="8"/>
      <c r="E132" s="10"/>
      <c r="F132" s="43" t="s">
        <v>312</v>
      </c>
      <c r="G132" s="48" t="s">
        <v>68</v>
      </c>
      <c r="H132" s="48" t="s">
        <v>57</v>
      </c>
      <c r="I132" s="176">
        <f t="shared" si="2"/>
        <v>9</v>
      </c>
      <c r="J132" s="177">
        <f t="shared" si="3"/>
        <v>882.62999999999988</v>
      </c>
    </row>
    <row r="133" spans="1:11" x14ac:dyDescent="0.25">
      <c r="A133" s="57" t="s">
        <v>307</v>
      </c>
      <c r="B133" s="12" t="s">
        <v>437</v>
      </c>
      <c r="C133" s="41" t="s">
        <v>438</v>
      </c>
      <c r="D133" s="23"/>
      <c r="E133" s="12"/>
      <c r="F133" s="43" t="s">
        <v>422</v>
      </c>
      <c r="G133" s="48" t="s">
        <v>244</v>
      </c>
      <c r="H133" s="48" t="s">
        <v>250</v>
      </c>
      <c r="I133" s="176">
        <f t="shared" si="2"/>
        <v>9</v>
      </c>
      <c r="J133" s="177">
        <f t="shared" si="3"/>
        <v>882.62999999999988</v>
      </c>
    </row>
    <row r="134" spans="1:11" x14ac:dyDescent="0.25">
      <c r="A134" s="57" t="s">
        <v>714</v>
      </c>
      <c r="B134" s="99" t="s">
        <v>546</v>
      </c>
      <c r="C134" s="99" t="s">
        <v>547</v>
      </c>
      <c r="D134" s="23"/>
      <c r="E134" s="12"/>
      <c r="F134" s="99" t="s">
        <v>539</v>
      </c>
      <c r="G134" s="48" t="s">
        <v>20</v>
      </c>
      <c r="H134" s="48" t="s">
        <v>20</v>
      </c>
      <c r="I134" s="176">
        <f t="shared" si="2"/>
        <v>0</v>
      </c>
      <c r="J134" s="177">
        <f t="shared" si="3"/>
        <v>0</v>
      </c>
    </row>
    <row r="135" spans="1:11" x14ac:dyDescent="0.25">
      <c r="A135" s="57" t="s">
        <v>715</v>
      </c>
      <c r="B135" s="12" t="s">
        <v>684</v>
      </c>
      <c r="C135" s="12" t="s">
        <v>685</v>
      </c>
      <c r="D135" s="23"/>
      <c r="E135" s="12"/>
      <c r="F135" s="8" t="s">
        <v>681</v>
      </c>
      <c r="G135" s="48" t="s">
        <v>29</v>
      </c>
      <c r="H135" s="48" t="s">
        <v>29</v>
      </c>
      <c r="I135" s="176">
        <f t="shared" si="2"/>
        <v>0</v>
      </c>
      <c r="J135" s="177">
        <f t="shared" si="3"/>
        <v>0</v>
      </c>
    </row>
    <row r="136" spans="1:11" x14ac:dyDescent="0.25">
      <c r="A136" s="57" t="s">
        <v>716</v>
      </c>
      <c r="B136" s="12" t="s">
        <v>1407</v>
      </c>
      <c r="C136" s="12" t="s">
        <v>1408</v>
      </c>
      <c r="D136" s="8"/>
      <c r="E136" s="10"/>
      <c r="F136" s="65" t="s">
        <v>1406</v>
      </c>
      <c r="G136" s="48"/>
      <c r="H136" s="48" t="s">
        <v>13</v>
      </c>
      <c r="I136" s="176">
        <f t="shared" ref="I136:I199" si="4">H136-G136</f>
        <v>1</v>
      </c>
      <c r="J136" s="177">
        <f t="shared" ref="J136:J199" si="5">I136*98.07</f>
        <v>98.07</v>
      </c>
      <c r="K136" s="54"/>
    </row>
    <row r="137" spans="1:11" x14ac:dyDescent="0.25">
      <c r="A137" s="57" t="s">
        <v>717</v>
      </c>
      <c r="B137" s="12" t="s">
        <v>430</v>
      </c>
      <c r="C137" s="41" t="s">
        <v>431</v>
      </c>
      <c r="D137" s="23"/>
      <c r="E137" s="12"/>
      <c r="F137" s="43" t="s">
        <v>416</v>
      </c>
      <c r="G137" s="48" t="s">
        <v>493</v>
      </c>
      <c r="H137" s="48" t="s">
        <v>503</v>
      </c>
      <c r="I137" s="176">
        <f t="shared" si="4"/>
        <v>12</v>
      </c>
      <c r="J137" s="177">
        <f t="shared" si="5"/>
        <v>1176.8399999999999</v>
      </c>
    </row>
    <row r="138" spans="1:11" x14ac:dyDescent="0.25">
      <c r="A138" s="57" t="s">
        <v>470</v>
      </c>
      <c r="B138" s="12" t="s">
        <v>656</v>
      </c>
      <c r="C138" s="12" t="s">
        <v>657</v>
      </c>
      <c r="D138" s="23"/>
      <c r="E138" s="12"/>
      <c r="F138" s="8" t="s">
        <v>655</v>
      </c>
      <c r="G138" s="48" t="s">
        <v>26</v>
      </c>
      <c r="H138" s="48" t="s">
        <v>34</v>
      </c>
      <c r="I138" s="176">
        <f t="shared" si="4"/>
        <v>3</v>
      </c>
      <c r="J138" s="177">
        <f t="shared" si="5"/>
        <v>294.20999999999998</v>
      </c>
    </row>
    <row r="139" spans="1:11" x14ac:dyDescent="0.25">
      <c r="A139" s="57" t="s">
        <v>389</v>
      </c>
      <c r="B139" s="12" t="s">
        <v>1507</v>
      </c>
      <c r="C139" s="12" t="s">
        <v>1508</v>
      </c>
      <c r="D139" s="23"/>
      <c r="E139" s="12"/>
      <c r="F139" s="8" t="s">
        <v>1509</v>
      </c>
      <c r="G139" s="48"/>
      <c r="H139" s="48"/>
      <c r="I139" s="176">
        <f t="shared" si="4"/>
        <v>0</v>
      </c>
      <c r="J139" s="177">
        <f t="shared" si="5"/>
        <v>0</v>
      </c>
    </row>
    <row r="140" spans="1:11" x14ac:dyDescent="0.25">
      <c r="A140" s="57" t="s">
        <v>347</v>
      </c>
      <c r="B140" s="12" t="s">
        <v>661</v>
      </c>
      <c r="C140" s="107" t="s">
        <v>662</v>
      </c>
      <c r="D140" s="23"/>
      <c r="E140" s="12"/>
      <c r="F140" s="8" t="s">
        <v>655</v>
      </c>
      <c r="G140" s="48" t="s">
        <v>26</v>
      </c>
      <c r="H140" s="48" t="s">
        <v>26</v>
      </c>
      <c r="I140" s="176">
        <f t="shared" si="4"/>
        <v>0</v>
      </c>
      <c r="J140" s="177">
        <f t="shared" si="5"/>
        <v>0</v>
      </c>
    </row>
    <row r="141" spans="1:11" x14ac:dyDescent="0.25">
      <c r="A141" s="57" t="s">
        <v>299</v>
      </c>
      <c r="B141" s="12" t="s">
        <v>1183</v>
      </c>
      <c r="C141" s="12" t="s">
        <v>1184</v>
      </c>
      <c r="D141" s="8"/>
      <c r="E141" s="10"/>
      <c r="F141" s="8" t="s">
        <v>1185</v>
      </c>
      <c r="G141" s="48" t="s">
        <v>16</v>
      </c>
      <c r="H141" s="48" t="s">
        <v>13</v>
      </c>
      <c r="I141" s="176">
        <f t="shared" si="4"/>
        <v>1</v>
      </c>
      <c r="J141" s="177">
        <f t="shared" si="5"/>
        <v>98.07</v>
      </c>
    </row>
    <row r="142" spans="1:11" x14ac:dyDescent="0.25">
      <c r="A142" s="57" t="s">
        <v>718</v>
      </c>
      <c r="B142" s="12" t="s">
        <v>433</v>
      </c>
      <c r="C142" s="41" t="s">
        <v>434</v>
      </c>
      <c r="D142" s="23"/>
      <c r="E142" s="12"/>
      <c r="F142" s="43" t="s">
        <v>435</v>
      </c>
      <c r="G142" s="48" t="s">
        <v>61</v>
      </c>
      <c r="H142" s="48" t="s">
        <v>61</v>
      </c>
      <c r="I142" s="176">
        <f t="shared" si="4"/>
        <v>0</v>
      </c>
      <c r="J142" s="177">
        <f t="shared" si="5"/>
        <v>0</v>
      </c>
    </row>
    <row r="143" spans="1:11" x14ac:dyDescent="0.25">
      <c r="A143" s="57" t="s">
        <v>449</v>
      </c>
      <c r="B143" s="12" t="s">
        <v>84</v>
      </c>
      <c r="C143" s="12" t="s">
        <v>144</v>
      </c>
      <c r="D143" s="23"/>
      <c r="E143" s="12"/>
      <c r="F143" s="8" t="s">
        <v>73</v>
      </c>
      <c r="G143" s="46" t="s">
        <v>244</v>
      </c>
      <c r="H143" s="46" t="s">
        <v>248</v>
      </c>
      <c r="I143" s="176">
        <f t="shared" si="4"/>
        <v>7</v>
      </c>
      <c r="J143" s="177">
        <f t="shared" si="5"/>
        <v>686.49</v>
      </c>
    </row>
    <row r="144" spans="1:11" x14ac:dyDescent="0.25">
      <c r="A144" s="57" t="s">
        <v>719</v>
      </c>
      <c r="B144" s="12" t="s">
        <v>1106</v>
      </c>
      <c r="C144" s="12" t="s">
        <v>1107</v>
      </c>
      <c r="D144" s="23"/>
      <c r="E144" s="12"/>
      <c r="F144" s="8" t="s">
        <v>1108</v>
      </c>
      <c r="G144" s="46" t="s">
        <v>23</v>
      </c>
      <c r="H144" s="46" t="s">
        <v>43</v>
      </c>
      <c r="I144" s="176">
        <f t="shared" si="4"/>
        <v>7</v>
      </c>
      <c r="J144" s="177">
        <f t="shared" si="5"/>
        <v>686.49</v>
      </c>
    </row>
    <row r="145" spans="1:10" x14ac:dyDescent="0.25">
      <c r="A145" s="57" t="s">
        <v>720</v>
      </c>
      <c r="B145" s="12" t="s">
        <v>237</v>
      </c>
      <c r="C145" s="75" t="s">
        <v>238</v>
      </c>
      <c r="D145" s="8"/>
      <c r="E145" s="10"/>
      <c r="F145" s="8" t="s">
        <v>214</v>
      </c>
      <c r="G145" s="46" t="s">
        <v>29</v>
      </c>
      <c r="H145" s="46" t="s">
        <v>29</v>
      </c>
      <c r="I145" s="176">
        <f t="shared" si="4"/>
        <v>0</v>
      </c>
      <c r="J145" s="177">
        <f t="shared" si="5"/>
        <v>0</v>
      </c>
    </row>
    <row r="146" spans="1:10" x14ac:dyDescent="0.25">
      <c r="A146" s="57" t="s">
        <v>721</v>
      </c>
      <c r="B146" s="99" t="s">
        <v>548</v>
      </c>
      <c r="C146" s="99" t="s">
        <v>549</v>
      </c>
      <c r="D146" s="23"/>
      <c r="E146" s="12"/>
      <c r="F146" s="99" t="s">
        <v>531</v>
      </c>
      <c r="G146" s="46" t="s">
        <v>572</v>
      </c>
      <c r="H146" s="46" t="s">
        <v>583</v>
      </c>
      <c r="I146" s="176">
        <f t="shared" si="4"/>
        <v>12</v>
      </c>
      <c r="J146" s="177">
        <f t="shared" si="5"/>
        <v>1176.8399999999999</v>
      </c>
    </row>
    <row r="147" spans="1:10" x14ac:dyDescent="0.25">
      <c r="A147" s="57" t="s">
        <v>724</v>
      </c>
      <c r="B147" s="99" t="s">
        <v>550</v>
      </c>
      <c r="C147" s="99" t="s">
        <v>551</v>
      </c>
      <c r="D147" s="31"/>
      <c r="E147" s="82"/>
      <c r="F147" s="99" t="s">
        <v>531</v>
      </c>
      <c r="G147" s="115"/>
      <c r="H147" s="115" t="s">
        <v>13</v>
      </c>
      <c r="I147" s="176">
        <f t="shared" si="4"/>
        <v>1</v>
      </c>
      <c r="J147" s="177">
        <f t="shared" si="5"/>
        <v>98.07</v>
      </c>
    </row>
    <row r="148" spans="1:10" x14ac:dyDescent="0.25">
      <c r="A148" s="57" t="s">
        <v>728</v>
      </c>
      <c r="B148" s="99" t="s">
        <v>860</v>
      </c>
      <c r="C148" s="99" t="s">
        <v>861</v>
      </c>
      <c r="D148" s="23"/>
      <c r="E148" s="12"/>
      <c r="F148" s="99" t="s">
        <v>844</v>
      </c>
      <c r="G148" s="48" t="s">
        <v>20</v>
      </c>
      <c r="H148" s="48" t="s">
        <v>23</v>
      </c>
      <c r="I148" s="176">
        <f t="shared" si="4"/>
        <v>1</v>
      </c>
      <c r="J148" s="177">
        <f t="shared" si="5"/>
        <v>98.07</v>
      </c>
    </row>
    <row r="149" spans="1:10" x14ac:dyDescent="0.25">
      <c r="A149" s="57" t="s">
        <v>729</v>
      </c>
      <c r="B149" s="99" t="s">
        <v>1423</v>
      </c>
      <c r="C149" s="99" t="s">
        <v>1424</v>
      </c>
      <c r="D149" s="31"/>
      <c r="E149" s="82"/>
      <c r="F149" s="99" t="s">
        <v>1419</v>
      </c>
      <c r="G149" s="46"/>
      <c r="H149" s="46"/>
      <c r="I149" s="176">
        <f t="shared" si="4"/>
        <v>0</v>
      </c>
      <c r="J149" s="177">
        <f t="shared" si="5"/>
        <v>0</v>
      </c>
    </row>
    <row r="150" spans="1:10" x14ac:dyDescent="0.25">
      <c r="A150" s="57" t="s">
        <v>730</v>
      </c>
      <c r="B150" s="99" t="s">
        <v>1412</v>
      </c>
      <c r="C150" s="99" t="s">
        <v>1413</v>
      </c>
      <c r="D150" s="31"/>
      <c r="E150" s="82"/>
      <c r="F150" s="99" t="s">
        <v>1414</v>
      </c>
      <c r="G150" s="46"/>
      <c r="H150" s="46" t="s">
        <v>13</v>
      </c>
      <c r="I150" s="176">
        <f t="shared" si="4"/>
        <v>1</v>
      </c>
      <c r="J150" s="177">
        <f t="shared" si="5"/>
        <v>98.07</v>
      </c>
    </row>
    <row r="151" spans="1:10" x14ac:dyDescent="0.25">
      <c r="A151" s="57" t="s">
        <v>480</v>
      </c>
      <c r="B151" s="12" t="s">
        <v>1501</v>
      </c>
      <c r="C151" s="12" t="s">
        <v>1502</v>
      </c>
      <c r="D151" s="31"/>
      <c r="E151" s="82"/>
      <c r="F151" s="8" t="s">
        <v>1503</v>
      </c>
      <c r="G151" s="46"/>
      <c r="H151" s="46"/>
      <c r="I151" s="176">
        <f t="shared" si="4"/>
        <v>0</v>
      </c>
      <c r="J151" s="177">
        <f t="shared" si="5"/>
        <v>0</v>
      </c>
    </row>
    <row r="152" spans="1:10" x14ac:dyDescent="0.25">
      <c r="A152" s="57" t="s">
        <v>884</v>
      </c>
      <c r="B152" s="99" t="s">
        <v>552</v>
      </c>
      <c r="C152" s="99" t="s">
        <v>553</v>
      </c>
      <c r="D152" s="23"/>
      <c r="E152" s="12"/>
      <c r="F152" s="99" t="s">
        <v>518</v>
      </c>
      <c r="G152" s="46" t="s">
        <v>20</v>
      </c>
      <c r="H152" s="46" t="s">
        <v>23</v>
      </c>
      <c r="I152" s="176">
        <f t="shared" si="4"/>
        <v>1</v>
      </c>
      <c r="J152" s="177">
        <f t="shared" si="5"/>
        <v>98.07</v>
      </c>
    </row>
    <row r="153" spans="1:10" x14ac:dyDescent="0.25">
      <c r="A153" s="57" t="s">
        <v>885</v>
      </c>
      <c r="B153" s="99" t="s">
        <v>1100</v>
      </c>
      <c r="C153" s="99" t="s">
        <v>1101</v>
      </c>
      <c r="D153" s="23"/>
      <c r="E153" s="12"/>
      <c r="F153" s="155" t="s">
        <v>1099</v>
      </c>
      <c r="G153" s="46" t="s">
        <v>37</v>
      </c>
      <c r="H153" s="46" t="s">
        <v>81</v>
      </c>
      <c r="I153" s="176">
        <f t="shared" si="4"/>
        <v>14</v>
      </c>
      <c r="J153" s="177">
        <f t="shared" si="5"/>
        <v>1372.98</v>
      </c>
    </row>
    <row r="154" spans="1:10" x14ac:dyDescent="0.25">
      <c r="A154" s="57" t="s">
        <v>886</v>
      </c>
      <c r="B154" s="110" t="s">
        <v>417</v>
      </c>
      <c r="C154" s="75" t="s">
        <v>418</v>
      </c>
      <c r="D154" s="31"/>
      <c r="E154" s="82"/>
      <c r="F154" s="31" t="s">
        <v>419</v>
      </c>
      <c r="G154" s="46" t="s">
        <v>13</v>
      </c>
      <c r="H154" s="46" t="s">
        <v>13</v>
      </c>
      <c r="I154" s="176">
        <f t="shared" si="4"/>
        <v>0</v>
      </c>
      <c r="J154" s="177">
        <f t="shared" si="5"/>
        <v>0</v>
      </c>
    </row>
    <row r="155" spans="1:10" x14ac:dyDescent="0.25">
      <c r="A155" s="57" t="s">
        <v>887</v>
      </c>
      <c r="B155" s="110" t="s">
        <v>917</v>
      </c>
      <c r="C155" s="75" t="s">
        <v>918</v>
      </c>
      <c r="D155" s="23"/>
      <c r="E155" s="12"/>
      <c r="F155" s="31" t="s">
        <v>919</v>
      </c>
      <c r="G155" s="46" t="s">
        <v>34</v>
      </c>
      <c r="H155" s="46" t="s">
        <v>65</v>
      </c>
      <c r="I155" s="176">
        <f t="shared" si="4"/>
        <v>10</v>
      </c>
      <c r="J155" s="177">
        <f t="shared" si="5"/>
        <v>980.69999999999993</v>
      </c>
    </row>
    <row r="156" spans="1:10" x14ac:dyDescent="0.25">
      <c r="A156" s="57" t="s">
        <v>888</v>
      </c>
      <c r="B156" s="110" t="s">
        <v>420</v>
      </c>
      <c r="C156" s="75" t="s">
        <v>421</v>
      </c>
      <c r="D156" s="23"/>
      <c r="E156" s="12"/>
      <c r="F156" s="31" t="s">
        <v>422</v>
      </c>
      <c r="G156" s="48" t="s">
        <v>85</v>
      </c>
      <c r="H156" s="48" t="s">
        <v>90</v>
      </c>
      <c r="I156" s="176">
        <f t="shared" si="4"/>
        <v>2</v>
      </c>
      <c r="J156" s="177">
        <f t="shared" si="5"/>
        <v>196.14</v>
      </c>
    </row>
    <row r="157" spans="1:10" x14ac:dyDescent="0.25">
      <c r="A157" s="57" t="s">
        <v>889</v>
      </c>
      <c r="B157" s="110" t="s">
        <v>361</v>
      </c>
      <c r="C157" s="76" t="s">
        <v>362</v>
      </c>
      <c r="D157" s="241"/>
      <c r="E157" s="243"/>
      <c r="F157" s="86" t="s">
        <v>363</v>
      </c>
      <c r="G157" s="46" t="s">
        <v>1320</v>
      </c>
      <c r="H157" s="46" t="s">
        <v>1443</v>
      </c>
      <c r="I157" s="176">
        <f t="shared" si="4"/>
        <v>21</v>
      </c>
      <c r="J157" s="177">
        <f t="shared" si="5"/>
        <v>2059.4699999999998</v>
      </c>
    </row>
    <row r="158" spans="1:10" x14ac:dyDescent="0.25">
      <c r="A158" s="57" t="s">
        <v>890</v>
      </c>
      <c r="B158" s="12" t="s">
        <v>387</v>
      </c>
      <c r="C158" s="77"/>
      <c r="D158" s="242"/>
      <c r="E158" s="244"/>
      <c r="F158" s="88"/>
      <c r="G158" s="46" t="s">
        <v>13</v>
      </c>
      <c r="H158" s="46" t="s">
        <v>13</v>
      </c>
      <c r="I158" s="176">
        <f t="shared" si="4"/>
        <v>0</v>
      </c>
      <c r="J158" s="177">
        <f t="shared" si="5"/>
        <v>0</v>
      </c>
    </row>
    <row r="159" spans="1:10" x14ac:dyDescent="0.25">
      <c r="A159" s="57" t="s">
        <v>781</v>
      </c>
      <c r="B159" s="12" t="s">
        <v>424</v>
      </c>
      <c r="C159" s="83" t="s">
        <v>427</v>
      </c>
      <c r="D159" s="241"/>
      <c r="E159" s="243"/>
      <c r="F159" s="86" t="s">
        <v>428</v>
      </c>
      <c r="G159" s="115"/>
      <c r="H159" s="115"/>
      <c r="I159" s="176">
        <f t="shared" si="4"/>
        <v>0</v>
      </c>
      <c r="J159" s="177">
        <f t="shared" si="5"/>
        <v>0</v>
      </c>
    </row>
    <row r="160" spans="1:10" x14ac:dyDescent="0.25">
      <c r="A160" s="57" t="s">
        <v>891</v>
      </c>
      <c r="B160" s="12" t="s">
        <v>425</v>
      </c>
      <c r="C160" s="84"/>
      <c r="D160" s="245"/>
      <c r="E160" s="246"/>
      <c r="F160" s="87"/>
      <c r="G160" s="46" t="s">
        <v>46</v>
      </c>
      <c r="H160" s="46" t="s">
        <v>61</v>
      </c>
      <c r="I160" s="176">
        <f t="shared" si="4"/>
        <v>5</v>
      </c>
      <c r="J160" s="177">
        <f t="shared" si="5"/>
        <v>490.34999999999997</v>
      </c>
    </row>
    <row r="161" spans="1:10" x14ac:dyDescent="0.25">
      <c r="A161" s="57" t="s">
        <v>640</v>
      </c>
      <c r="B161" s="12" t="s">
        <v>426</v>
      </c>
      <c r="C161" s="85"/>
      <c r="D161" s="242"/>
      <c r="E161" s="244"/>
      <c r="F161" s="88"/>
      <c r="G161" s="46" t="s">
        <v>16</v>
      </c>
      <c r="H161" s="46" t="s">
        <v>16</v>
      </c>
      <c r="I161" s="176">
        <f t="shared" si="4"/>
        <v>0</v>
      </c>
      <c r="J161" s="177">
        <f t="shared" si="5"/>
        <v>0</v>
      </c>
    </row>
    <row r="162" spans="1:10" x14ac:dyDescent="0.25">
      <c r="A162" s="57" t="s">
        <v>892</v>
      </c>
      <c r="B162" s="12" t="s">
        <v>1391</v>
      </c>
      <c r="C162" s="85" t="s">
        <v>1392</v>
      </c>
      <c r="D162" s="23"/>
      <c r="E162" s="12"/>
      <c r="F162" s="88" t="s">
        <v>1393</v>
      </c>
      <c r="G162" s="46"/>
      <c r="H162" s="46" t="s">
        <v>13</v>
      </c>
      <c r="I162" s="176">
        <f t="shared" si="4"/>
        <v>1</v>
      </c>
      <c r="J162" s="177">
        <f t="shared" si="5"/>
        <v>98.07</v>
      </c>
    </row>
    <row r="163" spans="1:10" x14ac:dyDescent="0.25">
      <c r="A163" s="57" t="s">
        <v>893</v>
      </c>
      <c r="B163" s="99" t="s">
        <v>554</v>
      </c>
      <c r="C163" s="99" t="s">
        <v>555</v>
      </c>
      <c r="D163" s="23"/>
      <c r="E163" s="12"/>
      <c r="F163" s="99" t="s">
        <v>556</v>
      </c>
      <c r="G163" s="46" t="s">
        <v>198</v>
      </c>
      <c r="H163" s="46" t="s">
        <v>244</v>
      </c>
      <c r="I163" s="176">
        <f t="shared" si="4"/>
        <v>7</v>
      </c>
      <c r="J163" s="177">
        <f t="shared" si="5"/>
        <v>686.49</v>
      </c>
    </row>
    <row r="164" spans="1:10" x14ac:dyDescent="0.25">
      <c r="A164" s="57" t="s">
        <v>894</v>
      </c>
      <c r="B164" s="12" t="s">
        <v>687</v>
      </c>
      <c r="C164" s="76" t="s">
        <v>688</v>
      </c>
      <c r="D164" s="173"/>
      <c r="E164" s="174"/>
      <c r="F164" s="91" t="s">
        <v>681</v>
      </c>
      <c r="G164" s="46" t="s">
        <v>13</v>
      </c>
      <c r="H164" s="46" t="s">
        <v>13</v>
      </c>
      <c r="I164" s="176">
        <f t="shared" si="4"/>
        <v>0</v>
      </c>
      <c r="J164" s="177">
        <f t="shared" si="5"/>
        <v>0</v>
      </c>
    </row>
    <row r="165" spans="1:10" x14ac:dyDescent="0.25">
      <c r="A165" s="57" t="s">
        <v>930</v>
      </c>
      <c r="B165" s="99" t="s">
        <v>686</v>
      </c>
      <c r="C165" s="77"/>
      <c r="D165" s="173"/>
      <c r="E165" s="174"/>
      <c r="F165" s="92"/>
      <c r="G165" s="46" t="s">
        <v>23</v>
      </c>
      <c r="H165" s="46" t="s">
        <v>26</v>
      </c>
      <c r="I165" s="176">
        <f t="shared" si="4"/>
        <v>1</v>
      </c>
      <c r="J165" s="177">
        <f t="shared" si="5"/>
        <v>98.07</v>
      </c>
    </row>
    <row r="166" spans="1:10" x14ac:dyDescent="0.25">
      <c r="A166" s="57" t="s">
        <v>933</v>
      </c>
      <c r="B166" s="12" t="s">
        <v>667</v>
      </c>
      <c r="C166" s="12" t="s">
        <v>668</v>
      </c>
      <c r="D166" s="23"/>
      <c r="E166" s="12"/>
      <c r="F166" s="8" t="s">
        <v>669</v>
      </c>
      <c r="G166" s="46" t="s">
        <v>709</v>
      </c>
      <c r="H166" s="46" t="s">
        <v>885</v>
      </c>
      <c r="I166" s="176">
        <f t="shared" si="4"/>
        <v>26</v>
      </c>
      <c r="J166" s="177">
        <f t="shared" si="5"/>
        <v>2549.8199999999997</v>
      </c>
    </row>
    <row r="167" spans="1:10" x14ac:dyDescent="0.25">
      <c r="A167" s="57" t="s">
        <v>934</v>
      </c>
      <c r="B167" s="12" t="s">
        <v>663</v>
      </c>
      <c r="C167" s="12" t="s">
        <v>664</v>
      </c>
      <c r="D167" s="173"/>
      <c r="E167" s="174"/>
      <c r="F167" s="8" t="s">
        <v>655</v>
      </c>
      <c r="G167" s="46" t="s">
        <v>16</v>
      </c>
      <c r="H167" s="46" t="s">
        <v>13</v>
      </c>
      <c r="I167" s="176">
        <f t="shared" si="4"/>
        <v>1</v>
      </c>
      <c r="J167" s="177">
        <f t="shared" si="5"/>
        <v>98.07</v>
      </c>
    </row>
    <row r="168" spans="1:10" x14ac:dyDescent="0.25">
      <c r="A168" s="57" t="s">
        <v>935</v>
      </c>
      <c r="B168" s="12" t="s">
        <v>679</v>
      </c>
      <c r="C168" s="12" t="s">
        <v>680</v>
      </c>
      <c r="D168" s="173"/>
      <c r="E168" s="174"/>
      <c r="F168" s="8" t="s">
        <v>681</v>
      </c>
      <c r="G168" s="46" t="s">
        <v>16</v>
      </c>
      <c r="H168" s="46" t="s">
        <v>17</v>
      </c>
      <c r="I168" s="176">
        <f t="shared" si="4"/>
        <v>2</v>
      </c>
      <c r="J168" s="177">
        <f t="shared" si="5"/>
        <v>196.14</v>
      </c>
    </row>
    <row r="169" spans="1:10" x14ac:dyDescent="0.25">
      <c r="A169" s="57" t="s">
        <v>936</v>
      </c>
      <c r="B169" s="12" t="s">
        <v>414</v>
      </c>
      <c r="C169" s="77" t="s">
        <v>415</v>
      </c>
      <c r="D169" s="23"/>
      <c r="E169" s="12"/>
      <c r="F169" s="172" t="s">
        <v>416</v>
      </c>
      <c r="G169" s="46" t="s">
        <v>709</v>
      </c>
      <c r="H169" s="46" t="s">
        <v>724</v>
      </c>
      <c r="I169" s="176">
        <f t="shared" si="4"/>
        <v>20</v>
      </c>
      <c r="J169" s="177">
        <f t="shared" si="5"/>
        <v>1961.3999999999999</v>
      </c>
    </row>
    <row r="170" spans="1:10" x14ac:dyDescent="0.25">
      <c r="A170" s="57" t="s">
        <v>937</v>
      </c>
      <c r="B170" s="12" t="s">
        <v>670</v>
      </c>
      <c r="C170" s="12" t="s">
        <v>671</v>
      </c>
      <c r="D170" s="23"/>
      <c r="E170" s="12"/>
      <c r="F170" s="8" t="s">
        <v>672</v>
      </c>
      <c r="G170" s="46" t="s">
        <v>23</v>
      </c>
      <c r="H170" s="46" t="s">
        <v>26</v>
      </c>
      <c r="I170" s="176">
        <f t="shared" si="4"/>
        <v>1</v>
      </c>
      <c r="J170" s="177">
        <f t="shared" si="5"/>
        <v>98.07</v>
      </c>
    </row>
    <row r="171" spans="1:10" x14ac:dyDescent="0.25">
      <c r="A171" s="57" t="s">
        <v>938</v>
      </c>
      <c r="B171" s="12" t="s">
        <v>1293</v>
      </c>
      <c r="C171" s="12" t="s">
        <v>1294</v>
      </c>
      <c r="D171" s="173"/>
      <c r="E171" s="174"/>
      <c r="F171" s="8" t="s">
        <v>1292</v>
      </c>
      <c r="G171" s="46" t="s">
        <v>16</v>
      </c>
      <c r="H171" s="46" t="s">
        <v>17</v>
      </c>
      <c r="I171" s="176">
        <f t="shared" si="4"/>
        <v>2</v>
      </c>
      <c r="J171" s="177">
        <f t="shared" si="5"/>
        <v>196.14</v>
      </c>
    </row>
    <row r="172" spans="1:10" x14ac:dyDescent="0.25">
      <c r="A172" s="57" t="s">
        <v>743</v>
      </c>
      <c r="B172" s="12" t="s">
        <v>86</v>
      </c>
      <c r="C172" s="12" t="s">
        <v>145</v>
      </c>
      <c r="D172" s="23"/>
      <c r="E172" s="12"/>
      <c r="F172" s="8" t="s">
        <v>87</v>
      </c>
      <c r="G172" s="46" t="s">
        <v>40</v>
      </c>
      <c r="H172" s="46" t="s">
        <v>40</v>
      </c>
      <c r="I172" s="176">
        <f t="shared" si="4"/>
        <v>0</v>
      </c>
      <c r="J172" s="177">
        <f t="shared" si="5"/>
        <v>0</v>
      </c>
    </row>
    <row r="173" spans="1:10" x14ac:dyDescent="0.25">
      <c r="A173" s="57" t="s">
        <v>939</v>
      </c>
      <c r="B173" s="12" t="s">
        <v>89</v>
      </c>
      <c r="C173" s="12" t="s">
        <v>147</v>
      </c>
      <c r="D173" s="23"/>
      <c r="E173" s="12"/>
      <c r="F173" s="8" t="s">
        <v>87</v>
      </c>
      <c r="G173" s="48" t="s">
        <v>242</v>
      </c>
      <c r="H173" s="48" t="s">
        <v>247</v>
      </c>
      <c r="I173" s="176">
        <f t="shared" si="4"/>
        <v>7</v>
      </c>
      <c r="J173" s="177">
        <f t="shared" si="5"/>
        <v>686.49</v>
      </c>
    </row>
    <row r="174" spans="1:10" x14ac:dyDescent="0.25">
      <c r="A174" s="57" t="s">
        <v>634</v>
      </c>
      <c r="B174" s="12" t="s">
        <v>665</v>
      </c>
      <c r="C174" s="12" t="s">
        <v>666</v>
      </c>
      <c r="D174" s="23"/>
      <c r="E174" s="12"/>
      <c r="F174" s="8" t="s">
        <v>655</v>
      </c>
      <c r="G174" s="48" t="s">
        <v>573</v>
      </c>
      <c r="H174" s="48" t="s">
        <v>576</v>
      </c>
      <c r="I174" s="176">
        <f t="shared" si="4"/>
        <v>3</v>
      </c>
      <c r="J174" s="177">
        <f t="shared" si="5"/>
        <v>294.20999999999998</v>
      </c>
    </row>
    <row r="175" spans="1:10" x14ac:dyDescent="0.25">
      <c r="A175" s="57" t="s">
        <v>940</v>
      </c>
      <c r="B175" s="12" t="s">
        <v>689</v>
      </c>
      <c r="C175" s="12" t="s">
        <v>690</v>
      </c>
      <c r="D175" s="8"/>
      <c r="E175" s="10"/>
      <c r="F175" s="8" t="s">
        <v>691</v>
      </c>
      <c r="G175" s="46" t="s">
        <v>13</v>
      </c>
      <c r="H175" s="46" t="s">
        <v>13</v>
      </c>
      <c r="I175" s="176">
        <f t="shared" si="4"/>
        <v>0</v>
      </c>
      <c r="J175" s="177">
        <f t="shared" si="5"/>
        <v>0</v>
      </c>
    </row>
    <row r="176" spans="1:10" x14ac:dyDescent="0.25">
      <c r="A176" s="57" t="s">
        <v>613</v>
      </c>
      <c r="B176" s="12" t="s">
        <v>1402</v>
      </c>
      <c r="C176" s="12" t="s">
        <v>1403</v>
      </c>
      <c r="D176" s="8"/>
      <c r="E176" s="10"/>
      <c r="F176" s="8" t="s">
        <v>1401</v>
      </c>
      <c r="G176" s="46"/>
      <c r="H176" s="46"/>
      <c r="I176" s="176">
        <f t="shared" si="4"/>
        <v>0</v>
      </c>
      <c r="J176" s="177">
        <f t="shared" si="5"/>
        <v>0</v>
      </c>
    </row>
    <row r="177" spans="1:10" x14ac:dyDescent="0.25">
      <c r="A177" s="57" t="s">
        <v>113</v>
      </c>
      <c r="B177" s="12" t="s">
        <v>1519</v>
      </c>
      <c r="C177" s="12" t="s">
        <v>1194</v>
      </c>
      <c r="D177" s="8"/>
      <c r="E177" s="10"/>
      <c r="F177" s="8" t="s">
        <v>1520</v>
      </c>
      <c r="G177" s="46"/>
      <c r="H177" s="46"/>
      <c r="I177" s="176">
        <f t="shared" si="4"/>
        <v>0</v>
      </c>
      <c r="J177" s="177">
        <f t="shared" si="5"/>
        <v>0</v>
      </c>
    </row>
    <row r="178" spans="1:10" x14ac:dyDescent="0.25">
      <c r="A178" s="57" t="s">
        <v>941</v>
      </c>
      <c r="B178" s="99" t="s">
        <v>557</v>
      </c>
      <c r="C178" s="99" t="s">
        <v>558</v>
      </c>
      <c r="D178" s="8"/>
      <c r="E178" s="10"/>
      <c r="F178" s="99" t="s">
        <v>518</v>
      </c>
      <c r="G178" s="46" t="s">
        <v>23</v>
      </c>
      <c r="H178" s="46" t="s">
        <v>26</v>
      </c>
      <c r="I178" s="176">
        <f t="shared" si="4"/>
        <v>1</v>
      </c>
      <c r="J178" s="177">
        <f t="shared" si="5"/>
        <v>98.07</v>
      </c>
    </row>
    <row r="179" spans="1:10" x14ac:dyDescent="0.25">
      <c r="A179" s="57" t="s">
        <v>179</v>
      </c>
      <c r="B179" s="99" t="s">
        <v>1421</v>
      </c>
      <c r="C179" s="99" t="s">
        <v>1422</v>
      </c>
      <c r="D179" s="8"/>
      <c r="E179" s="10"/>
      <c r="F179" s="99" t="s">
        <v>1419</v>
      </c>
      <c r="G179" s="46"/>
      <c r="H179" s="46" t="s">
        <v>13</v>
      </c>
      <c r="I179" s="176">
        <f t="shared" si="4"/>
        <v>1</v>
      </c>
      <c r="J179" s="177">
        <f t="shared" si="5"/>
        <v>98.07</v>
      </c>
    </row>
    <row r="180" spans="1:10" x14ac:dyDescent="0.25">
      <c r="A180" s="57" t="s">
        <v>254</v>
      </c>
      <c r="B180" s="99" t="s">
        <v>868</v>
      </c>
      <c r="C180" s="99" t="s">
        <v>869</v>
      </c>
      <c r="D180" s="8"/>
      <c r="E180" s="10"/>
      <c r="F180" s="99" t="s">
        <v>844</v>
      </c>
      <c r="G180" s="46" t="s">
        <v>17</v>
      </c>
      <c r="H180" s="46" t="s">
        <v>20</v>
      </c>
      <c r="I180" s="176">
        <f t="shared" si="4"/>
        <v>1</v>
      </c>
      <c r="J180" s="177">
        <f t="shared" si="5"/>
        <v>98.07</v>
      </c>
    </row>
    <row r="181" spans="1:10" x14ac:dyDescent="0.25">
      <c r="A181" s="57" t="s">
        <v>981</v>
      </c>
      <c r="B181" s="99" t="s">
        <v>1097</v>
      </c>
      <c r="C181" s="99" t="s">
        <v>1098</v>
      </c>
      <c r="D181" s="23"/>
      <c r="E181" s="12"/>
      <c r="F181" s="155" t="s">
        <v>1099</v>
      </c>
      <c r="G181" s="46" t="s">
        <v>13</v>
      </c>
      <c r="H181" s="46" t="s">
        <v>20</v>
      </c>
      <c r="I181" s="176">
        <f t="shared" si="4"/>
        <v>2</v>
      </c>
      <c r="J181" s="177">
        <f t="shared" si="5"/>
        <v>196.14</v>
      </c>
    </row>
    <row r="182" spans="1:10" x14ac:dyDescent="0.25">
      <c r="A182" s="57" t="s">
        <v>1112</v>
      </c>
      <c r="B182" s="12" t="s">
        <v>239</v>
      </c>
      <c r="C182" s="12" t="s">
        <v>241</v>
      </c>
      <c r="D182" s="23"/>
      <c r="E182" s="12"/>
      <c r="F182" s="8" t="s">
        <v>210</v>
      </c>
      <c r="G182" s="46" t="s">
        <v>499</v>
      </c>
      <c r="H182" s="46" t="s">
        <v>499</v>
      </c>
      <c r="I182" s="176">
        <f t="shared" si="4"/>
        <v>0</v>
      </c>
      <c r="J182" s="177">
        <f t="shared" si="5"/>
        <v>0</v>
      </c>
    </row>
    <row r="183" spans="1:10" x14ac:dyDescent="0.25">
      <c r="A183" s="57" t="s">
        <v>1113</v>
      </c>
      <c r="B183" s="12" t="s">
        <v>240</v>
      </c>
      <c r="C183" s="12" t="s">
        <v>241</v>
      </c>
      <c r="D183" s="23"/>
      <c r="E183" s="12"/>
      <c r="F183" s="8" t="s">
        <v>210</v>
      </c>
      <c r="G183" s="46" t="s">
        <v>13</v>
      </c>
      <c r="H183" s="46" t="s">
        <v>13</v>
      </c>
      <c r="I183" s="176">
        <f t="shared" si="4"/>
        <v>0</v>
      </c>
      <c r="J183" s="177">
        <f t="shared" si="5"/>
        <v>0</v>
      </c>
    </row>
    <row r="184" spans="1:10" x14ac:dyDescent="0.25">
      <c r="A184" s="57" t="s">
        <v>1196</v>
      </c>
      <c r="B184" s="12" t="s">
        <v>692</v>
      </c>
      <c r="C184" s="12" t="s">
        <v>693</v>
      </c>
      <c r="D184" s="8"/>
      <c r="E184" s="10"/>
      <c r="F184" s="8" t="s">
        <v>691</v>
      </c>
      <c r="G184" s="46" t="s">
        <v>20</v>
      </c>
      <c r="H184" s="46" t="s">
        <v>23</v>
      </c>
      <c r="I184" s="176">
        <f t="shared" si="4"/>
        <v>1</v>
      </c>
      <c r="J184" s="177">
        <f t="shared" si="5"/>
        <v>98.07</v>
      </c>
    </row>
    <row r="185" spans="1:10" x14ac:dyDescent="0.25">
      <c r="A185" s="57" t="s">
        <v>1197</v>
      </c>
      <c r="B185" s="12" t="s">
        <v>1409</v>
      </c>
      <c r="C185" s="12" t="s">
        <v>1410</v>
      </c>
      <c r="D185" s="23"/>
      <c r="E185" s="12"/>
      <c r="F185" s="8" t="s">
        <v>1411</v>
      </c>
      <c r="G185" s="46"/>
      <c r="H185" s="46" t="s">
        <v>13</v>
      </c>
      <c r="I185" s="176">
        <f t="shared" si="4"/>
        <v>1</v>
      </c>
      <c r="J185" s="177">
        <f t="shared" si="5"/>
        <v>98.07</v>
      </c>
    </row>
    <row r="186" spans="1:10" x14ac:dyDescent="0.25">
      <c r="A186" s="57" t="s">
        <v>1198</v>
      </c>
      <c r="B186" s="12" t="s">
        <v>920</v>
      </c>
      <c r="C186" s="12" t="s">
        <v>921</v>
      </c>
      <c r="D186" s="8"/>
      <c r="E186" s="10"/>
      <c r="F186" s="8" t="s">
        <v>907</v>
      </c>
      <c r="G186" s="46" t="s">
        <v>13</v>
      </c>
      <c r="H186" s="46" t="s">
        <v>13</v>
      </c>
      <c r="I186" s="176">
        <f t="shared" si="4"/>
        <v>0</v>
      </c>
      <c r="J186" s="177">
        <f t="shared" si="5"/>
        <v>0</v>
      </c>
    </row>
    <row r="187" spans="1:10" x14ac:dyDescent="0.25">
      <c r="A187" s="57" t="s">
        <v>178</v>
      </c>
      <c r="B187" s="12" t="s">
        <v>1316</v>
      </c>
      <c r="C187" s="12" t="s">
        <v>1317</v>
      </c>
      <c r="D187" s="8"/>
      <c r="E187" s="10"/>
      <c r="F187" s="8" t="s">
        <v>1318</v>
      </c>
      <c r="G187" s="46" t="s">
        <v>16</v>
      </c>
      <c r="H187" s="46" t="s">
        <v>13</v>
      </c>
      <c r="I187" s="176">
        <f t="shared" si="4"/>
        <v>1</v>
      </c>
      <c r="J187" s="177">
        <f t="shared" si="5"/>
        <v>98.07</v>
      </c>
    </row>
    <row r="188" spans="1:10" x14ac:dyDescent="0.25">
      <c r="A188" s="57" t="s">
        <v>1199</v>
      </c>
      <c r="B188" s="12" t="s">
        <v>1313</v>
      </c>
      <c r="C188" s="12" t="s">
        <v>1314</v>
      </c>
      <c r="D188" s="8"/>
      <c r="E188" s="10"/>
      <c r="F188" s="8" t="s">
        <v>1315</v>
      </c>
      <c r="G188" s="46" t="s">
        <v>16</v>
      </c>
      <c r="H188" s="46" t="s">
        <v>13</v>
      </c>
      <c r="I188" s="176">
        <f t="shared" si="4"/>
        <v>1</v>
      </c>
      <c r="J188" s="177">
        <f t="shared" si="5"/>
        <v>98.07</v>
      </c>
    </row>
    <row r="189" spans="1:10" x14ac:dyDescent="0.25">
      <c r="A189" s="57" t="s">
        <v>360</v>
      </c>
      <c r="B189" s="12" t="s">
        <v>1526</v>
      </c>
      <c r="C189" s="12" t="s">
        <v>1527</v>
      </c>
      <c r="D189" s="8"/>
      <c r="E189" s="10"/>
      <c r="F189" s="8" t="s">
        <v>1528</v>
      </c>
      <c r="G189" s="46"/>
      <c r="H189" s="46"/>
      <c r="I189" s="176">
        <f t="shared" si="4"/>
        <v>0</v>
      </c>
      <c r="J189" s="177">
        <f t="shared" si="5"/>
        <v>0</v>
      </c>
    </row>
    <row r="190" spans="1:10" x14ac:dyDescent="0.25">
      <c r="A190" s="57" t="s">
        <v>1200</v>
      </c>
      <c r="B190" s="12" t="s">
        <v>365</v>
      </c>
      <c r="C190" s="12" t="s">
        <v>366</v>
      </c>
      <c r="D190" s="8"/>
      <c r="E190" s="10"/>
      <c r="F190" s="8" t="s">
        <v>327</v>
      </c>
      <c r="G190" s="46" t="s">
        <v>17</v>
      </c>
      <c r="H190" s="46" t="s">
        <v>20</v>
      </c>
      <c r="I190" s="176">
        <f t="shared" si="4"/>
        <v>1</v>
      </c>
      <c r="J190" s="177">
        <f t="shared" si="5"/>
        <v>98.07</v>
      </c>
    </row>
    <row r="191" spans="1:10" x14ac:dyDescent="0.25">
      <c r="A191" s="57" t="s">
        <v>436</v>
      </c>
      <c r="B191" s="12" t="s">
        <v>367</v>
      </c>
      <c r="C191" s="12" t="s">
        <v>368</v>
      </c>
      <c r="D191" s="23"/>
      <c r="E191" s="12"/>
      <c r="F191" s="8" t="s">
        <v>312</v>
      </c>
      <c r="G191" s="46" t="s">
        <v>81</v>
      </c>
      <c r="H191" s="46" t="s">
        <v>88</v>
      </c>
      <c r="I191" s="176">
        <f t="shared" si="4"/>
        <v>3</v>
      </c>
      <c r="J191" s="177">
        <f t="shared" si="5"/>
        <v>294.20999999999998</v>
      </c>
    </row>
    <row r="192" spans="1:10" x14ac:dyDescent="0.25">
      <c r="A192" s="57" t="s">
        <v>1201</v>
      </c>
      <c r="B192" s="12" t="s">
        <v>407</v>
      </c>
      <c r="C192" s="12" t="s">
        <v>408</v>
      </c>
      <c r="D192" s="23"/>
      <c r="E192" s="12"/>
      <c r="F192" s="8" t="s">
        <v>410</v>
      </c>
      <c r="G192" s="46" t="s">
        <v>40</v>
      </c>
      <c r="H192" s="46" t="s">
        <v>40</v>
      </c>
      <c r="I192" s="176">
        <f t="shared" si="4"/>
        <v>0</v>
      </c>
      <c r="J192" s="177">
        <f t="shared" si="5"/>
        <v>0</v>
      </c>
    </row>
    <row r="193" spans="1:10" x14ac:dyDescent="0.25">
      <c r="A193" s="57" t="s">
        <v>602</v>
      </c>
      <c r="B193" s="12" t="s">
        <v>411</v>
      </c>
      <c r="C193" s="12" t="s">
        <v>412</v>
      </c>
      <c r="D193" s="23"/>
      <c r="E193" s="12"/>
      <c r="F193" s="8" t="s">
        <v>410</v>
      </c>
      <c r="G193" s="46" t="s">
        <v>191</v>
      </c>
      <c r="H193" s="46" t="s">
        <v>193</v>
      </c>
      <c r="I193" s="176">
        <f t="shared" si="4"/>
        <v>2</v>
      </c>
      <c r="J193" s="177">
        <f t="shared" si="5"/>
        <v>196.14</v>
      </c>
    </row>
    <row r="194" spans="1:10" x14ac:dyDescent="0.25">
      <c r="A194" s="57" t="s">
        <v>1202</v>
      </c>
      <c r="B194" s="12" t="s">
        <v>1510</v>
      </c>
      <c r="C194" s="12" t="s">
        <v>1511</v>
      </c>
      <c r="D194" s="8"/>
      <c r="E194" s="10"/>
      <c r="F194" s="8" t="s">
        <v>1509</v>
      </c>
      <c r="G194" s="46"/>
      <c r="H194" s="46"/>
      <c r="I194" s="176">
        <f t="shared" si="4"/>
        <v>0</v>
      </c>
      <c r="J194" s="177">
        <f t="shared" si="5"/>
        <v>0</v>
      </c>
    </row>
    <row r="195" spans="1:10" x14ac:dyDescent="0.25">
      <c r="A195" s="57" t="s">
        <v>1203</v>
      </c>
      <c r="B195" s="12" t="s">
        <v>1169</v>
      </c>
      <c r="C195" s="12" t="s">
        <v>1170</v>
      </c>
      <c r="D195" s="8"/>
      <c r="E195" s="10"/>
      <c r="F195" s="8" t="s">
        <v>1171</v>
      </c>
      <c r="G195" s="46" t="s">
        <v>16</v>
      </c>
      <c r="H195" s="46" t="s">
        <v>13</v>
      </c>
      <c r="I195" s="176">
        <f t="shared" si="4"/>
        <v>1</v>
      </c>
      <c r="J195" s="177">
        <f t="shared" si="5"/>
        <v>98.07</v>
      </c>
    </row>
    <row r="196" spans="1:10" x14ac:dyDescent="0.25">
      <c r="A196" s="57" t="s">
        <v>866</v>
      </c>
      <c r="B196" s="12" t="s">
        <v>1287</v>
      </c>
      <c r="C196" s="12" t="s">
        <v>1288</v>
      </c>
      <c r="D196" s="8"/>
      <c r="E196" s="10"/>
      <c r="F196" s="8" t="s">
        <v>1289</v>
      </c>
      <c r="G196" s="46" t="s">
        <v>16</v>
      </c>
      <c r="H196" s="46" t="s">
        <v>13</v>
      </c>
      <c r="I196" s="176">
        <f t="shared" si="4"/>
        <v>1</v>
      </c>
      <c r="J196" s="177">
        <f t="shared" si="5"/>
        <v>98.07</v>
      </c>
    </row>
    <row r="197" spans="1:10" x14ac:dyDescent="0.25">
      <c r="A197" s="57" t="s">
        <v>620</v>
      </c>
      <c r="B197" s="12" t="s">
        <v>1434</v>
      </c>
      <c r="C197" s="12" t="s">
        <v>1435</v>
      </c>
      <c r="D197" s="8"/>
      <c r="E197" s="10"/>
      <c r="F197" s="8" t="s">
        <v>1433</v>
      </c>
      <c r="G197" s="48"/>
      <c r="H197" s="48"/>
      <c r="I197" s="176">
        <f t="shared" si="4"/>
        <v>0</v>
      </c>
      <c r="J197" s="177">
        <f t="shared" si="5"/>
        <v>0</v>
      </c>
    </row>
    <row r="198" spans="1:10" x14ac:dyDescent="0.25">
      <c r="A198" s="57" t="s">
        <v>1214</v>
      </c>
      <c r="B198" s="12" t="s">
        <v>373</v>
      </c>
      <c r="C198" s="12" t="s">
        <v>376</v>
      </c>
      <c r="D198" s="23"/>
      <c r="E198" s="12"/>
      <c r="F198" s="8" t="s">
        <v>322</v>
      </c>
      <c r="G198" s="46" t="s">
        <v>196</v>
      </c>
      <c r="H198" s="46" t="s">
        <v>190</v>
      </c>
      <c r="I198" s="176">
        <f t="shared" si="4"/>
        <v>7</v>
      </c>
      <c r="J198" s="177">
        <f t="shared" si="5"/>
        <v>686.49</v>
      </c>
    </row>
    <row r="199" spans="1:10" x14ac:dyDescent="0.25">
      <c r="A199" s="57" t="s">
        <v>1215</v>
      </c>
      <c r="B199" s="12" t="s">
        <v>374</v>
      </c>
      <c r="C199" s="76" t="s">
        <v>377</v>
      </c>
      <c r="D199" s="237"/>
      <c r="E199" s="239"/>
      <c r="F199" s="86" t="s">
        <v>322</v>
      </c>
      <c r="G199" s="46" t="s">
        <v>46</v>
      </c>
      <c r="H199" s="46" t="s">
        <v>46</v>
      </c>
      <c r="I199" s="176">
        <f t="shared" si="4"/>
        <v>0</v>
      </c>
      <c r="J199" s="177">
        <f t="shared" si="5"/>
        <v>0</v>
      </c>
    </row>
    <row r="200" spans="1:10" x14ac:dyDescent="0.25">
      <c r="A200" s="57" t="s">
        <v>1042</v>
      </c>
      <c r="B200" s="12" t="s">
        <v>375</v>
      </c>
      <c r="C200" s="77"/>
      <c r="D200" s="238"/>
      <c r="E200" s="240"/>
      <c r="F200" s="88"/>
      <c r="G200" s="46" t="s">
        <v>13</v>
      </c>
      <c r="H200" s="46" t="s">
        <v>13</v>
      </c>
      <c r="I200" s="176">
        <f t="shared" ref="I200:I247" si="6">H200-G200</f>
        <v>0</v>
      </c>
      <c r="J200" s="177">
        <f t="shared" ref="J200:J247" si="7">I200*98.07</f>
        <v>0</v>
      </c>
    </row>
    <row r="201" spans="1:10" x14ac:dyDescent="0.25">
      <c r="A201" s="57" t="s">
        <v>423</v>
      </c>
      <c r="B201" s="12" t="s">
        <v>922</v>
      </c>
      <c r="C201" s="77" t="s">
        <v>923</v>
      </c>
      <c r="D201" s="173"/>
      <c r="E201" s="174"/>
      <c r="F201" s="88" t="s">
        <v>924</v>
      </c>
      <c r="G201" s="46" t="s">
        <v>16</v>
      </c>
      <c r="H201" s="46" t="s">
        <v>16</v>
      </c>
      <c r="I201" s="176">
        <f t="shared" si="6"/>
        <v>0</v>
      </c>
      <c r="J201" s="177">
        <f t="shared" si="7"/>
        <v>0</v>
      </c>
    </row>
    <row r="202" spans="1:10" x14ac:dyDescent="0.25">
      <c r="A202" s="57" t="s">
        <v>764</v>
      </c>
      <c r="B202" s="12" t="s">
        <v>370</v>
      </c>
      <c r="C202" s="12" t="s">
        <v>371</v>
      </c>
      <c r="D202" s="23"/>
      <c r="E202" s="12"/>
      <c r="F202" s="8" t="s">
        <v>372</v>
      </c>
      <c r="G202" s="46" t="s">
        <v>68</v>
      </c>
      <c r="H202" s="46" t="s">
        <v>77</v>
      </c>
      <c r="I202" s="176">
        <f t="shared" si="6"/>
        <v>3</v>
      </c>
      <c r="J202" s="177">
        <f t="shared" si="7"/>
        <v>294.20999999999998</v>
      </c>
    </row>
    <row r="203" spans="1:10" x14ac:dyDescent="0.25">
      <c r="A203" s="57" t="s">
        <v>483</v>
      </c>
      <c r="B203" s="12" t="s">
        <v>1299</v>
      </c>
      <c r="C203" s="12" t="s">
        <v>1300</v>
      </c>
      <c r="D203" s="8"/>
      <c r="E203" s="10"/>
      <c r="F203" s="8" t="s">
        <v>1292</v>
      </c>
      <c r="G203" s="46" t="s">
        <v>16</v>
      </c>
      <c r="H203" s="46" t="s">
        <v>16</v>
      </c>
      <c r="I203" s="176">
        <f t="shared" si="6"/>
        <v>0</v>
      </c>
      <c r="J203" s="177">
        <f t="shared" si="7"/>
        <v>0</v>
      </c>
    </row>
    <row r="204" spans="1:10" x14ac:dyDescent="0.25">
      <c r="A204" s="57" t="s">
        <v>1319</v>
      </c>
      <c r="B204" s="12" t="s">
        <v>705</v>
      </c>
      <c r="C204" s="12" t="s">
        <v>706</v>
      </c>
      <c r="D204" s="23"/>
      <c r="E204" s="12"/>
      <c r="F204" s="8" t="s">
        <v>704</v>
      </c>
      <c r="G204" s="46" t="s">
        <v>13</v>
      </c>
      <c r="H204" s="46" t="s">
        <v>20</v>
      </c>
      <c r="I204" s="176">
        <f t="shared" si="6"/>
        <v>2</v>
      </c>
      <c r="J204" s="177">
        <f t="shared" si="7"/>
        <v>196.14</v>
      </c>
    </row>
    <row r="205" spans="1:10" x14ac:dyDescent="0.25">
      <c r="A205" s="57" t="s">
        <v>619</v>
      </c>
      <c r="B205" s="12" t="s">
        <v>1193</v>
      </c>
      <c r="C205" s="12" t="s">
        <v>1194</v>
      </c>
      <c r="D205" s="23"/>
      <c r="E205" s="12"/>
      <c r="F205" s="8" t="s">
        <v>1195</v>
      </c>
      <c r="G205" s="46" t="s">
        <v>23</v>
      </c>
      <c r="H205" s="46" t="s">
        <v>26</v>
      </c>
      <c r="I205" s="176">
        <f t="shared" si="6"/>
        <v>1</v>
      </c>
      <c r="J205" s="177">
        <f t="shared" si="7"/>
        <v>98.07</v>
      </c>
    </row>
    <row r="206" spans="1:10" x14ac:dyDescent="0.25">
      <c r="A206" s="57" t="s">
        <v>759</v>
      </c>
      <c r="B206" s="12" t="s">
        <v>925</v>
      </c>
      <c r="C206" s="12" t="s">
        <v>926</v>
      </c>
      <c r="D206" s="8"/>
      <c r="E206" s="10"/>
      <c r="F206" s="8" t="s">
        <v>907</v>
      </c>
      <c r="G206" s="46" t="s">
        <v>13</v>
      </c>
      <c r="H206" s="46" t="s">
        <v>13</v>
      </c>
      <c r="I206" s="176">
        <f t="shared" si="6"/>
        <v>0</v>
      </c>
      <c r="J206" s="177">
        <f t="shared" si="7"/>
        <v>0</v>
      </c>
    </row>
    <row r="207" spans="1:10" x14ac:dyDescent="0.25">
      <c r="A207" s="57" t="s">
        <v>746</v>
      </c>
      <c r="B207" s="12" t="s">
        <v>1186</v>
      </c>
      <c r="C207" s="12" t="s">
        <v>1187</v>
      </c>
      <c r="D207" s="8"/>
      <c r="E207" s="10"/>
      <c r="F207" s="8" t="s">
        <v>1185</v>
      </c>
      <c r="G207" s="46" t="s">
        <v>16</v>
      </c>
      <c r="H207" s="46" t="s">
        <v>16</v>
      </c>
      <c r="I207" s="176">
        <f t="shared" si="6"/>
        <v>0</v>
      </c>
      <c r="J207" s="177">
        <f t="shared" si="7"/>
        <v>0</v>
      </c>
    </row>
    <row r="208" spans="1:10" x14ac:dyDescent="0.25">
      <c r="A208" s="57" t="s">
        <v>625</v>
      </c>
      <c r="B208" s="12" t="s">
        <v>380</v>
      </c>
      <c r="C208" s="12" t="s">
        <v>381</v>
      </c>
      <c r="D208" s="23"/>
      <c r="E208" s="12"/>
      <c r="F208" s="8" t="s">
        <v>322</v>
      </c>
      <c r="G208" s="46" t="s">
        <v>264</v>
      </c>
      <c r="H208" s="46" t="s">
        <v>502</v>
      </c>
      <c r="I208" s="176">
        <f t="shared" si="6"/>
        <v>13</v>
      </c>
      <c r="J208" s="177">
        <f t="shared" si="7"/>
        <v>1274.9099999999999</v>
      </c>
    </row>
    <row r="209" spans="1:10" x14ac:dyDescent="0.25">
      <c r="A209" s="57" t="s">
        <v>1320</v>
      </c>
      <c r="B209" s="12" t="s">
        <v>873</v>
      </c>
      <c r="C209" s="12" t="s">
        <v>874</v>
      </c>
      <c r="D209" s="8"/>
      <c r="E209" s="10"/>
      <c r="F209" s="8" t="s">
        <v>875</v>
      </c>
      <c r="G209" s="46" t="s">
        <v>31</v>
      </c>
      <c r="H209" s="46" t="s">
        <v>34</v>
      </c>
      <c r="I209" s="176">
        <f t="shared" si="6"/>
        <v>1</v>
      </c>
      <c r="J209" s="177">
        <f t="shared" si="7"/>
        <v>98.07</v>
      </c>
    </row>
    <row r="210" spans="1:10" x14ac:dyDescent="0.25">
      <c r="A210" s="57" t="s">
        <v>1321</v>
      </c>
      <c r="B210" s="12" t="s">
        <v>1179</v>
      </c>
      <c r="C210" s="12" t="s">
        <v>1180</v>
      </c>
      <c r="D210" s="8"/>
      <c r="E210" s="10"/>
      <c r="F210" s="8" t="s">
        <v>1178</v>
      </c>
      <c r="G210" s="46" t="s">
        <v>16</v>
      </c>
      <c r="H210" s="46" t="s">
        <v>17</v>
      </c>
      <c r="I210" s="176">
        <f t="shared" si="6"/>
        <v>2</v>
      </c>
      <c r="J210" s="177">
        <f t="shared" si="7"/>
        <v>196.14</v>
      </c>
    </row>
    <row r="211" spans="1:10" x14ac:dyDescent="0.25">
      <c r="A211" s="57" t="s">
        <v>1322</v>
      </c>
      <c r="B211" s="12" t="s">
        <v>1394</v>
      </c>
      <c r="C211" s="12" t="s">
        <v>1395</v>
      </c>
      <c r="D211" s="8"/>
      <c r="E211" s="10"/>
      <c r="F211" s="8" t="s">
        <v>1396</v>
      </c>
      <c r="G211" s="115"/>
      <c r="H211" s="115"/>
      <c r="I211" s="176">
        <f t="shared" si="6"/>
        <v>0</v>
      </c>
      <c r="J211" s="177">
        <f t="shared" si="7"/>
        <v>0</v>
      </c>
    </row>
    <row r="212" spans="1:10" x14ac:dyDescent="0.25">
      <c r="A212" s="57" t="s">
        <v>840</v>
      </c>
      <c r="B212" s="12" t="s">
        <v>734</v>
      </c>
      <c r="C212" s="12" t="s">
        <v>737</v>
      </c>
      <c r="D212" s="8"/>
      <c r="E212" s="10"/>
      <c r="F212" s="8" t="s">
        <v>736</v>
      </c>
      <c r="G212" s="46" t="s">
        <v>13</v>
      </c>
      <c r="H212" s="46" t="s">
        <v>13</v>
      </c>
      <c r="I212" s="176">
        <f t="shared" si="6"/>
        <v>0</v>
      </c>
      <c r="J212" s="177">
        <f t="shared" si="7"/>
        <v>0</v>
      </c>
    </row>
    <row r="213" spans="1:10" x14ac:dyDescent="0.25">
      <c r="A213" s="57" t="s">
        <v>1323</v>
      </c>
      <c r="B213" s="12" t="s">
        <v>1295</v>
      </c>
      <c r="C213" s="12" t="s">
        <v>1296</v>
      </c>
      <c r="D213" s="8"/>
      <c r="E213" s="10"/>
      <c r="F213" s="8" t="s">
        <v>1292</v>
      </c>
      <c r="G213" s="46" t="s">
        <v>16</v>
      </c>
      <c r="H213" s="46" t="s">
        <v>13</v>
      </c>
      <c r="I213" s="176">
        <f t="shared" si="6"/>
        <v>1</v>
      </c>
      <c r="J213" s="177">
        <f t="shared" si="7"/>
        <v>98.07</v>
      </c>
    </row>
    <row r="214" spans="1:10" x14ac:dyDescent="0.25">
      <c r="A214" s="57" t="s">
        <v>595</v>
      </c>
      <c r="B214" s="12" t="s">
        <v>1109</v>
      </c>
      <c r="C214" s="12" t="s">
        <v>1110</v>
      </c>
      <c r="D214" s="23"/>
      <c r="E214" s="12"/>
      <c r="F214" s="8" t="s">
        <v>1111</v>
      </c>
      <c r="G214" s="46" t="s">
        <v>20</v>
      </c>
      <c r="H214" s="46" t="s">
        <v>23</v>
      </c>
      <c r="I214" s="176">
        <f t="shared" si="6"/>
        <v>1</v>
      </c>
      <c r="J214" s="177">
        <f t="shared" si="7"/>
        <v>98.07</v>
      </c>
    </row>
    <row r="215" spans="1:10" x14ac:dyDescent="0.25">
      <c r="A215" s="57" t="s">
        <v>1324</v>
      </c>
      <c r="B215" s="12" t="s">
        <v>1428</v>
      </c>
      <c r="C215" s="12" t="s">
        <v>1429</v>
      </c>
      <c r="D215" s="8"/>
      <c r="E215" s="10"/>
      <c r="F215" s="8" t="s">
        <v>1430</v>
      </c>
      <c r="G215" s="46"/>
      <c r="H215" s="46"/>
      <c r="I215" s="176">
        <f t="shared" si="6"/>
        <v>0</v>
      </c>
      <c r="J215" s="177">
        <f t="shared" si="7"/>
        <v>0</v>
      </c>
    </row>
    <row r="216" spans="1:10" x14ac:dyDescent="0.25">
      <c r="A216" s="57" t="s">
        <v>995</v>
      </c>
      <c r="B216" s="12" t="s">
        <v>1181</v>
      </c>
      <c r="C216" s="12" t="s">
        <v>1182</v>
      </c>
      <c r="D216" s="8"/>
      <c r="E216" s="10"/>
      <c r="F216" s="8" t="s">
        <v>1178</v>
      </c>
      <c r="G216" s="46" t="s">
        <v>13</v>
      </c>
      <c r="H216" s="46" t="s">
        <v>13</v>
      </c>
      <c r="I216" s="176">
        <f t="shared" si="6"/>
        <v>0</v>
      </c>
      <c r="J216" s="177">
        <f t="shared" si="7"/>
        <v>0</v>
      </c>
    </row>
    <row r="217" spans="1:10" x14ac:dyDescent="0.25">
      <c r="A217" s="57" t="s">
        <v>740</v>
      </c>
      <c r="B217" s="12" t="s">
        <v>1521</v>
      </c>
      <c r="C217" s="12" t="s">
        <v>1522</v>
      </c>
      <c r="D217" s="8"/>
      <c r="E217" s="10"/>
      <c r="F217" s="8" t="s">
        <v>1520</v>
      </c>
      <c r="G217" s="46"/>
      <c r="H217" s="46"/>
      <c r="I217" s="176">
        <f t="shared" si="6"/>
        <v>0</v>
      </c>
      <c r="J217" s="177">
        <f t="shared" si="7"/>
        <v>0</v>
      </c>
    </row>
    <row r="218" spans="1:10" x14ac:dyDescent="0.25">
      <c r="A218" s="57" t="s">
        <v>802</v>
      </c>
      <c r="B218" s="12" t="s">
        <v>1420</v>
      </c>
      <c r="C218" s="12" t="s">
        <v>1418</v>
      </c>
      <c r="D218" s="8"/>
      <c r="E218" s="10"/>
      <c r="F218" s="8" t="s">
        <v>1419</v>
      </c>
      <c r="G218" s="48"/>
      <c r="H218" s="48"/>
      <c r="I218" s="176">
        <f t="shared" si="6"/>
        <v>0</v>
      </c>
      <c r="J218" s="177">
        <f t="shared" si="7"/>
        <v>0</v>
      </c>
    </row>
    <row r="219" spans="1:10" x14ac:dyDescent="0.25">
      <c r="A219" s="57" t="s">
        <v>858</v>
      </c>
      <c r="B219" s="99" t="s">
        <v>559</v>
      </c>
      <c r="C219" s="99" t="s">
        <v>560</v>
      </c>
      <c r="D219" s="8"/>
      <c r="E219" s="10"/>
      <c r="F219" s="99" t="s">
        <v>528</v>
      </c>
      <c r="G219" s="46" t="s">
        <v>20</v>
      </c>
      <c r="H219" s="46" t="s">
        <v>65</v>
      </c>
      <c r="I219" s="176">
        <f t="shared" si="6"/>
        <v>15</v>
      </c>
      <c r="J219" s="177">
        <f t="shared" si="7"/>
        <v>1471.05</v>
      </c>
    </row>
    <row r="220" spans="1:10" x14ac:dyDescent="0.25">
      <c r="A220" s="57" t="s">
        <v>1436</v>
      </c>
      <c r="B220" s="12" t="s">
        <v>1516</v>
      </c>
      <c r="C220" s="12" t="s">
        <v>1517</v>
      </c>
      <c r="D220" s="8"/>
      <c r="E220" s="10"/>
      <c r="F220" s="8" t="s">
        <v>1518</v>
      </c>
      <c r="G220" s="46"/>
      <c r="H220" s="46"/>
      <c r="I220" s="176">
        <f t="shared" si="6"/>
        <v>0</v>
      </c>
      <c r="J220" s="177">
        <f t="shared" si="7"/>
        <v>0</v>
      </c>
    </row>
    <row r="221" spans="1:10" x14ac:dyDescent="0.25">
      <c r="A221" s="57" t="s">
        <v>1437</v>
      </c>
      <c r="B221" s="12" t="s">
        <v>699</v>
      </c>
      <c r="C221" s="12" t="s">
        <v>700</v>
      </c>
      <c r="D221" s="23"/>
      <c r="E221" s="12"/>
      <c r="F221" s="8" t="s">
        <v>701</v>
      </c>
      <c r="G221" s="48" t="s">
        <v>17</v>
      </c>
      <c r="H221" s="48" t="s">
        <v>17</v>
      </c>
      <c r="I221" s="176">
        <f t="shared" si="6"/>
        <v>0</v>
      </c>
      <c r="J221" s="177">
        <f t="shared" si="7"/>
        <v>0</v>
      </c>
    </row>
    <row r="222" spans="1:10" x14ac:dyDescent="0.25">
      <c r="A222" s="57" t="s">
        <v>1438</v>
      </c>
      <c r="B222" s="99" t="s">
        <v>561</v>
      </c>
      <c r="C222" s="99" t="s">
        <v>562</v>
      </c>
      <c r="D222" s="23"/>
      <c r="E222" s="12"/>
      <c r="F222" s="99" t="s">
        <v>518</v>
      </c>
      <c r="G222" s="48" t="s">
        <v>17</v>
      </c>
      <c r="H222" s="48" t="s">
        <v>17</v>
      </c>
      <c r="I222" s="176">
        <f t="shared" si="6"/>
        <v>0</v>
      </c>
      <c r="J222" s="177">
        <f t="shared" si="7"/>
        <v>0</v>
      </c>
    </row>
    <row r="223" spans="1:10" x14ac:dyDescent="0.25">
      <c r="A223" s="57" t="s">
        <v>1439</v>
      </c>
      <c r="B223" s="12" t="s">
        <v>385</v>
      </c>
      <c r="C223" s="12" t="s">
        <v>386</v>
      </c>
      <c r="D223" s="23"/>
      <c r="E223" s="12"/>
      <c r="F223" s="8" t="s">
        <v>383</v>
      </c>
      <c r="G223" s="46" t="s">
        <v>37</v>
      </c>
      <c r="H223" s="46" t="s">
        <v>52</v>
      </c>
      <c r="I223" s="176">
        <f t="shared" si="6"/>
        <v>5</v>
      </c>
      <c r="J223" s="177">
        <f t="shared" si="7"/>
        <v>490.34999999999997</v>
      </c>
    </row>
    <row r="224" spans="1:10" x14ac:dyDescent="0.25">
      <c r="A224" s="57" t="s">
        <v>754</v>
      </c>
      <c r="B224" s="12" t="s">
        <v>1304</v>
      </c>
      <c r="C224" s="12" t="s">
        <v>1305</v>
      </c>
      <c r="D224" s="8"/>
      <c r="E224" s="10"/>
      <c r="F224" s="8" t="s">
        <v>1306</v>
      </c>
      <c r="G224" s="46" t="s">
        <v>16</v>
      </c>
      <c r="H224" s="46" t="s">
        <v>57</v>
      </c>
      <c r="I224" s="176">
        <f t="shared" si="6"/>
        <v>28</v>
      </c>
      <c r="J224" s="177">
        <f t="shared" si="7"/>
        <v>2745.96</v>
      </c>
    </row>
    <row r="225" spans="1:10" x14ac:dyDescent="0.25">
      <c r="A225" s="57" t="s">
        <v>1440</v>
      </c>
      <c r="B225" s="36" t="s">
        <v>563</v>
      </c>
      <c r="C225" s="36" t="s">
        <v>564</v>
      </c>
      <c r="D225" s="23"/>
      <c r="E225" s="12"/>
      <c r="F225" s="36" t="s">
        <v>556</v>
      </c>
      <c r="G225" s="46" t="s">
        <v>193</v>
      </c>
      <c r="H225" s="46" t="s">
        <v>198</v>
      </c>
      <c r="I225" s="176">
        <f t="shared" si="6"/>
        <v>5</v>
      </c>
      <c r="J225" s="177">
        <f t="shared" si="7"/>
        <v>490.34999999999997</v>
      </c>
    </row>
    <row r="226" spans="1:10" x14ac:dyDescent="0.25">
      <c r="A226" s="57" t="s">
        <v>1441</v>
      </c>
      <c r="B226" s="36" t="s">
        <v>1417</v>
      </c>
      <c r="C226" s="128" t="s">
        <v>1418</v>
      </c>
      <c r="D226" s="8"/>
      <c r="E226" s="10"/>
      <c r="F226" s="128" t="s">
        <v>1419</v>
      </c>
      <c r="G226" s="46"/>
      <c r="H226" s="46"/>
      <c r="I226" s="176">
        <f t="shared" si="6"/>
        <v>0</v>
      </c>
      <c r="J226" s="177">
        <f t="shared" si="7"/>
        <v>0</v>
      </c>
    </row>
    <row r="227" spans="1:10" x14ac:dyDescent="0.25">
      <c r="A227" s="57" t="s">
        <v>1442</v>
      </c>
      <c r="B227" s="36" t="s">
        <v>878</v>
      </c>
      <c r="C227" s="128" t="s">
        <v>879</v>
      </c>
      <c r="D227" s="8"/>
      <c r="E227" s="10"/>
      <c r="F227" s="128" t="s">
        <v>875</v>
      </c>
      <c r="G227" s="46" t="s">
        <v>23</v>
      </c>
      <c r="H227" s="46" t="s">
        <v>23</v>
      </c>
      <c r="I227" s="176">
        <f t="shared" si="6"/>
        <v>0</v>
      </c>
      <c r="J227" s="177">
        <f t="shared" si="7"/>
        <v>0</v>
      </c>
    </row>
    <row r="228" spans="1:10" x14ac:dyDescent="0.25">
      <c r="A228" s="57" t="s">
        <v>748</v>
      </c>
      <c r="B228" s="12" t="s">
        <v>1504</v>
      </c>
      <c r="C228" s="12" t="s">
        <v>1505</v>
      </c>
      <c r="D228" s="8"/>
      <c r="E228" s="10"/>
      <c r="F228" s="8" t="s">
        <v>1506</v>
      </c>
      <c r="G228" s="46"/>
      <c r="H228" s="46"/>
      <c r="I228" s="176">
        <f t="shared" si="6"/>
        <v>0</v>
      </c>
      <c r="J228" s="177">
        <f t="shared" si="7"/>
        <v>0</v>
      </c>
    </row>
    <row r="229" spans="1:10" x14ac:dyDescent="0.25">
      <c r="A229" s="57" t="s">
        <v>757</v>
      </c>
      <c r="B229" s="12" t="s">
        <v>678</v>
      </c>
      <c r="C229" s="76" t="s">
        <v>676</v>
      </c>
      <c r="D229" s="23"/>
      <c r="E229" s="12"/>
      <c r="F229" s="91" t="s">
        <v>675</v>
      </c>
      <c r="G229" s="46" t="s">
        <v>197</v>
      </c>
      <c r="H229" s="46" t="s">
        <v>197</v>
      </c>
      <c r="I229" s="176">
        <f t="shared" si="6"/>
        <v>0</v>
      </c>
      <c r="J229" s="177">
        <f t="shared" si="7"/>
        <v>0</v>
      </c>
    </row>
    <row r="230" spans="1:10" x14ac:dyDescent="0.25">
      <c r="A230" s="57" t="s">
        <v>1443</v>
      </c>
      <c r="B230" s="36" t="s">
        <v>677</v>
      </c>
      <c r="C230" s="77"/>
      <c r="D230" s="23"/>
      <c r="E230" s="12"/>
      <c r="F230" s="92"/>
      <c r="G230" s="46" t="s">
        <v>20</v>
      </c>
      <c r="H230" s="46" t="s">
        <v>20</v>
      </c>
      <c r="I230" s="176">
        <f t="shared" si="6"/>
        <v>0</v>
      </c>
      <c r="J230" s="177">
        <f t="shared" si="7"/>
        <v>0</v>
      </c>
    </row>
    <row r="231" spans="1:10" x14ac:dyDescent="0.25">
      <c r="A231" s="57" t="s">
        <v>867</v>
      </c>
      <c r="B231" s="36" t="s">
        <v>927</v>
      </c>
      <c r="C231" s="77" t="s">
        <v>928</v>
      </c>
      <c r="D231" s="23"/>
      <c r="E231" s="12"/>
      <c r="F231" s="92" t="s">
        <v>929</v>
      </c>
      <c r="G231" s="46" t="s">
        <v>26</v>
      </c>
      <c r="H231" s="46" t="s">
        <v>34</v>
      </c>
      <c r="I231" s="176">
        <f t="shared" si="6"/>
        <v>3</v>
      </c>
      <c r="J231" s="177">
        <f t="shared" si="7"/>
        <v>294.20999999999998</v>
      </c>
    </row>
    <row r="232" spans="1:10" x14ac:dyDescent="0.25">
      <c r="A232" s="57" t="s">
        <v>1444</v>
      </c>
      <c r="B232" s="36" t="s">
        <v>565</v>
      </c>
      <c r="C232" s="36" t="s">
        <v>566</v>
      </c>
      <c r="D232" s="23"/>
      <c r="E232" s="12"/>
      <c r="F232" s="36" t="s">
        <v>567</v>
      </c>
      <c r="G232" s="46" t="s">
        <v>191</v>
      </c>
      <c r="H232" s="46" t="s">
        <v>193</v>
      </c>
      <c r="I232" s="176">
        <f t="shared" si="6"/>
        <v>2</v>
      </c>
      <c r="J232" s="177">
        <f t="shared" si="7"/>
        <v>196.14</v>
      </c>
    </row>
    <row r="233" spans="1:10" x14ac:dyDescent="0.25">
      <c r="A233" s="57" t="s">
        <v>809</v>
      </c>
      <c r="B233" s="12" t="s">
        <v>1172</v>
      </c>
      <c r="C233" s="83" t="s">
        <v>1174</v>
      </c>
      <c r="D233" s="8"/>
      <c r="E233" s="10"/>
      <c r="F233" s="8" t="s">
        <v>1171</v>
      </c>
      <c r="G233" s="46" t="s">
        <v>16</v>
      </c>
      <c r="H233" s="46" t="s">
        <v>13</v>
      </c>
      <c r="I233" s="176">
        <f t="shared" si="6"/>
        <v>1</v>
      </c>
      <c r="J233" s="177">
        <f t="shared" si="7"/>
        <v>98.07</v>
      </c>
    </row>
    <row r="234" spans="1:10" x14ac:dyDescent="0.25">
      <c r="A234" s="57" t="s">
        <v>1445</v>
      </c>
      <c r="B234" s="12" t="s">
        <v>1173</v>
      </c>
      <c r="C234" s="85"/>
      <c r="D234" s="8"/>
      <c r="E234" s="10"/>
      <c r="F234" s="8" t="s">
        <v>1171</v>
      </c>
      <c r="G234" s="46" t="s">
        <v>16</v>
      </c>
      <c r="H234" s="46" t="s">
        <v>13</v>
      </c>
      <c r="I234" s="176">
        <f t="shared" si="6"/>
        <v>1</v>
      </c>
      <c r="J234" s="177">
        <f t="shared" si="7"/>
        <v>98.07</v>
      </c>
    </row>
    <row r="235" spans="1:10" x14ac:dyDescent="0.25">
      <c r="A235" s="57" t="s">
        <v>171</v>
      </c>
      <c r="B235" s="12" t="s">
        <v>659</v>
      </c>
      <c r="C235" s="12" t="s">
        <v>660</v>
      </c>
      <c r="D235" s="8"/>
      <c r="E235" s="10"/>
      <c r="F235" s="8" t="s">
        <v>655</v>
      </c>
      <c r="G235" s="48" t="s">
        <v>13</v>
      </c>
      <c r="H235" s="48" t="s">
        <v>13</v>
      </c>
      <c r="I235" s="176">
        <f t="shared" si="6"/>
        <v>0</v>
      </c>
      <c r="J235" s="177">
        <f t="shared" si="7"/>
        <v>0</v>
      </c>
    </row>
    <row r="236" spans="1:10" x14ac:dyDescent="0.25">
      <c r="A236" s="57" t="s">
        <v>832</v>
      </c>
      <c r="B236" s="12" t="s">
        <v>1512</v>
      </c>
      <c r="C236" s="247" t="s">
        <v>1513</v>
      </c>
      <c r="D236" s="8"/>
      <c r="E236" s="10"/>
      <c r="F236" s="250" t="s">
        <v>1509</v>
      </c>
      <c r="G236" s="48"/>
      <c r="H236" s="48"/>
      <c r="I236" s="176">
        <f t="shared" si="6"/>
        <v>0</v>
      </c>
      <c r="J236" s="177">
        <f t="shared" si="7"/>
        <v>0</v>
      </c>
    </row>
    <row r="237" spans="1:10" x14ac:dyDescent="0.25">
      <c r="A237" s="57" t="s">
        <v>975</v>
      </c>
      <c r="B237" s="12" t="s">
        <v>1514</v>
      </c>
      <c r="C237" s="248"/>
      <c r="D237" s="8"/>
      <c r="E237" s="10"/>
      <c r="F237" s="251"/>
      <c r="G237" s="48"/>
      <c r="H237" s="48"/>
      <c r="I237" s="176">
        <f t="shared" si="6"/>
        <v>0</v>
      </c>
      <c r="J237" s="177">
        <f t="shared" si="7"/>
        <v>0</v>
      </c>
    </row>
    <row r="238" spans="1:10" x14ac:dyDescent="0.25">
      <c r="A238" s="57" t="s">
        <v>324</v>
      </c>
      <c r="B238" s="12" t="s">
        <v>1515</v>
      </c>
      <c r="C238" s="249"/>
      <c r="D238" s="8"/>
      <c r="E238" s="10"/>
      <c r="F238" s="252"/>
      <c r="G238" s="48"/>
      <c r="H238" s="48"/>
      <c r="I238" s="176">
        <f t="shared" si="6"/>
        <v>0</v>
      </c>
      <c r="J238" s="177">
        <f t="shared" si="7"/>
        <v>0</v>
      </c>
    </row>
    <row r="239" spans="1:10" x14ac:dyDescent="0.25">
      <c r="A239" s="57" t="s">
        <v>458</v>
      </c>
      <c r="B239" s="12" t="s">
        <v>1209</v>
      </c>
      <c r="C239" s="12" t="s">
        <v>1210</v>
      </c>
      <c r="D239" s="23"/>
      <c r="E239" s="12"/>
      <c r="F239" s="8" t="s">
        <v>1211</v>
      </c>
      <c r="G239" s="48" t="s">
        <v>13</v>
      </c>
      <c r="H239" s="48" t="s">
        <v>13</v>
      </c>
      <c r="I239" s="176">
        <f t="shared" si="6"/>
        <v>0</v>
      </c>
      <c r="J239" s="177">
        <f t="shared" si="7"/>
        <v>0</v>
      </c>
    </row>
    <row r="240" spans="1:10" x14ac:dyDescent="0.25">
      <c r="A240" s="57" t="s">
        <v>1534</v>
      </c>
      <c r="B240" s="12" t="s">
        <v>880</v>
      </c>
      <c r="C240" s="75" t="s">
        <v>881</v>
      </c>
      <c r="D240" s="8"/>
      <c r="E240" s="10"/>
      <c r="F240" s="31" t="s">
        <v>875</v>
      </c>
      <c r="G240" s="48" t="s">
        <v>13</v>
      </c>
      <c r="H240" s="48" t="s">
        <v>13</v>
      </c>
      <c r="I240" s="176">
        <f t="shared" si="6"/>
        <v>0</v>
      </c>
      <c r="J240" s="177">
        <f t="shared" si="7"/>
        <v>0</v>
      </c>
    </row>
    <row r="241" spans="1:11" x14ac:dyDescent="0.25">
      <c r="A241" s="57" t="s">
        <v>828</v>
      </c>
      <c r="B241" s="12" t="s">
        <v>882</v>
      </c>
      <c r="C241" s="75" t="s">
        <v>883</v>
      </c>
      <c r="D241" s="8"/>
      <c r="E241" s="10"/>
      <c r="F241" s="31" t="s">
        <v>875</v>
      </c>
      <c r="G241" s="48" t="s">
        <v>17</v>
      </c>
      <c r="H241" s="48" t="s">
        <v>17</v>
      </c>
      <c r="I241" s="176">
        <f t="shared" si="6"/>
        <v>0</v>
      </c>
      <c r="J241" s="177">
        <f t="shared" si="7"/>
        <v>0</v>
      </c>
    </row>
    <row r="242" spans="1:11" x14ac:dyDescent="0.25">
      <c r="A242" s="57" t="s">
        <v>994</v>
      </c>
      <c r="B242" s="12" t="s">
        <v>731</v>
      </c>
      <c r="C242" s="76" t="s">
        <v>735</v>
      </c>
      <c r="D242" s="23"/>
      <c r="E242" s="12"/>
      <c r="F242" s="91" t="s">
        <v>736</v>
      </c>
      <c r="G242" s="48" t="s">
        <v>37</v>
      </c>
      <c r="H242" s="48" t="s">
        <v>46</v>
      </c>
      <c r="I242" s="176">
        <f t="shared" si="6"/>
        <v>3</v>
      </c>
      <c r="J242" s="177">
        <f t="shared" si="7"/>
        <v>294.20999999999998</v>
      </c>
    </row>
    <row r="243" spans="1:11" s="19" customFormat="1" ht="15" customHeight="1" x14ac:dyDescent="0.25">
      <c r="A243" s="57" t="s">
        <v>1328</v>
      </c>
      <c r="B243" s="12" t="s">
        <v>732</v>
      </c>
      <c r="C243" s="111"/>
      <c r="D243" s="23"/>
      <c r="E243" s="12"/>
      <c r="F243" s="112"/>
      <c r="G243" s="46" t="s">
        <v>16</v>
      </c>
      <c r="H243" s="46" t="s">
        <v>16</v>
      </c>
      <c r="I243" s="176">
        <f t="shared" si="6"/>
        <v>0</v>
      </c>
      <c r="J243" s="177">
        <f t="shared" si="7"/>
        <v>0</v>
      </c>
    </row>
    <row r="244" spans="1:11" x14ac:dyDescent="0.25">
      <c r="A244" s="57" t="s">
        <v>1535</v>
      </c>
      <c r="B244" s="12" t="s">
        <v>733</v>
      </c>
      <c r="C244" s="77"/>
      <c r="D244" s="23"/>
      <c r="E244" s="12"/>
      <c r="F244" s="92"/>
      <c r="G244" s="46" t="s">
        <v>16</v>
      </c>
      <c r="H244" s="46" t="s">
        <v>16</v>
      </c>
      <c r="I244" s="176">
        <f t="shared" si="6"/>
        <v>0</v>
      </c>
      <c r="J244" s="177">
        <f t="shared" si="7"/>
        <v>0</v>
      </c>
    </row>
    <row r="245" spans="1:11" x14ac:dyDescent="0.25">
      <c r="A245" s="57" t="s">
        <v>966</v>
      </c>
      <c r="B245" s="12" t="s">
        <v>1301</v>
      </c>
      <c r="C245" s="12" t="s">
        <v>1302</v>
      </c>
      <c r="D245" s="8"/>
      <c r="E245" s="10"/>
      <c r="F245" s="8" t="s">
        <v>1303</v>
      </c>
      <c r="G245" s="46" t="s">
        <v>13</v>
      </c>
      <c r="H245" s="46" t="s">
        <v>13</v>
      </c>
      <c r="I245" s="176">
        <f t="shared" si="6"/>
        <v>0</v>
      </c>
      <c r="J245" s="177">
        <f t="shared" si="7"/>
        <v>0</v>
      </c>
    </row>
    <row r="246" spans="1:11" x14ac:dyDescent="0.25">
      <c r="A246" s="57" t="s">
        <v>1536</v>
      </c>
      <c r="B246" s="12" t="s">
        <v>1529</v>
      </c>
      <c r="C246" s="12" t="s">
        <v>1530</v>
      </c>
      <c r="D246" s="8"/>
      <c r="E246" s="10"/>
      <c r="F246" s="8" t="s">
        <v>1531</v>
      </c>
      <c r="G246" s="46"/>
      <c r="H246" s="46"/>
      <c r="I246" s="176">
        <f t="shared" si="6"/>
        <v>0</v>
      </c>
      <c r="J246" s="177">
        <f t="shared" si="7"/>
        <v>0</v>
      </c>
    </row>
    <row r="247" spans="1:11" x14ac:dyDescent="0.25">
      <c r="A247" s="57" t="s">
        <v>1537</v>
      </c>
      <c r="B247" s="12" t="s">
        <v>931</v>
      </c>
      <c r="C247" s="77" t="s">
        <v>932</v>
      </c>
      <c r="D247" s="8"/>
      <c r="E247" s="10"/>
      <c r="F247" s="92" t="s">
        <v>698</v>
      </c>
      <c r="G247" s="46" t="s">
        <v>13</v>
      </c>
      <c r="H247" s="46" t="s">
        <v>13</v>
      </c>
      <c r="I247" s="176">
        <f t="shared" si="6"/>
        <v>0</v>
      </c>
      <c r="J247" s="177">
        <f t="shared" si="7"/>
        <v>0</v>
      </c>
    </row>
    <row r="249" spans="1:11" ht="15.75" x14ac:dyDescent="0.25">
      <c r="A249" s="236" t="s">
        <v>115</v>
      </c>
      <c r="B249" s="236"/>
      <c r="C249" s="236"/>
      <c r="D249" s="236"/>
      <c r="E249" s="236"/>
      <c r="F249" s="236"/>
      <c r="G249" s="236"/>
      <c r="H249" s="236"/>
      <c r="I249" s="236"/>
      <c r="J249" s="20">
        <f>SUM(J10:J223)</f>
        <v>64333.919999999955</v>
      </c>
      <c r="K249" s="20"/>
    </row>
  </sheetData>
  <mergeCells count="23">
    <mergeCell ref="E85:E86"/>
    <mergeCell ref="A5:A6"/>
    <mergeCell ref="B5:B6"/>
    <mergeCell ref="C5:C6"/>
    <mergeCell ref="D5:E5"/>
    <mergeCell ref="I5:I6"/>
    <mergeCell ref="J5:J6"/>
    <mergeCell ref="D13:D14"/>
    <mergeCell ref="E13:E14"/>
    <mergeCell ref="E61:E62"/>
    <mergeCell ref="F5:F6"/>
    <mergeCell ref="G5:H5"/>
    <mergeCell ref="D199:D200"/>
    <mergeCell ref="E199:E200"/>
    <mergeCell ref="A249:I249"/>
    <mergeCell ref="D120:D121"/>
    <mergeCell ref="E120:E121"/>
    <mergeCell ref="D157:D158"/>
    <mergeCell ref="E157:E158"/>
    <mergeCell ref="D159:D161"/>
    <mergeCell ref="E159:E161"/>
    <mergeCell ref="C236:C238"/>
    <mergeCell ref="F236:F238"/>
  </mergeCells>
  <printOptions horizontalCentered="1"/>
  <pageMargins left="0.23622047244094491" right="0.23622047244094491" top="0.23622047244094491" bottom="0.23622047244094491" header="0" footer="0"/>
  <pageSetup paperSize="10000" scale="11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J250"/>
  <sheetViews>
    <sheetView zoomScaleNormal="100" workbookViewId="0">
      <selection activeCell="D220" sqref="D220:E220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9" customWidth="1"/>
    <col min="11" max="11" width="12.7109375" customWidth="1"/>
    <col min="12" max="13" width="9.140625" customWidth="1"/>
  </cols>
  <sheetData>
    <row r="1" spans="1:34" ht="23.25" x14ac:dyDescent="0.35">
      <c r="A1" s="1" t="s">
        <v>0</v>
      </c>
    </row>
    <row r="2" spans="1:34" x14ac:dyDescent="0.25">
      <c r="A2" t="s">
        <v>1</v>
      </c>
      <c r="E2" s="23"/>
      <c r="F2" t="s">
        <v>2</v>
      </c>
      <c r="H2" s="113"/>
      <c r="I2" t="s">
        <v>200</v>
      </c>
    </row>
    <row r="3" spans="1:34" x14ac:dyDescent="0.25">
      <c r="A3" t="s">
        <v>3</v>
      </c>
      <c r="E3" s="10"/>
      <c r="F3" t="s">
        <v>4</v>
      </c>
    </row>
    <row r="5" spans="1:34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1539</v>
      </c>
      <c r="H5" s="227"/>
      <c r="I5" s="228" t="s">
        <v>9</v>
      </c>
      <c r="J5" s="234" t="s">
        <v>1600</v>
      </c>
    </row>
    <row r="6" spans="1:34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5"/>
    </row>
    <row r="7" spans="1:34" s="98" customFormat="1" x14ac:dyDescent="0.25">
      <c r="A7" s="57" t="s">
        <v>13</v>
      </c>
      <c r="B7" s="99">
        <v>902</v>
      </c>
      <c r="C7" s="178" t="s">
        <v>1446</v>
      </c>
      <c r="D7" s="97"/>
      <c r="E7" s="10"/>
      <c r="F7" s="179" t="s">
        <v>1390</v>
      </c>
      <c r="G7" s="188"/>
      <c r="H7" s="188">
        <v>7</v>
      </c>
      <c r="I7" s="176">
        <f>H7-G7</f>
        <v>7</v>
      </c>
      <c r="J7" s="177">
        <f>I7*98.56</f>
        <v>689.92000000000007</v>
      </c>
    </row>
    <row r="8" spans="1:34" s="98" customFormat="1" x14ac:dyDescent="0.25">
      <c r="A8" s="57" t="s">
        <v>17</v>
      </c>
      <c r="B8" s="99" t="s">
        <v>516</v>
      </c>
      <c r="C8" s="99" t="s">
        <v>517</v>
      </c>
      <c r="D8" s="97"/>
      <c r="E8" s="10"/>
      <c r="F8" s="99" t="s">
        <v>518</v>
      </c>
      <c r="G8" s="100">
        <v>1</v>
      </c>
      <c r="H8" s="100">
        <v>3</v>
      </c>
      <c r="I8" s="176">
        <f t="shared" ref="I8:I71" si="0">H8-G8</f>
        <v>2</v>
      </c>
      <c r="J8" s="177">
        <f t="shared" ref="J8:J71" si="1">I8*98.56</f>
        <v>197.12</v>
      </c>
    </row>
    <row r="9" spans="1:34" s="98" customFormat="1" x14ac:dyDescent="0.25">
      <c r="A9" s="57" t="s">
        <v>20</v>
      </c>
      <c r="B9" s="99" t="s">
        <v>1404</v>
      </c>
      <c r="C9" s="43" t="s">
        <v>1405</v>
      </c>
      <c r="D9" s="97"/>
      <c r="E9" s="10"/>
      <c r="F9" s="99" t="s">
        <v>1406</v>
      </c>
      <c r="G9" s="100">
        <v>0</v>
      </c>
      <c r="H9" s="100">
        <v>1</v>
      </c>
      <c r="I9" s="176">
        <f t="shared" si="0"/>
        <v>1</v>
      </c>
      <c r="J9" s="177">
        <f t="shared" si="1"/>
        <v>98.56</v>
      </c>
    </row>
    <row r="10" spans="1:34" s="61" customFormat="1" x14ac:dyDescent="0.25">
      <c r="A10" s="57" t="s">
        <v>23</v>
      </c>
      <c r="B10" s="58" t="s">
        <v>208</v>
      </c>
      <c r="C10" s="59" t="s">
        <v>209</v>
      </c>
      <c r="D10" s="60"/>
      <c r="E10" s="10"/>
      <c r="F10" s="62" t="s">
        <v>210</v>
      </c>
      <c r="G10" s="53">
        <v>1</v>
      </c>
      <c r="H10" s="53">
        <v>1</v>
      </c>
      <c r="I10" s="176">
        <f t="shared" si="0"/>
        <v>0</v>
      </c>
      <c r="J10" s="177">
        <f t="shared" si="1"/>
        <v>0</v>
      </c>
    </row>
    <row r="11" spans="1:34" s="61" customFormat="1" x14ac:dyDescent="0.25">
      <c r="A11" s="57" t="s">
        <v>26</v>
      </c>
      <c r="B11" s="58" t="s">
        <v>490</v>
      </c>
      <c r="C11" s="59" t="s">
        <v>491</v>
      </c>
      <c r="D11" s="23"/>
      <c r="E11" s="12"/>
      <c r="F11" s="62" t="s">
        <v>463</v>
      </c>
      <c r="G11" s="53">
        <v>13</v>
      </c>
      <c r="H11" s="53">
        <v>15</v>
      </c>
      <c r="I11" s="176">
        <f t="shared" si="0"/>
        <v>2</v>
      </c>
      <c r="J11" s="177">
        <f t="shared" si="1"/>
        <v>197.12</v>
      </c>
    </row>
    <row r="12" spans="1:34" s="61" customFormat="1" x14ac:dyDescent="0.25">
      <c r="A12" s="57" t="s">
        <v>29</v>
      </c>
      <c r="B12" s="58" t="s">
        <v>793</v>
      </c>
      <c r="C12" s="59" t="s">
        <v>794</v>
      </c>
      <c r="D12" s="60"/>
      <c r="E12" s="10"/>
      <c r="F12" s="62" t="s">
        <v>795</v>
      </c>
      <c r="G12" s="53">
        <v>9</v>
      </c>
      <c r="H12" s="53">
        <v>10</v>
      </c>
      <c r="I12" s="176">
        <f t="shared" si="0"/>
        <v>1</v>
      </c>
      <c r="J12" s="177">
        <f t="shared" si="1"/>
        <v>98.56</v>
      </c>
    </row>
    <row r="13" spans="1:34" s="61" customFormat="1" x14ac:dyDescent="0.25">
      <c r="A13" s="57" t="s">
        <v>31</v>
      </c>
      <c r="B13" s="99" t="s">
        <v>519</v>
      </c>
      <c r="C13" s="83" t="s">
        <v>520</v>
      </c>
      <c r="D13" s="241"/>
      <c r="E13" s="243"/>
      <c r="F13" s="83" t="s">
        <v>522</v>
      </c>
      <c r="G13" s="53">
        <v>71</v>
      </c>
      <c r="H13" s="53">
        <v>79</v>
      </c>
      <c r="I13" s="176">
        <f t="shared" si="0"/>
        <v>8</v>
      </c>
      <c r="J13" s="177">
        <f t="shared" si="1"/>
        <v>788.48</v>
      </c>
    </row>
    <row r="14" spans="1:34" s="61" customFormat="1" x14ac:dyDescent="0.25">
      <c r="A14" s="57" t="s">
        <v>34</v>
      </c>
      <c r="B14" s="99" t="s">
        <v>521</v>
      </c>
      <c r="C14" s="85"/>
      <c r="D14" s="242"/>
      <c r="E14" s="244"/>
      <c r="F14" s="85"/>
      <c r="G14" s="53">
        <v>40</v>
      </c>
      <c r="H14" s="53">
        <v>40</v>
      </c>
      <c r="I14" s="176">
        <f t="shared" si="0"/>
        <v>0</v>
      </c>
      <c r="J14" s="177">
        <f t="shared" si="1"/>
        <v>0</v>
      </c>
    </row>
    <row r="15" spans="1:34" s="61" customFormat="1" x14ac:dyDescent="0.25">
      <c r="A15" s="57" t="s">
        <v>37</v>
      </c>
      <c r="B15" s="99" t="s">
        <v>899</v>
      </c>
      <c r="C15" s="85" t="s">
        <v>900</v>
      </c>
      <c r="D15" s="23"/>
      <c r="E15" s="12"/>
      <c r="F15" s="138" t="s">
        <v>901</v>
      </c>
      <c r="G15" s="53">
        <v>12</v>
      </c>
      <c r="H15" s="53">
        <v>12</v>
      </c>
      <c r="I15" s="176">
        <f t="shared" si="0"/>
        <v>0</v>
      </c>
      <c r="J15" s="177">
        <f t="shared" si="1"/>
        <v>0</v>
      </c>
    </row>
    <row r="16" spans="1:34" x14ac:dyDescent="0.25">
      <c r="A16" s="57" t="s">
        <v>40</v>
      </c>
      <c r="B16" s="12" t="s">
        <v>150</v>
      </c>
      <c r="C16" s="12" t="s">
        <v>151</v>
      </c>
      <c r="D16" s="23"/>
      <c r="E16" s="12"/>
      <c r="F16" t="s">
        <v>152</v>
      </c>
      <c r="G16" s="46" t="s">
        <v>146</v>
      </c>
      <c r="H16" s="46" t="s">
        <v>146</v>
      </c>
      <c r="I16" s="176">
        <f t="shared" si="0"/>
        <v>0</v>
      </c>
      <c r="J16" s="177">
        <f t="shared" si="1"/>
        <v>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25">
      <c r="A17" s="57" t="s">
        <v>43</v>
      </c>
      <c r="B17" s="12" t="s">
        <v>212</v>
      </c>
      <c r="C17" s="12" t="s">
        <v>213</v>
      </c>
      <c r="D17" s="12"/>
      <c r="E17" s="10"/>
      <c r="F17" s="8" t="s">
        <v>214</v>
      </c>
      <c r="G17" s="46" t="s">
        <v>20</v>
      </c>
      <c r="H17" s="46" t="s">
        <v>20</v>
      </c>
      <c r="I17" s="176">
        <f t="shared" si="0"/>
        <v>0</v>
      </c>
      <c r="J17" s="177">
        <f t="shared" si="1"/>
        <v>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5">
      <c r="A18" s="57" t="s">
        <v>46</v>
      </c>
      <c r="B18" s="12" t="s">
        <v>120</v>
      </c>
      <c r="C18" s="12" t="s">
        <v>121</v>
      </c>
      <c r="D18" s="12"/>
      <c r="E18" s="10"/>
      <c r="F18" s="8" t="s">
        <v>76</v>
      </c>
      <c r="G18" s="46" t="s">
        <v>20</v>
      </c>
      <c r="H18" s="46" t="s">
        <v>20</v>
      </c>
      <c r="I18" s="176">
        <f t="shared" si="0"/>
        <v>0</v>
      </c>
      <c r="J18" s="177">
        <f t="shared" si="1"/>
        <v>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25">
      <c r="A19" s="57" t="s">
        <v>49</v>
      </c>
      <c r="B19" s="12" t="s">
        <v>1190</v>
      </c>
      <c r="C19" s="12" t="s">
        <v>1191</v>
      </c>
      <c r="D19" s="12"/>
      <c r="E19" s="10"/>
      <c r="F19" s="8" t="s">
        <v>1185</v>
      </c>
      <c r="G19" s="46" t="s">
        <v>17</v>
      </c>
      <c r="H19" s="46" t="s">
        <v>23</v>
      </c>
      <c r="I19" s="176">
        <f t="shared" si="0"/>
        <v>2</v>
      </c>
      <c r="J19" s="177">
        <f t="shared" si="1"/>
        <v>197.12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25">
      <c r="A20" s="57" t="s">
        <v>52</v>
      </c>
      <c r="B20" s="12" t="s">
        <v>1192</v>
      </c>
      <c r="C20" s="12" t="s">
        <v>1191</v>
      </c>
      <c r="D20" s="12"/>
      <c r="E20" s="10"/>
      <c r="F20" s="8" t="s">
        <v>1185</v>
      </c>
      <c r="G20" s="46" t="s">
        <v>13</v>
      </c>
      <c r="H20" s="46" t="s">
        <v>17</v>
      </c>
      <c r="I20" s="176">
        <f t="shared" si="0"/>
        <v>1</v>
      </c>
      <c r="J20" s="177">
        <f t="shared" si="1"/>
        <v>98.56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25">
      <c r="A21" s="57" t="s">
        <v>54</v>
      </c>
      <c r="B21" s="12" t="s">
        <v>1310</v>
      </c>
      <c r="C21" s="12" t="s">
        <v>1311</v>
      </c>
      <c r="D21" s="12"/>
      <c r="E21" s="10"/>
      <c r="F21" s="8" t="s">
        <v>1312</v>
      </c>
      <c r="G21" s="46" t="s">
        <v>20</v>
      </c>
      <c r="H21" s="46" t="s">
        <v>26</v>
      </c>
      <c r="I21" s="176">
        <f t="shared" si="0"/>
        <v>2</v>
      </c>
      <c r="J21" s="177">
        <f t="shared" si="1"/>
        <v>197.12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25">
      <c r="A22" s="57" t="s">
        <v>58</v>
      </c>
      <c r="B22" s="12" t="s">
        <v>296</v>
      </c>
      <c r="C22" s="12" t="s">
        <v>297</v>
      </c>
      <c r="D22" s="23"/>
      <c r="E22" s="12"/>
      <c r="F22" s="8" t="s">
        <v>298</v>
      </c>
      <c r="G22" s="46" t="s">
        <v>37</v>
      </c>
      <c r="H22" s="46" t="s">
        <v>49</v>
      </c>
      <c r="I22" s="176">
        <f t="shared" si="0"/>
        <v>4</v>
      </c>
      <c r="J22" s="177">
        <f t="shared" si="1"/>
        <v>394.24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25">
      <c r="A23" s="57" t="s">
        <v>61</v>
      </c>
      <c r="B23" s="12" t="s">
        <v>488</v>
      </c>
      <c r="C23" s="12" t="s">
        <v>489</v>
      </c>
      <c r="D23" s="12"/>
      <c r="E23" s="10"/>
      <c r="F23" s="8" t="s">
        <v>454</v>
      </c>
      <c r="G23" s="46" t="s">
        <v>20</v>
      </c>
      <c r="H23" s="46" t="s">
        <v>20</v>
      </c>
      <c r="I23" s="176">
        <f t="shared" si="0"/>
        <v>0</v>
      </c>
      <c r="J23" s="177">
        <f t="shared" si="1"/>
        <v>0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x14ac:dyDescent="0.25">
      <c r="A24" s="57" t="s">
        <v>65</v>
      </c>
      <c r="B24" s="12" t="s">
        <v>14</v>
      </c>
      <c r="C24" s="164" t="s">
        <v>122</v>
      </c>
      <c r="D24" s="23"/>
      <c r="E24" s="12"/>
      <c r="F24" s="8" t="s">
        <v>15</v>
      </c>
      <c r="G24" s="46" t="s">
        <v>13</v>
      </c>
      <c r="H24" s="46" t="s">
        <v>13</v>
      </c>
      <c r="I24" s="176">
        <f t="shared" si="0"/>
        <v>0</v>
      </c>
      <c r="J24" s="177">
        <f t="shared" si="1"/>
        <v>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25">
      <c r="A25" s="57" t="s">
        <v>68</v>
      </c>
      <c r="B25" s="99" t="s">
        <v>523</v>
      </c>
      <c r="C25" s="99" t="s">
        <v>524</v>
      </c>
      <c r="D25" s="23"/>
      <c r="E25" s="12"/>
      <c r="F25" s="99" t="s">
        <v>527</v>
      </c>
      <c r="G25" s="46" t="s">
        <v>399</v>
      </c>
      <c r="H25" s="46" t="s">
        <v>501</v>
      </c>
      <c r="I25" s="176">
        <f t="shared" si="0"/>
        <v>11</v>
      </c>
      <c r="J25" s="177">
        <f t="shared" si="1"/>
        <v>1084.1600000000001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25">
      <c r="A26" s="57" t="s">
        <v>71</v>
      </c>
      <c r="B26" s="99" t="s">
        <v>525</v>
      </c>
      <c r="C26" s="99" t="s">
        <v>526</v>
      </c>
      <c r="D26" s="23"/>
      <c r="E26" s="12"/>
      <c r="F26" s="99" t="s">
        <v>528</v>
      </c>
      <c r="G26" s="46" t="s">
        <v>31</v>
      </c>
      <c r="H26" s="46" t="s">
        <v>31</v>
      </c>
      <c r="I26" s="176">
        <f t="shared" si="0"/>
        <v>0</v>
      </c>
      <c r="J26" s="177">
        <f t="shared" si="1"/>
        <v>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25">
      <c r="A27" s="57" t="s">
        <v>74</v>
      </c>
      <c r="B27" s="12" t="s">
        <v>1290</v>
      </c>
      <c r="C27" s="12" t="s">
        <v>1291</v>
      </c>
      <c r="D27" s="12"/>
      <c r="E27" s="10"/>
      <c r="F27" s="8" t="s">
        <v>1292</v>
      </c>
      <c r="G27" s="46" t="s">
        <v>37</v>
      </c>
      <c r="H27" s="46" t="s">
        <v>49</v>
      </c>
      <c r="I27" s="176">
        <f t="shared" si="0"/>
        <v>4</v>
      </c>
      <c r="J27" s="177">
        <f t="shared" si="1"/>
        <v>394.24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25">
      <c r="A28" s="57" t="s">
        <v>77</v>
      </c>
      <c r="B28" s="12" t="s">
        <v>18</v>
      </c>
      <c r="C28" s="12" t="s">
        <v>123</v>
      </c>
      <c r="D28" s="23"/>
      <c r="E28" s="12"/>
      <c r="F28" s="8" t="s">
        <v>19</v>
      </c>
      <c r="G28" s="46" t="s">
        <v>206</v>
      </c>
      <c r="H28" s="46" t="s">
        <v>242</v>
      </c>
      <c r="I28" s="176">
        <f t="shared" si="0"/>
        <v>3</v>
      </c>
      <c r="J28" s="177">
        <f t="shared" si="1"/>
        <v>295.68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25">
      <c r="A29" s="57" t="s">
        <v>81</v>
      </c>
      <c r="B29" s="12" t="s">
        <v>21</v>
      </c>
      <c r="C29" s="12" t="s">
        <v>124</v>
      </c>
      <c r="D29" s="23"/>
      <c r="E29" s="12"/>
      <c r="F29" s="8" t="s">
        <v>22</v>
      </c>
      <c r="G29" s="46" t="s">
        <v>61</v>
      </c>
      <c r="H29" s="46" t="s">
        <v>65</v>
      </c>
      <c r="I29" s="176">
        <f t="shared" si="0"/>
        <v>1</v>
      </c>
      <c r="J29" s="177">
        <f t="shared" si="1"/>
        <v>98.56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25">
      <c r="A30" s="57" t="s">
        <v>83</v>
      </c>
      <c r="B30" s="12" t="s">
        <v>484</v>
      </c>
      <c r="C30" s="12" t="s">
        <v>485</v>
      </c>
      <c r="D30" s="12"/>
      <c r="E30" s="10"/>
      <c r="F30" s="8" t="s">
        <v>416</v>
      </c>
      <c r="G30" s="46" t="s">
        <v>13</v>
      </c>
      <c r="H30" s="46" t="s">
        <v>13</v>
      </c>
      <c r="I30" s="176">
        <f t="shared" si="0"/>
        <v>0</v>
      </c>
      <c r="J30" s="177">
        <f t="shared" si="1"/>
        <v>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x14ac:dyDescent="0.25">
      <c r="A31" s="57" t="s">
        <v>85</v>
      </c>
      <c r="B31" s="12" t="s">
        <v>24</v>
      </c>
      <c r="C31" s="12" t="s">
        <v>125</v>
      </c>
      <c r="D31" s="23"/>
      <c r="E31" s="12"/>
      <c r="F31" s="8" t="s">
        <v>25</v>
      </c>
      <c r="G31" s="46" t="s">
        <v>245</v>
      </c>
      <c r="H31" s="46" t="s">
        <v>249</v>
      </c>
      <c r="I31" s="176">
        <f t="shared" si="0"/>
        <v>6</v>
      </c>
      <c r="J31" s="177">
        <f t="shared" si="1"/>
        <v>591.36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25">
      <c r="A32" s="57" t="s">
        <v>88</v>
      </c>
      <c r="B32" s="12" t="s">
        <v>27</v>
      </c>
      <c r="C32" s="12" t="s">
        <v>126</v>
      </c>
      <c r="D32" s="23"/>
      <c r="E32" s="12"/>
      <c r="F32" s="8" t="s">
        <v>28</v>
      </c>
      <c r="G32" s="46" t="s">
        <v>23</v>
      </c>
      <c r="H32" s="46" t="s">
        <v>23</v>
      </c>
      <c r="I32" s="176">
        <f t="shared" si="0"/>
        <v>0</v>
      </c>
      <c r="J32" s="177">
        <f t="shared" si="1"/>
        <v>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25">
      <c r="A33" s="57" t="s">
        <v>90</v>
      </c>
      <c r="B33" s="12" t="s">
        <v>30</v>
      </c>
      <c r="C33" s="12" t="s">
        <v>127</v>
      </c>
      <c r="D33" s="8"/>
      <c r="E33" s="10"/>
      <c r="F33" s="8" t="s">
        <v>22</v>
      </c>
      <c r="G33" s="46" t="s">
        <v>26</v>
      </c>
      <c r="H33" s="46" t="s">
        <v>26</v>
      </c>
      <c r="I33" s="176">
        <f t="shared" si="0"/>
        <v>0</v>
      </c>
      <c r="J33" s="177">
        <f t="shared" si="1"/>
        <v>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25">
      <c r="A34" s="57" t="s">
        <v>57</v>
      </c>
      <c r="B34" s="12" t="s">
        <v>32</v>
      </c>
      <c r="C34" s="12" t="s">
        <v>128</v>
      </c>
      <c r="D34" s="23"/>
      <c r="E34" s="12"/>
      <c r="F34" s="8" t="s">
        <v>33</v>
      </c>
      <c r="G34" s="46" t="s">
        <v>195</v>
      </c>
      <c r="H34" s="46" t="s">
        <v>197</v>
      </c>
      <c r="I34" s="176">
        <f t="shared" si="0"/>
        <v>2</v>
      </c>
      <c r="J34" s="177">
        <f t="shared" si="1"/>
        <v>197.12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25">
      <c r="A35" s="57" t="s">
        <v>146</v>
      </c>
      <c r="B35" s="12" t="s">
        <v>35</v>
      </c>
      <c r="C35" s="12" t="s">
        <v>129</v>
      </c>
      <c r="D35" s="23"/>
      <c r="E35" s="12"/>
      <c r="F35" s="8" t="s">
        <v>36</v>
      </c>
      <c r="G35" s="46" t="s">
        <v>34</v>
      </c>
      <c r="H35" s="46" t="s">
        <v>34</v>
      </c>
      <c r="I35" s="176">
        <f t="shared" si="0"/>
        <v>0</v>
      </c>
      <c r="J35" s="177">
        <f t="shared" si="1"/>
        <v>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25">
      <c r="A36" s="57" t="s">
        <v>191</v>
      </c>
      <c r="B36" s="12" t="s">
        <v>215</v>
      </c>
      <c r="C36" s="12" t="s">
        <v>213</v>
      </c>
      <c r="D36" s="8"/>
      <c r="E36" s="10"/>
      <c r="F36" s="8" t="s">
        <v>214</v>
      </c>
      <c r="G36" s="46" t="s">
        <v>20</v>
      </c>
      <c r="H36" s="46" t="s">
        <v>20</v>
      </c>
      <c r="I36" s="176">
        <f t="shared" si="0"/>
        <v>0</v>
      </c>
      <c r="J36" s="177">
        <f t="shared" si="1"/>
        <v>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25">
      <c r="A37" s="57" t="s">
        <v>192</v>
      </c>
      <c r="B37" s="12" t="s">
        <v>38</v>
      </c>
      <c r="C37" s="12" t="s">
        <v>130</v>
      </c>
      <c r="D37" s="23"/>
      <c r="E37" s="12"/>
      <c r="F37" s="8" t="s">
        <v>39</v>
      </c>
      <c r="G37" s="46" t="s">
        <v>34</v>
      </c>
      <c r="H37" s="46" t="s">
        <v>34</v>
      </c>
      <c r="I37" s="176">
        <f t="shared" si="0"/>
        <v>0</v>
      </c>
      <c r="J37" s="177">
        <f t="shared" si="1"/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x14ac:dyDescent="0.25">
      <c r="A38" s="57" t="s">
        <v>193</v>
      </c>
      <c r="B38" s="12" t="s">
        <v>216</v>
      </c>
      <c r="C38" s="64" t="s">
        <v>1279</v>
      </c>
      <c r="D38" s="23"/>
      <c r="E38" s="12"/>
      <c r="F38" s="8" t="s">
        <v>214</v>
      </c>
      <c r="G38" s="46" t="s">
        <v>26</v>
      </c>
      <c r="H38" s="46" t="s">
        <v>26</v>
      </c>
      <c r="I38" s="176">
        <f t="shared" si="0"/>
        <v>0</v>
      </c>
      <c r="J38" s="177">
        <f t="shared" si="1"/>
        <v>0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x14ac:dyDescent="0.25">
      <c r="A39" s="57" t="s">
        <v>194</v>
      </c>
      <c r="B39" s="12" t="s">
        <v>694</v>
      </c>
      <c r="C39" s="12" t="s">
        <v>695</v>
      </c>
      <c r="D39" s="8"/>
      <c r="E39" s="10"/>
      <c r="F39" s="8" t="s">
        <v>691</v>
      </c>
      <c r="G39" s="48" t="s">
        <v>16</v>
      </c>
      <c r="H39" s="48" t="s">
        <v>16</v>
      </c>
      <c r="I39" s="176">
        <f t="shared" si="0"/>
        <v>0</v>
      </c>
      <c r="J39" s="177">
        <f t="shared" si="1"/>
        <v>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x14ac:dyDescent="0.25">
      <c r="A40" s="57" t="s">
        <v>195</v>
      </c>
      <c r="B40" s="12" t="s">
        <v>218</v>
      </c>
      <c r="C40" s="64" t="s">
        <v>219</v>
      </c>
      <c r="D40" s="23"/>
      <c r="E40" s="12"/>
      <c r="F40" s="8" t="s">
        <v>210</v>
      </c>
      <c r="G40" s="46" t="s">
        <v>26</v>
      </c>
      <c r="H40" s="46" t="s">
        <v>26</v>
      </c>
      <c r="I40" s="176">
        <f t="shared" si="0"/>
        <v>0</v>
      </c>
      <c r="J40" s="177">
        <f t="shared" si="1"/>
        <v>0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x14ac:dyDescent="0.25">
      <c r="A41" s="57" t="s">
        <v>196</v>
      </c>
      <c r="B41" s="12" t="s">
        <v>472</v>
      </c>
      <c r="C41" s="64" t="s">
        <v>473</v>
      </c>
      <c r="D41" s="23"/>
      <c r="E41" s="12"/>
      <c r="F41" s="8" t="s">
        <v>416</v>
      </c>
      <c r="G41" s="46" t="s">
        <v>23</v>
      </c>
      <c r="H41" s="46" t="s">
        <v>29</v>
      </c>
      <c r="I41" s="176">
        <f t="shared" si="0"/>
        <v>2</v>
      </c>
      <c r="J41" s="177">
        <f t="shared" si="1"/>
        <v>197.12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30" x14ac:dyDescent="0.25">
      <c r="A42" s="57" t="s">
        <v>197</v>
      </c>
      <c r="B42" s="12" t="s">
        <v>1523</v>
      </c>
      <c r="C42" s="187" t="s">
        <v>1524</v>
      </c>
      <c r="D42" s="8"/>
      <c r="E42" s="10"/>
      <c r="F42" s="8" t="s">
        <v>1525</v>
      </c>
      <c r="G42" s="46"/>
      <c r="H42" s="46" t="s">
        <v>13</v>
      </c>
      <c r="I42" s="176">
        <f t="shared" si="0"/>
        <v>1</v>
      </c>
      <c r="J42" s="177">
        <f t="shared" si="1"/>
        <v>98.56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25">
      <c r="A43" s="57" t="s">
        <v>198</v>
      </c>
      <c r="B43" s="12" t="s">
        <v>220</v>
      </c>
      <c r="C43" s="64" t="s">
        <v>221</v>
      </c>
      <c r="D43" s="23"/>
      <c r="E43" s="12"/>
      <c r="F43" s="8" t="s">
        <v>222</v>
      </c>
      <c r="G43" s="48" t="s">
        <v>146</v>
      </c>
      <c r="H43" s="48" t="s">
        <v>193</v>
      </c>
      <c r="I43" s="176">
        <f t="shared" si="0"/>
        <v>3</v>
      </c>
      <c r="J43" s="177">
        <f t="shared" si="1"/>
        <v>295.68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25">
      <c r="A44" s="57" t="s">
        <v>206</v>
      </c>
      <c r="B44" s="12" t="s">
        <v>673</v>
      </c>
      <c r="C44" s="12" t="s">
        <v>674</v>
      </c>
      <c r="D44" s="23"/>
      <c r="E44" s="12"/>
      <c r="F44" s="8" t="s">
        <v>675</v>
      </c>
      <c r="G44" s="48" t="s">
        <v>244</v>
      </c>
      <c r="H44" s="48" t="s">
        <v>92</v>
      </c>
      <c r="I44" s="176">
        <f t="shared" si="0"/>
        <v>5</v>
      </c>
      <c r="J44" s="177">
        <f t="shared" si="1"/>
        <v>492.8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57" t="s">
        <v>91</v>
      </c>
      <c r="B45" s="12" t="s">
        <v>475</v>
      </c>
      <c r="C45" s="64" t="s">
        <v>476</v>
      </c>
      <c r="D45" s="8"/>
      <c r="E45" s="10"/>
      <c r="F45" s="8" t="s">
        <v>477</v>
      </c>
      <c r="G45" s="46" t="s">
        <v>26</v>
      </c>
      <c r="H45" s="46" t="s">
        <v>29</v>
      </c>
      <c r="I45" s="176">
        <f t="shared" si="0"/>
        <v>1</v>
      </c>
      <c r="J45" s="177">
        <f t="shared" si="1"/>
        <v>98.56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25">
      <c r="A46" s="57" t="s">
        <v>159</v>
      </c>
      <c r="B46" s="99" t="s">
        <v>529</v>
      </c>
      <c r="C46" s="99" t="s">
        <v>530</v>
      </c>
      <c r="D46" s="8"/>
      <c r="E46" s="10"/>
      <c r="F46" s="99" t="s">
        <v>531</v>
      </c>
      <c r="G46" s="46" t="s">
        <v>17</v>
      </c>
      <c r="H46" s="46" t="s">
        <v>17</v>
      </c>
      <c r="I46" s="176">
        <f t="shared" si="0"/>
        <v>0</v>
      </c>
      <c r="J46" s="177">
        <f t="shared" si="1"/>
        <v>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x14ac:dyDescent="0.25">
      <c r="A47" s="57" t="s">
        <v>242</v>
      </c>
      <c r="B47" s="12" t="s">
        <v>41</v>
      </c>
      <c r="C47" s="12" t="s">
        <v>131</v>
      </c>
      <c r="D47" s="23"/>
      <c r="E47" s="12"/>
      <c r="F47" s="8" t="s">
        <v>42</v>
      </c>
      <c r="G47" s="46" t="s">
        <v>29</v>
      </c>
      <c r="H47" s="46" t="s">
        <v>29</v>
      </c>
      <c r="I47" s="176">
        <f t="shared" si="0"/>
        <v>0</v>
      </c>
      <c r="J47" s="177">
        <f t="shared" si="1"/>
        <v>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x14ac:dyDescent="0.25">
      <c r="A48" s="57" t="s">
        <v>190</v>
      </c>
      <c r="B48" s="12" t="s">
        <v>44</v>
      </c>
      <c r="C48" s="12" t="s">
        <v>132</v>
      </c>
      <c r="D48" s="23"/>
      <c r="E48" s="8"/>
      <c r="F48" s="8" t="s">
        <v>45</v>
      </c>
      <c r="G48" s="46" t="s">
        <v>43</v>
      </c>
      <c r="H48" s="46" t="s">
        <v>43</v>
      </c>
      <c r="I48" s="176">
        <f t="shared" si="0"/>
        <v>0</v>
      </c>
      <c r="J48" s="177">
        <f t="shared" si="1"/>
        <v>0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6" x14ac:dyDescent="0.25">
      <c r="A49" s="57" t="s">
        <v>243</v>
      </c>
      <c r="B49" s="12" t="s">
        <v>47</v>
      </c>
      <c r="C49" s="12" t="s">
        <v>133</v>
      </c>
      <c r="D49" s="23"/>
      <c r="E49" s="8"/>
      <c r="F49" s="8" t="s">
        <v>48</v>
      </c>
      <c r="G49" s="46" t="s">
        <v>398</v>
      </c>
      <c r="H49" s="46" t="s">
        <v>494</v>
      </c>
      <c r="I49" s="176">
        <f t="shared" si="0"/>
        <v>6</v>
      </c>
      <c r="J49" s="177">
        <f t="shared" si="1"/>
        <v>591.36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6" x14ac:dyDescent="0.25">
      <c r="A50" s="57" t="s">
        <v>244</v>
      </c>
      <c r="B50" s="12" t="s">
        <v>223</v>
      </c>
      <c r="C50" s="12" t="s">
        <v>224</v>
      </c>
      <c r="D50" s="23"/>
      <c r="E50" s="8"/>
      <c r="F50" s="8" t="s">
        <v>225</v>
      </c>
      <c r="G50" s="46" t="s">
        <v>43</v>
      </c>
      <c r="H50" s="46" t="s">
        <v>43</v>
      </c>
      <c r="I50" s="176">
        <f t="shared" si="0"/>
        <v>0</v>
      </c>
      <c r="J50" s="177">
        <f t="shared" si="1"/>
        <v>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6" x14ac:dyDescent="0.25">
      <c r="A51" s="57" t="s">
        <v>157</v>
      </c>
      <c r="B51" s="12" t="s">
        <v>50</v>
      </c>
      <c r="C51" s="12" t="s">
        <v>134</v>
      </c>
      <c r="D51" s="23"/>
      <c r="E51" s="8"/>
      <c r="F51" s="8" t="s">
        <v>51</v>
      </c>
      <c r="G51" s="46" t="s">
        <v>34</v>
      </c>
      <c r="H51" s="46" t="s">
        <v>34</v>
      </c>
      <c r="I51" s="176">
        <f t="shared" si="0"/>
        <v>0</v>
      </c>
      <c r="J51" s="177">
        <f t="shared" si="1"/>
        <v>0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6" x14ac:dyDescent="0.25">
      <c r="A52" s="57" t="s">
        <v>245</v>
      </c>
      <c r="B52" s="12" t="s">
        <v>812</v>
      </c>
      <c r="C52" s="12" t="s">
        <v>813</v>
      </c>
      <c r="D52" s="8"/>
      <c r="E52" s="10"/>
      <c r="F52" s="8" t="s">
        <v>814</v>
      </c>
      <c r="G52" s="46" t="s">
        <v>17</v>
      </c>
      <c r="H52" s="46" t="s">
        <v>17</v>
      </c>
      <c r="I52" s="176">
        <f t="shared" si="0"/>
        <v>0</v>
      </c>
      <c r="J52" s="177">
        <f t="shared" si="1"/>
        <v>0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6" x14ac:dyDescent="0.25">
      <c r="A53" s="57" t="s">
        <v>246</v>
      </c>
      <c r="B53" s="12" t="s">
        <v>310</v>
      </c>
      <c r="C53" s="12" t="s">
        <v>311</v>
      </c>
      <c r="D53" s="23"/>
      <c r="E53" s="8"/>
      <c r="F53" s="8" t="s">
        <v>312</v>
      </c>
      <c r="G53" s="46" t="s">
        <v>34</v>
      </c>
      <c r="H53" s="46" t="s">
        <v>61</v>
      </c>
      <c r="I53" s="176">
        <f t="shared" si="0"/>
        <v>9</v>
      </c>
      <c r="J53" s="177">
        <f t="shared" si="1"/>
        <v>887.04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6" x14ac:dyDescent="0.25">
      <c r="A54" s="57" t="s">
        <v>247</v>
      </c>
      <c r="B54" s="12" t="s">
        <v>53</v>
      </c>
      <c r="C54" s="12" t="s">
        <v>135</v>
      </c>
      <c r="D54" s="23"/>
      <c r="E54" s="8"/>
      <c r="F54" s="8" t="s">
        <v>39</v>
      </c>
      <c r="G54" s="46" t="s">
        <v>20</v>
      </c>
      <c r="H54" s="46" t="s">
        <v>20</v>
      </c>
      <c r="I54" s="176">
        <f t="shared" si="0"/>
        <v>0</v>
      </c>
      <c r="J54" s="177">
        <f t="shared" si="1"/>
        <v>0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6" x14ac:dyDescent="0.25">
      <c r="A55" s="57" t="s">
        <v>92</v>
      </c>
      <c r="B55" s="12" t="s">
        <v>55</v>
      </c>
      <c r="C55" s="12" t="s">
        <v>136</v>
      </c>
      <c r="D55" s="23"/>
      <c r="E55" s="12"/>
      <c r="F55" s="8" t="s">
        <v>56</v>
      </c>
      <c r="G55" s="46" t="s">
        <v>658</v>
      </c>
      <c r="H55" s="46" t="s">
        <v>712</v>
      </c>
      <c r="I55" s="176">
        <f t="shared" si="0"/>
        <v>7</v>
      </c>
      <c r="J55" s="177">
        <f t="shared" si="1"/>
        <v>689.92000000000007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6" x14ac:dyDescent="0.25">
      <c r="A56" s="57" t="s">
        <v>153</v>
      </c>
      <c r="B56" s="12" t="s">
        <v>59</v>
      </c>
      <c r="C56" s="12" t="s">
        <v>137</v>
      </c>
      <c r="D56" s="25"/>
      <c r="E56" s="8"/>
      <c r="F56" s="8" t="s">
        <v>60</v>
      </c>
      <c r="G56" s="46" t="s">
        <v>49</v>
      </c>
      <c r="H56" s="46" t="s">
        <v>49</v>
      </c>
      <c r="I56" s="176">
        <f t="shared" si="0"/>
        <v>0</v>
      </c>
      <c r="J56" s="177">
        <f t="shared" si="1"/>
        <v>0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6" x14ac:dyDescent="0.25">
      <c r="A57" s="57" t="s">
        <v>248</v>
      </c>
      <c r="B57" s="99" t="s">
        <v>532</v>
      </c>
      <c r="C57" s="99" t="s">
        <v>533</v>
      </c>
      <c r="D57" s="25"/>
      <c r="E57" s="8"/>
      <c r="F57" s="99" t="s">
        <v>531</v>
      </c>
      <c r="G57" s="48" t="s">
        <v>501</v>
      </c>
      <c r="H57" s="48" t="s">
        <v>507</v>
      </c>
      <c r="I57" s="176">
        <f t="shared" si="0"/>
        <v>9</v>
      </c>
      <c r="J57" s="177">
        <f t="shared" si="1"/>
        <v>887.04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6" x14ac:dyDescent="0.25">
      <c r="A58" s="57" t="s">
        <v>249</v>
      </c>
      <c r="B58" s="12" t="s">
        <v>653</v>
      </c>
      <c r="C58" s="12" t="s">
        <v>654</v>
      </c>
      <c r="D58" s="25"/>
      <c r="E58" s="8"/>
      <c r="F58" s="8" t="s">
        <v>655</v>
      </c>
      <c r="G58" s="46" t="s">
        <v>57</v>
      </c>
      <c r="H58" s="46" t="s">
        <v>57</v>
      </c>
      <c r="I58" s="176">
        <f t="shared" si="0"/>
        <v>0</v>
      </c>
      <c r="J58" s="177">
        <f t="shared" si="1"/>
        <v>0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6" x14ac:dyDescent="0.25">
      <c r="A59" s="57" t="s">
        <v>250</v>
      </c>
      <c r="B59" s="99" t="s">
        <v>1425</v>
      </c>
      <c r="C59" s="108" t="s">
        <v>1426</v>
      </c>
      <c r="D59" s="31"/>
      <c r="E59" s="106"/>
      <c r="F59" s="31" t="s">
        <v>1427</v>
      </c>
      <c r="G59" s="46"/>
      <c r="H59" s="46" t="s">
        <v>13</v>
      </c>
      <c r="I59" s="176">
        <f t="shared" si="0"/>
        <v>1</v>
      </c>
      <c r="J59" s="177">
        <f t="shared" si="1"/>
        <v>98.56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x14ac:dyDescent="0.25">
      <c r="A60" s="57" t="s">
        <v>251</v>
      </c>
      <c r="B60" s="12" t="s">
        <v>818</v>
      </c>
      <c r="C60" s="108" t="s">
        <v>819</v>
      </c>
      <c r="D60" s="25"/>
      <c r="E60" s="8"/>
      <c r="F60" s="31" t="s">
        <v>820</v>
      </c>
      <c r="G60" s="46" t="s">
        <v>31</v>
      </c>
      <c r="H60" s="46" t="s">
        <v>31</v>
      </c>
      <c r="I60" s="176">
        <f t="shared" si="0"/>
        <v>0</v>
      </c>
      <c r="J60" s="177">
        <f t="shared" si="1"/>
        <v>0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6" x14ac:dyDescent="0.25">
      <c r="A61" s="57" t="s">
        <v>390</v>
      </c>
      <c r="B61" s="12" t="s">
        <v>62</v>
      </c>
      <c r="C61" s="108" t="s">
        <v>122</v>
      </c>
      <c r="D61" s="25"/>
      <c r="E61" s="237"/>
      <c r="F61" s="86" t="s">
        <v>63</v>
      </c>
      <c r="G61" s="46" t="s">
        <v>37</v>
      </c>
      <c r="H61" s="46" t="s">
        <v>37</v>
      </c>
      <c r="I61" s="176">
        <f t="shared" si="0"/>
        <v>0</v>
      </c>
      <c r="J61" s="177">
        <f t="shared" si="1"/>
        <v>0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6" x14ac:dyDescent="0.25">
      <c r="A62" s="57" t="s">
        <v>167</v>
      </c>
      <c r="B62" s="12" t="s">
        <v>64</v>
      </c>
      <c r="C62" s="109"/>
      <c r="D62" s="29"/>
      <c r="E62" s="238"/>
      <c r="F62" s="88"/>
      <c r="G62" s="46" t="s">
        <v>197</v>
      </c>
      <c r="H62" s="46" t="s">
        <v>197</v>
      </c>
      <c r="I62" s="176">
        <f t="shared" si="0"/>
        <v>0</v>
      </c>
      <c r="J62" s="177">
        <f t="shared" si="1"/>
        <v>0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6" x14ac:dyDescent="0.25">
      <c r="A63" s="57" t="s">
        <v>318</v>
      </c>
      <c r="B63" s="12" t="s">
        <v>164</v>
      </c>
      <c r="C63" s="109" t="s">
        <v>165</v>
      </c>
      <c r="D63" s="30"/>
      <c r="E63" s="10"/>
      <c r="F63" s="182" t="s">
        <v>166</v>
      </c>
      <c r="G63" s="46" t="s">
        <v>394</v>
      </c>
      <c r="H63" s="46" t="s">
        <v>394</v>
      </c>
      <c r="I63" s="176">
        <f t="shared" si="0"/>
        <v>0</v>
      </c>
      <c r="J63" s="177">
        <f t="shared" si="1"/>
        <v>0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6" x14ac:dyDescent="0.25">
      <c r="A64" s="57" t="s">
        <v>364</v>
      </c>
      <c r="B64" s="12" t="s">
        <v>226</v>
      </c>
      <c r="C64" s="109" t="s">
        <v>213</v>
      </c>
      <c r="D64" s="30"/>
      <c r="E64" s="10"/>
      <c r="F64" s="182" t="s">
        <v>214</v>
      </c>
      <c r="G64" s="115" t="s">
        <v>13</v>
      </c>
      <c r="H64" s="115" t="s">
        <v>13</v>
      </c>
      <c r="I64" s="176">
        <f t="shared" si="0"/>
        <v>0</v>
      </c>
      <c r="J64" s="177">
        <f t="shared" si="1"/>
        <v>0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6" x14ac:dyDescent="0.25">
      <c r="A65" s="57" t="s">
        <v>378</v>
      </c>
      <c r="B65" s="12" t="s">
        <v>461</v>
      </c>
      <c r="C65" s="109" t="s">
        <v>462</v>
      </c>
      <c r="D65" s="30"/>
      <c r="E65" s="10"/>
      <c r="F65" s="182" t="s">
        <v>463</v>
      </c>
      <c r="G65" s="46" t="s">
        <v>13</v>
      </c>
      <c r="H65" s="46" t="s">
        <v>13</v>
      </c>
      <c r="I65" s="176">
        <f t="shared" si="0"/>
        <v>0</v>
      </c>
      <c r="J65" s="177">
        <f t="shared" si="1"/>
        <v>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6" x14ac:dyDescent="0.25">
      <c r="A66" s="57" t="s">
        <v>309</v>
      </c>
      <c r="B66" s="12" t="s">
        <v>824</v>
      </c>
      <c r="C66" s="109" t="s">
        <v>825</v>
      </c>
      <c r="D66" s="30"/>
      <c r="E66" s="10"/>
      <c r="F66" s="182" t="s">
        <v>826</v>
      </c>
      <c r="G66" s="46" t="s">
        <v>26</v>
      </c>
      <c r="H66" s="46" t="s">
        <v>26</v>
      </c>
      <c r="I66" s="176">
        <f t="shared" si="0"/>
        <v>0</v>
      </c>
      <c r="J66" s="177">
        <f t="shared" si="1"/>
        <v>0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6" x14ac:dyDescent="0.25">
      <c r="A67" s="57" t="s">
        <v>391</v>
      </c>
      <c r="B67" s="12" t="s">
        <v>1397</v>
      </c>
      <c r="C67" s="109" t="s">
        <v>1398</v>
      </c>
      <c r="D67" s="30"/>
      <c r="E67" s="10"/>
      <c r="F67" s="182" t="s">
        <v>1396</v>
      </c>
      <c r="G67" s="46" t="s">
        <v>13</v>
      </c>
      <c r="H67" s="46" t="s">
        <v>13</v>
      </c>
      <c r="I67" s="176">
        <f t="shared" si="0"/>
        <v>0</v>
      </c>
      <c r="J67" s="177">
        <f t="shared" si="1"/>
        <v>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25">
      <c r="A68" s="57" t="s">
        <v>155</v>
      </c>
      <c r="B68" s="99" t="s">
        <v>534</v>
      </c>
      <c r="C68" s="99" t="s">
        <v>535</v>
      </c>
      <c r="D68" s="23"/>
      <c r="E68" s="8"/>
      <c r="F68" s="99" t="s">
        <v>536</v>
      </c>
      <c r="G68" s="46" t="s">
        <v>571</v>
      </c>
      <c r="H68" s="46" t="s">
        <v>584</v>
      </c>
      <c r="I68" s="176">
        <f t="shared" si="0"/>
        <v>14</v>
      </c>
      <c r="J68" s="177">
        <f t="shared" si="1"/>
        <v>1379.8400000000001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6" x14ac:dyDescent="0.25">
      <c r="A69" s="57" t="s">
        <v>392</v>
      </c>
      <c r="B69" s="12" t="s">
        <v>66</v>
      </c>
      <c r="C69" s="12" t="s">
        <v>138</v>
      </c>
      <c r="D69" s="23"/>
      <c r="E69" s="8"/>
      <c r="F69" s="8" t="s">
        <v>67</v>
      </c>
      <c r="G69" s="46" t="s">
        <v>146</v>
      </c>
      <c r="H69" s="46" t="s">
        <v>159</v>
      </c>
      <c r="I69" s="176">
        <f t="shared" si="0"/>
        <v>11</v>
      </c>
      <c r="J69" s="177">
        <f t="shared" si="1"/>
        <v>1084.1600000000001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6" x14ac:dyDescent="0.25">
      <c r="A70" s="57" t="s">
        <v>256</v>
      </c>
      <c r="B70" s="12" t="s">
        <v>320</v>
      </c>
      <c r="C70" s="12" t="s">
        <v>321</v>
      </c>
      <c r="D70" s="30"/>
      <c r="E70" s="10"/>
      <c r="F70" s="8" t="s">
        <v>322</v>
      </c>
      <c r="G70" s="46" t="s">
        <v>17</v>
      </c>
      <c r="H70" s="46" t="s">
        <v>17</v>
      </c>
      <c r="I70" s="176">
        <f t="shared" si="0"/>
        <v>0</v>
      </c>
      <c r="J70" s="177">
        <f t="shared" si="1"/>
        <v>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6" ht="15" customHeight="1" x14ac:dyDescent="0.25">
      <c r="A71" s="57" t="s">
        <v>109</v>
      </c>
      <c r="B71" s="12" t="s">
        <v>69</v>
      </c>
      <c r="C71" s="12" t="s">
        <v>139</v>
      </c>
      <c r="D71" s="23"/>
      <c r="E71" s="8"/>
      <c r="F71" s="8" t="s">
        <v>70</v>
      </c>
      <c r="G71" s="46" t="s">
        <v>52</v>
      </c>
      <c r="H71" s="46" t="s">
        <v>52</v>
      </c>
      <c r="I71" s="176">
        <f t="shared" si="0"/>
        <v>0</v>
      </c>
      <c r="J71" s="177">
        <f t="shared" si="1"/>
        <v>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6" ht="15" customHeight="1" x14ac:dyDescent="0.25">
      <c r="A72" s="57" t="s">
        <v>393</v>
      </c>
      <c r="B72" s="12" t="s">
        <v>169</v>
      </c>
      <c r="C72" s="12" t="s">
        <v>170</v>
      </c>
      <c r="D72" s="8"/>
      <c r="E72" s="10"/>
      <c r="F72" s="8" t="s">
        <v>166</v>
      </c>
      <c r="G72" s="46" t="s">
        <v>198</v>
      </c>
      <c r="H72" s="46" t="s">
        <v>198</v>
      </c>
      <c r="I72" s="176">
        <f t="shared" ref="I72:I136" si="2">H72-G72</f>
        <v>0</v>
      </c>
      <c r="J72" s="177">
        <f t="shared" ref="J72:J135" si="3">I72*98.56</f>
        <v>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6" ht="15" customHeight="1" x14ac:dyDescent="0.25">
      <c r="A73" s="57" t="s">
        <v>394</v>
      </c>
      <c r="B73" s="12" t="s">
        <v>325</v>
      </c>
      <c r="C73" s="12" t="s">
        <v>326</v>
      </c>
      <c r="D73" s="23"/>
      <c r="E73" s="8"/>
      <c r="F73" s="8" t="s">
        <v>327</v>
      </c>
      <c r="G73" s="46" t="s">
        <v>26</v>
      </c>
      <c r="H73" s="46" t="s">
        <v>26</v>
      </c>
      <c r="I73" s="176">
        <f t="shared" si="2"/>
        <v>0</v>
      </c>
      <c r="J73" s="177">
        <f t="shared" si="3"/>
        <v>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6" ht="15" customHeight="1" x14ac:dyDescent="0.25">
      <c r="A74" s="57" t="s">
        <v>395</v>
      </c>
      <c r="B74" s="12" t="s">
        <v>1415</v>
      </c>
      <c r="C74" s="12" t="s">
        <v>1416</v>
      </c>
      <c r="D74" s="8"/>
      <c r="E74" s="10"/>
      <c r="F74" s="8" t="s">
        <v>1414</v>
      </c>
      <c r="G74" s="46"/>
      <c r="H74" s="46" t="s">
        <v>20</v>
      </c>
      <c r="I74" s="176">
        <f t="shared" si="2"/>
        <v>3</v>
      </c>
      <c r="J74" s="177">
        <f t="shared" si="3"/>
        <v>295.68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5" customHeight="1" x14ac:dyDescent="0.25">
      <c r="A75" s="57" t="s">
        <v>268</v>
      </c>
      <c r="B75" s="12" t="s">
        <v>329</v>
      </c>
      <c r="C75" s="12" t="s">
        <v>330</v>
      </c>
      <c r="D75" s="23"/>
      <c r="E75" s="8"/>
      <c r="F75" s="8" t="s">
        <v>327</v>
      </c>
      <c r="G75" s="46" t="s">
        <v>194</v>
      </c>
      <c r="H75" s="46" t="s">
        <v>194</v>
      </c>
      <c r="I75" s="176">
        <f t="shared" si="2"/>
        <v>0</v>
      </c>
      <c r="J75" s="177">
        <f t="shared" si="3"/>
        <v>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6" x14ac:dyDescent="0.25">
      <c r="A76" s="57" t="s">
        <v>168</v>
      </c>
      <c r="B76" s="12" t="s">
        <v>227</v>
      </c>
      <c r="C76" s="12" t="s">
        <v>213</v>
      </c>
      <c r="D76" s="8"/>
      <c r="E76" s="10"/>
      <c r="F76" s="8" t="s">
        <v>214</v>
      </c>
      <c r="G76" s="46" t="s">
        <v>20</v>
      </c>
      <c r="H76" s="46" t="s">
        <v>20</v>
      </c>
      <c r="I76" s="176">
        <f t="shared" si="2"/>
        <v>0</v>
      </c>
      <c r="J76" s="177">
        <f t="shared" si="3"/>
        <v>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6" x14ac:dyDescent="0.25">
      <c r="A77" s="57" t="s">
        <v>396</v>
      </c>
      <c r="B77" s="12" t="s">
        <v>172</v>
      </c>
      <c r="C77" s="12" t="s">
        <v>173</v>
      </c>
      <c r="D77" s="23"/>
      <c r="E77" s="12"/>
      <c r="F77" s="8" t="s">
        <v>174</v>
      </c>
      <c r="G77" s="46" t="s">
        <v>159</v>
      </c>
      <c r="H77" s="46" t="s">
        <v>251</v>
      </c>
      <c r="I77" s="176">
        <f t="shared" si="2"/>
        <v>14</v>
      </c>
      <c r="J77" s="177">
        <f t="shared" si="3"/>
        <v>1379.8400000000001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6" x14ac:dyDescent="0.25">
      <c r="A78" s="57" t="s">
        <v>295</v>
      </c>
      <c r="B78" s="12" t="s">
        <v>228</v>
      </c>
      <c r="C78" s="12" t="s">
        <v>213</v>
      </c>
      <c r="D78" s="8"/>
      <c r="E78" s="10"/>
      <c r="F78" s="8" t="s">
        <v>214</v>
      </c>
      <c r="G78" s="46" t="s">
        <v>49</v>
      </c>
      <c r="H78" s="46" t="s">
        <v>49</v>
      </c>
      <c r="I78" s="176">
        <f t="shared" si="2"/>
        <v>0</v>
      </c>
      <c r="J78" s="177">
        <f t="shared" si="3"/>
        <v>0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6" x14ac:dyDescent="0.25">
      <c r="A79" s="57" t="s">
        <v>397</v>
      </c>
      <c r="B79" s="99" t="s">
        <v>537</v>
      </c>
      <c r="C79" s="99" t="s">
        <v>538</v>
      </c>
      <c r="D79" s="23"/>
      <c r="E79" s="12"/>
      <c r="F79" s="99" t="s">
        <v>539</v>
      </c>
      <c r="G79" s="46" t="s">
        <v>710</v>
      </c>
      <c r="H79" s="46" t="s">
        <v>719</v>
      </c>
      <c r="I79" s="176">
        <f t="shared" si="2"/>
        <v>16</v>
      </c>
      <c r="J79" s="177">
        <f t="shared" si="3"/>
        <v>1576.96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6" x14ac:dyDescent="0.25">
      <c r="A80" s="57" t="s">
        <v>398</v>
      </c>
      <c r="B80" s="99" t="s">
        <v>540</v>
      </c>
      <c r="C80" s="99" t="s">
        <v>541</v>
      </c>
      <c r="D80" s="23"/>
      <c r="E80" s="12"/>
      <c r="F80" s="99" t="s">
        <v>542</v>
      </c>
      <c r="G80" s="46" t="s">
        <v>159</v>
      </c>
      <c r="H80" s="46" t="s">
        <v>247</v>
      </c>
      <c r="I80" s="176">
        <f t="shared" si="2"/>
        <v>8</v>
      </c>
      <c r="J80" s="177">
        <f t="shared" si="3"/>
        <v>788.48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x14ac:dyDescent="0.25">
      <c r="A81" s="57" t="s">
        <v>264</v>
      </c>
      <c r="B81" s="12" t="s">
        <v>72</v>
      </c>
      <c r="C81" s="12" t="s">
        <v>792</v>
      </c>
      <c r="D81" s="23"/>
      <c r="E81" s="12"/>
      <c r="F81" s="8" t="s">
        <v>73</v>
      </c>
      <c r="G81" s="46" t="s">
        <v>57</v>
      </c>
      <c r="H81" s="46" t="s">
        <v>57</v>
      </c>
      <c r="I81" s="176">
        <f t="shared" si="2"/>
        <v>0</v>
      </c>
      <c r="J81" s="177">
        <f t="shared" si="3"/>
        <v>0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x14ac:dyDescent="0.25">
      <c r="A82" s="57" t="s">
        <v>399</v>
      </c>
      <c r="B82" s="12" t="s">
        <v>452</v>
      </c>
      <c r="C82" s="12" t="s">
        <v>453</v>
      </c>
      <c r="D82" s="23"/>
      <c r="E82" s="12"/>
      <c r="F82" s="8" t="s">
        <v>454</v>
      </c>
      <c r="G82" s="46" t="s">
        <v>168</v>
      </c>
      <c r="H82" s="46" t="s">
        <v>409</v>
      </c>
      <c r="I82" s="176">
        <f t="shared" si="2"/>
        <v>7</v>
      </c>
      <c r="J82" s="177">
        <f t="shared" si="3"/>
        <v>689.92000000000007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x14ac:dyDescent="0.25">
      <c r="A83" s="57" t="s">
        <v>409</v>
      </c>
      <c r="B83" s="99" t="s">
        <v>1103</v>
      </c>
      <c r="C83" s="99" t="s">
        <v>1104</v>
      </c>
      <c r="D83" s="23"/>
      <c r="E83" s="12"/>
      <c r="F83" s="155" t="s">
        <v>1105</v>
      </c>
      <c r="G83" s="46" t="s">
        <v>23</v>
      </c>
      <c r="H83" s="46" t="s">
        <v>23</v>
      </c>
      <c r="I83" s="176">
        <f t="shared" si="2"/>
        <v>0</v>
      </c>
      <c r="J83" s="177">
        <f t="shared" si="3"/>
        <v>0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x14ac:dyDescent="0.25">
      <c r="A84" s="57" t="s">
        <v>492</v>
      </c>
      <c r="B84" s="12" t="s">
        <v>75</v>
      </c>
      <c r="C84" s="12" t="s">
        <v>141</v>
      </c>
      <c r="D84" s="23"/>
      <c r="E84" s="12"/>
      <c r="F84" s="8" t="s">
        <v>76</v>
      </c>
      <c r="G84" s="46" t="s">
        <v>29</v>
      </c>
      <c r="H84" s="46" t="s">
        <v>29</v>
      </c>
      <c r="I84" s="176">
        <f t="shared" si="2"/>
        <v>0</v>
      </c>
      <c r="J84" s="177">
        <f t="shared" si="3"/>
        <v>0</v>
      </c>
    </row>
    <row r="85" spans="1:34" x14ac:dyDescent="0.25">
      <c r="A85" s="57" t="s">
        <v>493</v>
      </c>
      <c r="B85" s="12" t="s">
        <v>78</v>
      </c>
      <c r="C85" s="108" t="s">
        <v>142</v>
      </c>
      <c r="D85" s="25"/>
      <c r="E85" s="237"/>
      <c r="F85" s="86" t="s">
        <v>79</v>
      </c>
      <c r="G85" s="46" t="s">
        <v>16</v>
      </c>
      <c r="H85" s="46" t="s">
        <v>16</v>
      </c>
      <c r="I85" s="176">
        <f t="shared" si="2"/>
        <v>0</v>
      </c>
      <c r="J85" s="177">
        <f t="shared" si="3"/>
        <v>0</v>
      </c>
    </row>
    <row r="86" spans="1:34" x14ac:dyDescent="0.25">
      <c r="A86" s="57" t="s">
        <v>494</v>
      </c>
      <c r="B86" s="12" t="s">
        <v>80</v>
      </c>
      <c r="C86" s="109"/>
      <c r="D86" s="29"/>
      <c r="E86" s="238"/>
      <c r="F86" s="88"/>
      <c r="G86" s="46" t="s">
        <v>483</v>
      </c>
      <c r="H86" s="46" t="s">
        <v>740</v>
      </c>
      <c r="I86" s="176">
        <f t="shared" si="2"/>
        <v>14</v>
      </c>
      <c r="J86" s="177">
        <f t="shared" si="3"/>
        <v>1379.8400000000001</v>
      </c>
    </row>
    <row r="87" spans="1:34" x14ac:dyDescent="0.25">
      <c r="A87" s="57" t="s">
        <v>495</v>
      </c>
      <c r="B87" s="12" t="s">
        <v>336</v>
      </c>
      <c r="C87" s="109" t="s">
        <v>337</v>
      </c>
      <c r="D87" s="23"/>
      <c r="E87" s="12"/>
      <c r="F87" s="182" t="s">
        <v>327</v>
      </c>
      <c r="G87" s="46" t="s">
        <v>54</v>
      </c>
      <c r="H87" s="46" t="s">
        <v>58</v>
      </c>
      <c r="I87" s="176">
        <f t="shared" si="2"/>
        <v>1</v>
      </c>
      <c r="J87" s="177">
        <f t="shared" si="3"/>
        <v>98.56</v>
      </c>
    </row>
    <row r="88" spans="1:34" x14ac:dyDescent="0.25">
      <c r="A88" s="57" t="s">
        <v>496</v>
      </c>
      <c r="B88" s="12" t="s">
        <v>1540</v>
      </c>
      <c r="C88" s="109" t="s">
        <v>1541</v>
      </c>
      <c r="D88" s="8"/>
      <c r="E88" s="10"/>
      <c r="F88" s="186" t="s">
        <v>1542</v>
      </c>
      <c r="G88" s="46" t="s">
        <v>16</v>
      </c>
      <c r="H88" s="46" t="s">
        <v>13</v>
      </c>
      <c r="I88" s="176">
        <f t="shared" si="2"/>
        <v>1</v>
      </c>
      <c r="J88" s="177">
        <f t="shared" si="3"/>
        <v>98.56</v>
      </c>
    </row>
    <row r="89" spans="1:34" x14ac:dyDescent="0.25">
      <c r="A89" s="57" t="s">
        <v>497</v>
      </c>
      <c r="B89" s="12" t="s">
        <v>702</v>
      </c>
      <c r="C89" s="12" t="s">
        <v>703</v>
      </c>
      <c r="D89" s="8"/>
      <c r="E89" s="10"/>
      <c r="F89" s="8" t="s">
        <v>704</v>
      </c>
      <c r="G89" s="46" t="s">
        <v>29</v>
      </c>
      <c r="H89" s="46" t="s">
        <v>31</v>
      </c>
      <c r="I89" s="176">
        <f t="shared" si="2"/>
        <v>1</v>
      </c>
      <c r="J89" s="177">
        <f t="shared" si="3"/>
        <v>98.56</v>
      </c>
    </row>
    <row r="90" spans="1:34" x14ac:dyDescent="0.25">
      <c r="A90" s="57" t="s">
        <v>498</v>
      </c>
      <c r="B90" s="12" t="s">
        <v>902</v>
      </c>
      <c r="C90" s="12" t="s">
        <v>903</v>
      </c>
      <c r="D90" s="23"/>
      <c r="E90" s="12"/>
      <c r="F90" s="8" t="s">
        <v>904</v>
      </c>
      <c r="G90" s="46" t="s">
        <v>77</v>
      </c>
      <c r="H90" s="46" t="s">
        <v>192</v>
      </c>
      <c r="I90" s="176">
        <f t="shared" si="2"/>
        <v>9</v>
      </c>
      <c r="J90" s="177">
        <f t="shared" si="3"/>
        <v>887.04</v>
      </c>
    </row>
    <row r="91" spans="1:34" x14ac:dyDescent="0.25">
      <c r="A91" s="57" t="s">
        <v>499</v>
      </c>
      <c r="B91" s="12" t="s">
        <v>696</v>
      </c>
      <c r="C91" s="12" t="s">
        <v>697</v>
      </c>
      <c r="D91" s="23"/>
      <c r="E91" s="12"/>
      <c r="F91" s="8" t="s">
        <v>698</v>
      </c>
      <c r="G91" s="46" t="s">
        <v>13</v>
      </c>
      <c r="H91" s="46" t="s">
        <v>13</v>
      </c>
      <c r="I91" s="176">
        <f t="shared" si="2"/>
        <v>0</v>
      </c>
      <c r="J91" s="177">
        <f t="shared" si="3"/>
        <v>0</v>
      </c>
    </row>
    <row r="92" spans="1:34" x14ac:dyDescent="0.25">
      <c r="A92" s="57" t="s">
        <v>500</v>
      </c>
      <c r="B92" s="12" t="s">
        <v>1188</v>
      </c>
      <c r="C92" s="64" t="s">
        <v>1189</v>
      </c>
      <c r="D92" s="8"/>
      <c r="E92" s="10"/>
      <c r="F92" s="8" t="s">
        <v>1185</v>
      </c>
      <c r="G92" s="46" t="s">
        <v>16</v>
      </c>
      <c r="H92" s="46" t="s">
        <v>16</v>
      </c>
      <c r="I92" s="176">
        <f t="shared" si="2"/>
        <v>0</v>
      </c>
      <c r="J92" s="177">
        <f t="shared" si="3"/>
        <v>0</v>
      </c>
    </row>
    <row r="93" spans="1:34" x14ac:dyDescent="0.25">
      <c r="A93" s="57" t="s">
        <v>501</v>
      </c>
      <c r="B93" s="12" t="s">
        <v>682</v>
      </c>
      <c r="C93" s="12" t="s">
        <v>683</v>
      </c>
      <c r="D93" s="23"/>
      <c r="E93" s="12"/>
      <c r="F93" s="8" t="s">
        <v>681</v>
      </c>
      <c r="G93" s="46" t="s">
        <v>193</v>
      </c>
      <c r="H93" s="46" t="s">
        <v>246</v>
      </c>
      <c r="I93" s="176">
        <f t="shared" si="2"/>
        <v>15</v>
      </c>
      <c r="J93" s="177">
        <f t="shared" si="3"/>
        <v>1478.4</v>
      </c>
    </row>
    <row r="94" spans="1:34" x14ac:dyDescent="0.25">
      <c r="A94" s="57" t="s">
        <v>502</v>
      </c>
      <c r="B94" s="12" t="s">
        <v>339</v>
      </c>
      <c r="C94" s="109" t="s">
        <v>340</v>
      </c>
      <c r="D94" s="23"/>
      <c r="E94" s="12"/>
      <c r="F94" s="182" t="s">
        <v>322</v>
      </c>
      <c r="G94" s="46" t="s">
        <v>31</v>
      </c>
      <c r="H94" s="46" t="s">
        <v>31</v>
      </c>
      <c r="I94" s="176">
        <f t="shared" si="2"/>
        <v>0</v>
      </c>
      <c r="J94" s="177">
        <f t="shared" si="3"/>
        <v>0</v>
      </c>
    </row>
    <row r="95" spans="1:34" x14ac:dyDescent="0.25">
      <c r="A95" s="57" t="s">
        <v>464</v>
      </c>
      <c r="B95" s="12" t="s">
        <v>180</v>
      </c>
      <c r="C95" s="109" t="s">
        <v>181</v>
      </c>
      <c r="D95" s="23"/>
      <c r="E95" s="12"/>
      <c r="F95" s="182" t="s">
        <v>166</v>
      </c>
      <c r="G95" s="46" t="s">
        <v>155</v>
      </c>
      <c r="H95" s="46" t="s">
        <v>155</v>
      </c>
      <c r="I95" s="176">
        <f t="shared" si="2"/>
        <v>0</v>
      </c>
      <c r="J95" s="177">
        <f t="shared" si="3"/>
        <v>0</v>
      </c>
    </row>
    <row r="96" spans="1:34" x14ac:dyDescent="0.25">
      <c r="A96" s="57" t="s">
        <v>100</v>
      </c>
      <c r="B96" s="12" t="s">
        <v>1297</v>
      </c>
      <c r="C96" s="12" t="s">
        <v>1298</v>
      </c>
      <c r="D96" s="65"/>
      <c r="E96" s="66"/>
      <c r="F96" s="8" t="s">
        <v>1292</v>
      </c>
      <c r="G96" s="46"/>
      <c r="H96" s="46" t="s">
        <v>16</v>
      </c>
      <c r="I96" s="176">
        <f t="shared" si="2"/>
        <v>0</v>
      </c>
      <c r="J96" s="177">
        <f t="shared" si="3"/>
        <v>0</v>
      </c>
    </row>
    <row r="97" spans="1:10" x14ac:dyDescent="0.25">
      <c r="A97" s="57" t="s">
        <v>503</v>
      </c>
      <c r="B97" s="12" t="s">
        <v>342</v>
      </c>
      <c r="C97" s="109" t="s">
        <v>343</v>
      </c>
      <c r="D97" s="65"/>
      <c r="E97" s="66"/>
      <c r="F97" s="182" t="s">
        <v>312</v>
      </c>
      <c r="G97" s="46" t="s">
        <v>717</v>
      </c>
      <c r="H97" s="46" t="s">
        <v>1042</v>
      </c>
      <c r="I97" s="176">
        <f t="shared" si="2"/>
        <v>63</v>
      </c>
      <c r="J97" s="177">
        <f t="shared" si="3"/>
        <v>6209.28</v>
      </c>
    </row>
    <row r="98" spans="1:10" x14ac:dyDescent="0.25">
      <c r="A98" s="57" t="s">
        <v>112</v>
      </c>
      <c r="B98" s="12" t="s">
        <v>345</v>
      </c>
      <c r="C98" s="109" t="s">
        <v>346</v>
      </c>
      <c r="D98" s="23"/>
      <c r="E98" s="12"/>
      <c r="F98" s="182" t="s">
        <v>322</v>
      </c>
      <c r="G98" s="46" t="s">
        <v>88</v>
      </c>
      <c r="H98" s="46" t="s">
        <v>146</v>
      </c>
      <c r="I98" s="176">
        <f t="shared" si="2"/>
        <v>3</v>
      </c>
      <c r="J98" s="177">
        <f t="shared" si="3"/>
        <v>295.68</v>
      </c>
    </row>
    <row r="99" spans="1:10" x14ac:dyDescent="0.25">
      <c r="A99" s="57" t="s">
        <v>504</v>
      </c>
      <c r="B99" s="12" t="s">
        <v>229</v>
      </c>
      <c r="C99" s="109" t="s">
        <v>231</v>
      </c>
      <c r="D99" s="65"/>
      <c r="E99" s="66"/>
      <c r="F99" s="182" t="s">
        <v>214</v>
      </c>
      <c r="G99" s="46" t="s">
        <v>16</v>
      </c>
      <c r="H99" s="46" t="s">
        <v>16</v>
      </c>
      <c r="I99" s="176">
        <f t="shared" si="2"/>
        <v>0</v>
      </c>
      <c r="J99" s="177">
        <f t="shared" si="3"/>
        <v>0</v>
      </c>
    </row>
    <row r="100" spans="1:10" x14ac:dyDescent="0.25">
      <c r="A100" s="57" t="s">
        <v>505</v>
      </c>
      <c r="B100" s="12" t="s">
        <v>230</v>
      </c>
      <c r="C100" s="109" t="s">
        <v>231</v>
      </c>
      <c r="D100" s="65"/>
      <c r="E100" s="66"/>
      <c r="F100" s="182" t="s">
        <v>214</v>
      </c>
      <c r="G100" s="46" t="s">
        <v>43</v>
      </c>
      <c r="H100" s="46" t="s">
        <v>43</v>
      </c>
      <c r="I100" s="176">
        <f t="shared" si="2"/>
        <v>0</v>
      </c>
      <c r="J100" s="177">
        <f t="shared" si="3"/>
        <v>0</v>
      </c>
    </row>
    <row r="101" spans="1:10" x14ac:dyDescent="0.25">
      <c r="A101" s="57" t="s">
        <v>506</v>
      </c>
      <c r="B101" s="12" t="s">
        <v>1532</v>
      </c>
      <c r="C101" s="12" t="s">
        <v>1533</v>
      </c>
      <c r="D101" s="65"/>
      <c r="E101" s="66"/>
      <c r="F101" s="8" t="s">
        <v>1531</v>
      </c>
      <c r="G101" s="46"/>
      <c r="H101" s="46" t="s">
        <v>16</v>
      </c>
      <c r="I101" s="176">
        <f t="shared" si="2"/>
        <v>0</v>
      </c>
      <c r="J101" s="177">
        <f t="shared" si="3"/>
        <v>0</v>
      </c>
    </row>
    <row r="102" spans="1:10" x14ac:dyDescent="0.25">
      <c r="A102" s="57" t="s">
        <v>507</v>
      </c>
      <c r="B102" s="12" t="s">
        <v>905</v>
      </c>
      <c r="C102" s="109" t="s">
        <v>906</v>
      </c>
      <c r="D102" s="65"/>
      <c r="E102" s="66"/>
      <c r="F102" s="182" t="s">
        <v>907</v>
      </c>
      <c r="G102" s="46" t="s">
        <v>17</v>
      </c>
      <c r="H102" s="46" t="s">
        <v>17</v>
      </c>
      <c r="I102" s="176">
        <f t="shared" si="2"/>
        <v>0</v>
      </c>
      <c r="J102" s="177">
        <f t="shared" si="3"/>
        <v>0</v>
      </c>
    </row>
    <row r="103" spans="1:10" x14ac:dyDescent="0.25">
      <c r="A103" s="57" t="s">
        <v>353</v>
      </c>
      <c r="B103" s="12" t="s">
        <v>82</v>
      </c>
      <c r="C103" s="41" t="s">
        <v>143</v>
      </c>
      <c r="D103" s="23"/>
      <c r="E103" s="12"/>
      <c r="F103" s="67" t="s">
        <v>232</v>
      </c>
      <c r="G103" s="48" t="s">
        <v>68</v>
      </c>
      <c r="H103" s="48" t="s">
        <v>68</v>
      </c>
      <c r="I103" s="176">
        <f t="shared" si="2"/>
        <v>0</v>
      </c>
      <c r="J103" s="177">
        <f t="shared" si="3"/>
        <v>0</v>
      </c>
    </row>
    <row r="104" spans="1:10" x14ac:dyDescent="0.25">
      <c r="A104" s="57" t="s">
        <v>101</v>
      </c>
      <c r="B104" s="12" t="s">
        <v>908</v>
      </c>
      <c r="C104" s="41" t="s">
        <v>909</v>
      </c>
      <c r="D104" s="65"/>
      <c r="E104" s="66"/>
      <c r="F104" s="67" t="s">
        <v>907</v>
      </c>
      <c r="G104" s="48" t="s">
        <v>17</v>
      </c>
      <c r="H104" s="48" t="s">
        <v>17</v>
      </c>
      <c r="I104" s="176">
        <f t="shared" si="2"/>
        <v>0</v>
      </c>
      <c r="J104" s="177">
        <f t="shared" si="3"/>
        <v>0</v>
      </c>
    </row>
    <row r="105" spans="1:10" x14ac:dyDescent="0.25">
      <c r="A105" s="57" t="s">
        <v>568</v>
      </c>
      <c r="B105" s="12" t="s">
        <v>842</v>
      </c>
      <c r="C105" s="41" t="s">
        <v>843</v>
      </c>
      <c r="D105" s="65"/>
      <c r="E105" s="66"/>
      <c r="F105" s="67" t="s">
        <v>844</v>
      </c>
      <c r="G105" s="48" t="s">
        <v>23</v>
      </c>
      <c r="H105" s="48" t="s">
        <v>23</v>
      </c>
      <c r="I105" s="176">
        <f t="shared" si="2"/>
        <v>0</v>
      </c>
      <c r="J105" s="177">
        <f t="shared" si="3"/>
        <v>0</v>
      </c>
    </row>
    <row r="106" spans="1:10" x14ac:dyDescent="0.25">
      <c r="A106" s="57" t="s">
        <v>300</v>
      </c>
      <c r="B106" s="12" t="s">
        <v>233</v>
      </c>
      <c r="C106" s="41" t="s">
        <v>234</v>
      </c>
      <c r="D106" s="185"/>
      <c r="E106" s="66"/>
      <c r="F106" s="67" t="s">
        <v>210</v>
      </c>
      <c r="G106" s="48" t="s">
        <v>17</v>
      </c>
      <c r="H106" s="48" t="s">
        <v>17</v>
      </c>
      <c r="I106" s="176">
        <f t="shared" si="2"/>
        <v>0</v>
      </c>
      <c r="J106" s="177">
        <f t="shared" si="3"/>
        <v>0</v>
      </c>
    </row>
    <row r="107" spans="1:10" x14ac:dyDescent="0.25">
      <c r="A107" s="57" t="s">
        <v>569</v>
      </c>
      <c r="B107" s="12" t="s">
        <v>183</v>
      </c>
      <c r="C107" s="41" t="s">
        <v>184</v>
      </c>
      <c r="D107" s="23"/>
      <c r="E107" s="12"/>
      <c r="F107" s="43" t="s">
        <v>166</v>
      </c>
      <c r="G107" s="48" t="s">
        <v>198</v>
      </c>
      <c r="H107" s="48" t="s">
        <v>242</v>
      </c>
      <c r="I107" s="176">
        <f t="shared" si="2"/>
        <v>4</v>
      </c>
      <c r="J107" s="177">
        <f t="shared" si="3"/>
        <v>394.24</v>
      </c>
    </row>
    <row r="108" spans="1:10" x14ac:dyDescent="0.25">
      <c r="A108" s="57" t="s">
        <v>570</v>
      </c>
      <c r="B108" s="12" t="s">
        <v>1307</v>
      </c>
      <c r="C108" s="12" t="s">
        <v>1308</v>
      </c>
      <c r="D108" s="8"/>
      <c r="E108" s="10"/>
      <c r="F108" s="8" t="s">
        <v>1309</v>
      </c>
      <c r="G108" s="48" t="s">
        <v>17</v>
      </c>
      <c r="H108" s="48" t="s">
        <v>23</v>
      </c>
      <c r="I108" s="176">
        <f t="shared" si="2"/>
        <v>2</v>
      </c>
      <c r="J108" s="177">
        <f t="shared" si="3"/>
        <v>197.12</v>
      </c>
    </row>
    <row r="109" spans="1:10" x14ac:dyDescent="0.25">
      <c r="A109" s="57" t="s">
        <v>571</v>
      </c>
      <c r="B109" s="12" t="s">
        <v>725</v>
      </c>
      <c r="C109" s="12" t="s">
        <v>726</v>
      </c>
      <c r="D109" s="23"/>
      <c r="E109" s="12"/>
      <c r="F109" s="8" t="s">
        <v>727</v>
      </c>
      <c r="G109" s="48" t="s">
        <v>23</v>
      </c>
      <c r="H109" s="48" t="s">
        <v>23</v>
      </c>
      <c r="I109" s="176">
        <f t="shared" si="2"/>
        <v>0</v>
      </c>
      <c r="J109" s="177">
        <f t="shared" si="3"/>
        <v>0</v>
      </c>
    </row>
    <row r="110" spans="1:10" x14ac:dyDescent="0.25">
      <c r="A110" s="57" t="s">
        <v>572</v>
      </c>
      <c r="B110" s="12" t="s">
        <v>443</v>
      </c>
      <c r="C110" s="41" t="s">
        <v>444</v>
      </c>
      <c r="D110" s="23"/>
      <c r="E110" s="12"/>
      <c r="F110" s="43" t="s">
        <v>410</v>
      </c>
      <c r="G110" s="48" t="s">
        <v>112</v>
      </c>
      <c r="H110" s="48" t="s">
        <v>112</v>
      </c>
      <c r="I110" s="176">
        <f t="shared" si="2"/>
        <v>0</v>
      </c>
      <c r="J110" s="177">
        <f t="shared" si="3"/>
        <v>0</v>
      </c>
    </row>
    <row r="111" spans="1:10" x14ac:dyDescent="0.25">
      <c r="A111" s="57" t="s">
        <v>158</v>
      </c>
      <c r="B111" s="12" t="s">
        <v>910</v>
      </c>
      <c r="C111" s="41" t="s">
        <v>912</v>
      </c>
      <c r="D111" s="23"/>
      <c r="E111" s="12"/>
      <c r="F111" s="43" t="s">
        <v>913</v>
      </c>
      <c r="G111" s="48" t="s">
        <v>26</v>
      </c>
      <c r="H111" s="48" t="s">
        <v>29</v>
      </c>
      <c r="I111" s="176">
        <f t="shared" si="2"/>
        <v>1</v>
      </c>
      <c r="J111" s="177">
        <f t="shared" si="3"/>
        <v>98.56</v>
      </c>
    </row>
    <row r="112" spans="1:10" x14ac:dyDescent="0.25">
      <c r="A112" s="57" t="s">
        <v>573</v>
      </c>
      <c r="B112" s="12" t="s">
        <v>911</v>
      </c>
      <c r="C112" s="41" t="s">
        <v>912</v>
      </c>
      <c r="D112" s="23"/>
      <c r="E112" s="12"/>
      <c r="F112" s="43" t="s">
        <v>913</v>
      </c>
      <c r="G112" s="48" t="s">
        <v>91</v>
      </c>
      <c r="H112" s="48" t="s">
        <v>499</v>
      </c>
      <c r="I112" s="176">
        <f t="shared" si="2"/>
        <v>46</v>
      </c>
      <c r="J112" s="177">
        <f t="shared" si="3"/>
        <v>4533.76</v>
      </c>
    </row>
    <row r="113" spans="1:10" x14ac:dyDescent="0.25">
      <c r="A113" s="57" t="s">
        <v>574</v>
      </c>
      <c r="B113" s="12" t="s">
        <v>1204</v>
      </c>
      <c r="C113" s="12" t="s">
        <v>1205</v>
      </c>
      <c r="D113" s="23"/>
      <c r="E113" s="12"/>
      <c r="F113" s="43" t="s">
        <v>1208</v>
      </c>
      <c r="G113" s="48" t="s">
        <v>29</v>
      </c>
      <c r="H113" s="48" t="s">
        <v>40</v>
      </c>
      <c r="I113" s="176">
        <f t="shared" si="2"/>
        <v>4</v>
      </c>
      <c r="J113" s="177">
        <f t="shared" si="3"/>
        <v>394.24</v>
      </c>
    </row>
    <row r="114" spans="1:10" x14ac:dyDescent="0.25">
      <c r="A114" s="57" t="s">
        <v>575</v>
      </c>
      <c r="B114" s="12" t="s">
        <v>1206</v>
      </c>
      <c r="C114" s="12" t="s">
        <v>1207</v>
      </c>
      <c r="D114" s="23"/>
      <c r="E114" s="12"/>
      <c r="F114" s="43" t="s">
        <v>1208</v>
      </c>
      <c r="G114" s="48" t="s">
        <v>61</v>
      </c>
      <c r="H114" s="48" t="s">
        <v>88</v>
      </c>
      <c r="I114" s="176">
        <f t="shared" si="2"/>
        <v>9</v>
      </c>
      <c r="J114" s="177">
        <f t="shared" si="3"/>
        <v>887.04</v>
      </c>
    </row>
    <row r="115" spans="1:10" x14ac:dyDescent="0.25">
      <c r="A115" s="57" t="s">
        <v>576</v>
      </c>
      <c r="B115" s="12" t="s">
        <v>235</v>
      </c>
      <c r="C115" s="41" t="s">
        <v>236</v>
      </c>
      <c r="D115" s="23"/>
      <c r="E115" s="12"/>
      <c r="F115" s="43" t="s">
        <v>222</v>
      </c>
      <c r="G115" s="48" t="s">
        <v>709</v>
      </c>
      <c r="H115" s="48" t="s">
        <v>717</v>
      </c>
      <c r="I115" s="176">
        <f t="shared" si="2"/>
        <v>10</v>
      </c>
      <c r="J115" s="177">
        <f t="shared" si="3"/>
        <v>985.6</v>
      </c>
    </row>
    <row r="116" spans="1:10" x14ac:dyDescent="0.25">
      <c r="A116" s="57" t="s">
        <v>577</v>
      </c>
      <c r="B116" s="12" t="s">
        <v>1431</v>
      </c>
      <c r="C116" s="41" t="s">
        <v>1432</v>
      </c>
      <c r="D116" s="8"/>
      <c r="E116" s="10"/>
      <c r="F116" s="43" t="s">
        <v>1433</v>
      </c>
      <c r="G116" s="48" t="s">
        <v>16</v>
      </c>
      <c r="H116" s="48" t="s">
        <v>17</v>
      </c>
      <c r="I116" s="176">
        <f t="shared" si="2"/>
        <v>2</v>
      </c>
      <c r="J116" s="177">
        <f t="shared" si="3"/>
        <v>197.12</v>
      </c>
    </row>
    <row r="117" spans="1:10" x14ac:dyDescent="0.25">
      <c r="A117" s="57" t="s">
        <v>578</v>
      </c>
      <c r="B117" s="12" t="s">
        <v>351</v>
      </c>
      <c r="C117" s="41" t="s">
        <v>352</v>
      </c>
      <c r="D117" s="23"/>
      <c r="E117" s="12"/>
      <c r="F117" s="43" t="s">
        <v>327</v>
      </c>
      <c r="G117" s="48" t="s">
        <v>168</v>
      </c>
      <c r="H117" s="48" t="s">
        <v>492</v>
      </c>
      <c r="I117" s="176">
        <f t="shared" si="2"/>
        <v>8</v>
      </c>
      <c r="J117" s="177">
        <f t="shared" si="3"/>
        <v>788.48</v>
      </c>
    </row>
    <row r="118" spans="1:10" x14ac:dyDescent="0.25">
      <c r="A118" s="57" t="s">
        <v>579</v>
      </c>
      <c r="B118" s="99" t="s">
        <v>543</v>
      </c>
      <c r="C118" s="99" t="s">
        <v>544</v>
      </c>
      <c r="D118" s="23"/>
      <c r="E118" s="12"/>
      <c r="F118" s="99" t="s">
        <v>545</v>
      </c>
      <c r="G118" s="48" t="s">
        <v>248</v>
      </c>
      <c r="H118" s="48" t="s">
        <v>364</v>
      </c>
      <c r="I118" s="176">
        <f t="shared" si="2"/>
        <v>7</v>
      </c>
      <c r="J118" s="177">
        <f t="shared" si="3"/>
        <v>689.92000000000007</v>
      </c>
    </row>
    <row r="119" spans="1:10" x14ac:dyDescent="0.25">
      <c r="A119" s="57" t="s">
        <v>580</v>
      </c>
      <c r="B119" s="12" t="s">
        <v>440</v>
      </c>
      <c r="C119" s="41" t="s">
        <v>441</v>
      </c>
      <c r="D119" s="23"/>
      <c r="E119" s="12"/>
      <c r="F119" s="43" t="s">
        <v>442</v>
      </c>
      <c r="G119" s="48" t="s">
        <v>61</v>
      </c>
      <c r="H119" s="48" t="s">
        <v>61</v>
      </c>
      <c r="I119" s="176">
        <f t="shared" si="2"/>
        <v>0</v>
      </c>
      <c r="J119" s="177">
        <f t="shared" si="3"/>
        <v>0</v>
      </c>
    </row>
    <row r="120" spans="1:10" x14ac:dyDescent="0.25">
      <c r="A120" s="57" t="s">
        <v>581</v>
      </c>
      <c r="B120" s="12" t="s">
        <v>848</v>
      </c>
      <c r="C120" s="126" t="s">
        <v>849</v>
      </c>
      <c r="D120" s="23"/>
      <c r="E120" s="12"/>
      <c r="F120" s="127" t="s">
        <v>850</v>
      </c>
      <c r="G120" s="48" t="s">
        <v>31</v>
      </c>
      <c r="H120" s="48" t="s">
        <v>37</v>
      </c>
      <c r="I120" s="176">
        <f t="shared" si="2"/>
        <v>2</v>
      </c>
      <c r="J120" s="177">
        <f t="shared" si="3"/>
        <v>197.12</v>
      </c>
    </row>
    <row r="121" spans="1:10" x14ac:dyDescent="0.25">
      <c r="A121" s="57" t="s">
        <v>582</v>
      </c>
      <c r="B121" s="12" t="s">
        <v>185</v>
      </c>
      <c r="C121" s="89" t="s">
        <v>187</v>
      </c>
      <c r="D121" s="241"/>
      <c r="E121" s="243"/>
      <c r="F121" s="83" t="s">
        <v>188</v>
      </c>
      <c r="G121" s="48" t="s">
        <v>23</v>
      </c>
      <c r="H121" s="48" t="s">
        <v>23</v>
      </c>
      <c r="I121" s="176">
        <f t="shared" si="2"/>
        <v>0</v>
      </c>
      <c r="J121" s="177">
        <f t="shared" si="3"/>
        <v>0</v>
      </c>
    </row>
    <row r="122" spans="1:10" x14ac:dyDescent="0.25">
      <c r="A122" s="57" t="s">
        <v>583</v>
      </c>
      <c r="B122" s="12" t="s">
        <v>186</v>
      </c>
      <c r="C122" s="90"/>
      <c r="D122" s="242"/>
      <c r="E122" s="244"/>
      <c r="F122" s="85"/>
      <c r="G122" s="48" t="s">
        <v>20</v>
      </c>
      <c r="H122" s="48" t="s">
        <v>20</v>
      </c>
      <c r="I122" s="176">
        <f t="shared" si="2"/>
        <v>0</v>
      </c>
      <c r="J122" s="177">
        <f t="shared" si="3"/>
        <v>0</v>
      </c>
    </row>
    <row r="123" spans="1:10" x14ac:dyDescent="0.25">
      <c r="A123" s="57" t="s">
        <v>584</v>
      </c>
      <c r="B123" s="12" t="s">
        <v>1212</v>
      </c>
      <c r="C123" s="12" t="s">
        <v>1213</v>
      </c>
      <c r="D123" s="23"/>
      <c r="E123" s="12"/>
      <c r="F123" s="8" t="s">
        <v>1211</v>
      </c>
      <c r="G123" s="48" t="s">
        <v>61</v>
      </c>
      <c r="H123" s="48" t="s">
        <v>65</v>
      </c>
      <c r="I123" s="176">
        <f t="shared" si="2"/>
        <v>1</v>
      </c>
      <c r="J123" s="177">
        <f t="shared" si="3"/>
        <v>98.56</v>
      </c>
    </row>
    <row r="124" spans="1:10" x14ac:dyDescent="0.25">
      <c r="A124" s="57" t="s">
        <v>658</v>
      </c>
      <c r="B124" s="12" t="s">
        <v>1282</v>
      </c>
      <c r="C124" s="12" t="s">
        <v>1283</v>
      </c>
      <c r="D124" s="23"/>
      <c r="E124" s="12"/>
      <c r="F124" s="65" t="s">
        <v>1286</v>
      </c>
      <c r="G124" s="48" t="s">
        <v>16</v>
      </c>
      <c r="H124" s="48" t="s">
        <v>17</v>
      </c>
      <c r="I124" s="176">
        <f t="shared" si="2"/>
        <v>2</v>
      </c>
      <c r="J124" s="177">
        <f t="shared" si="3"/>
        <v>197.12</v>
      </c>
    </row>
    <row r="125" spans="1:10" x14ac:dyDescent="0.25">
      <c r="A125" s="57" t="s">
        <v>707</v>
      </c>
      <c r="B125" s="12" t="s">
        <v>1284</v>
      </c>
      <c r="C125" s="12" t="s">
        <v>1285</v>
      </c>
      <c r="D125" s="23"/>
      <c r="E125" s="12"/>
      <c r="F125" s="65" t="s">
        <v>1286</v>
      </c>
      <c r="G125" s="48" t="s">
        <v>20</v>
      </c>
      <c r="H125" s="48" t="s">
        <v>26</v>
      </c>
      <c r="I125" s="176">
        <f t="shared" si="2"/>
        <v>2</v>
      </c>
      <c r="J125" s="177">
        <f t="shared" si="3"/>
        <v>197.12</v>
      </c>
    </row>
    <row r="126" spans="1:10" x14ac:dyDescent="0.25">
      <c r="A126" s="57" t="s">
        <v>708</v>
      </c>
      <c r="B126" s="12" t="s">
        <v>354</v>
      </c>
      <c r="C126" s="41" t="s">
        <v>355</v>
      </c>
      <c r="D126" s="8"/>
      <c r="E126" s="10"/>
      <c r="F126" s="43" t="s">
        <v>327</v>
      </c>
      <c r="G126" s="48" t="s">
        <v>54</v>
      </c>
      <c r="H126" s="48" t="s">
        <v>58</v>
      </c>
      <c r="I126" s="176">
        <f t="shared" si="2"/>
        <v>1</v>
      </c>
      <c r="J126" s="177">
        <f t="shared" si="3"/>
        <v>98.56</v>
      </c>
    </row>
    <row r="127" spans="1:10" x14ac:dyDescent="0.25">
      <c r="A127" s="57" t="s">
        <v>709</v>
      </c>
      <c r="B127" s="12" t="s">
        <v>914</v>
      </c>
      <c r="C127" s="89" t="s">
        <v>916</v>
      </c>
      <c r="D127" s="8"/>
      <c r="E127" s="10"/>
      <c r="F127" s="83" t="s">
        <v>901</v>
      </c>
      <c r="G127" s="48" t="s">
        <v>17</v>
      </c>
      <c r="H127" s="48" t="s">
        <v>17</v>
      </c>
      <c r="I127" s="176">
        <f t="shared" si="2"/>
        <v>0</v>
      </c>
      <c r="J127" s="177">
        <f t="shared" si="3"/>
        <v>0</v>
      </c>
    </row>
    <row r="128" spans="1:10" x14ac:dyDescent="0.25">
      <c r="A128" s="57" t="s">
        <v>710</v>
      </c>
      <c r="B128" s="12" t="s">
        <v>915</v>
      </c>
      <c r="C128" s="90"/>
      <c r="D128" s="8"/>
      <c r="E128" s="10"/>
      <c r="F128" s="85"/>
      <c r="G128" s="48" t="s">
        <v>40</v>
      </c>
      <c r="H128" s="48" t="s">
        <v>43</v>
      </c>
      <c r="I128" s="176">
        <f t="shared" si="2"/>
        <v>1</v>
      </c>
      <c r="J128" s="177">
        <f t="shared" si="3"/>
        <v>98.56</v>
      </c>
    </row>
    <row r="129" spans="1:11" x14ac:dyDescent="0.25">
      <c r="A129" s="57" t="s">
        <v>711</v>
      </c>
      <c r="B129" s="12" t="s">
        <v>853</v>
      </c>
      <c r="C129" s="41" t="s">
        <v>854</v>
      </c>
      <c r="D129" s="8"/>
      <c r="E129" s="10"/>
      <c r="F129" s="43" t="s">
        <v>855</v>
      </c>
      <c r="G129" s="48" t="s">
        <v>17</v>
      </c>
      <c r="H129" s="48" t="s">
        <v>17</v>
      </c>
      <c r="I129" s="176">
        <f t="shared" si="2"/>
        <v>0</v>
      </c>
      <c r="J129" s="177">
        <f t="shared" si="3"/>
        <v>0</v>
      </c>
    </row>
    <row r="130" spans="1:11" x14ac:dyDescent="0.25">
      <c r="A130" s="57" t="s">
        <v>608</v>
      </c>
      <c r="B130" s="12" t="s">
        <v>1175</v>
      </c>
      <c r="C130" s="83" t="s">
        <v>1177</v>
      </c>
      <c r="D130" s="8"/>
      <c r="E130" s="10"/>
      <c r="F130" s="165" t="s">
        <v>1178</v>
      </c>
      <c r="G130" s="48" t="s">
        <v>13</v>
      </c>
      <c r="H130" s="48" t="s">
        <v>13</v>
      </c>
      <c r="I130" s="176">
        <f t="shared" si="2"/>
        <v>0</v>
      </c>
      <c r="J130" s="177">
        <f t="shared" si="3"/>
        <v>0</v>
      </c>
    </row>
    <row r="131" spans="1:11" ht="15" customHeight="1" x14ac:dyDescent="0.25">
      <c r="A131" s="57" t="s">
        <v>712</v>
      </c>
      <c r="B131" s="12" t="s">
        <v>1176</v>
      </c>
      <c r="C131" s="85"/>
      <c r="D131" s="8"/>
      <c r="E131" s="10"/>
      <c r="F131" s="165" t="s">
        <v>1178</v>
      </c>
      <c r="G131" s="48" t="s">
        <v>17</v>
      </c>
      <c r="H131" s="48" t="s">
        <v>17</v>
      </c>
      <c r="I131" s="176">
        <f t="shared" si="2"/>
        <v>0</v>
      </c>
      <c r="J131" s="177">
        <f t="shared" si="3"/>
        <v>0</v>
      </c>
    </row>
    <row r="132" spans="1:11" ht="15" customHeight="1" x14ac:dyDescent="0.25">
      <c r="A132" s="57" t="s">
        <v>713</v>
      </c>
      <c r="B132" s="12" t="s">
        <v>1399</v>
      </c>
      <c r="C132" s="90" t="s">
        <v>1400</v>
      </c>
      <c r="D132" s="8"/>
      <c r="E132" s="10"/>
      <c r="F132" s="85" t="s">
        <v>1401</v>
      </c>
      <c r="G132" s="48"/>
      <c r="H132" s="48" t="s">
        <v>16</v>
      </c>
      <c r="I132" s="176">
        <f t="shared" si="2"/>
        <v>0</v>
      </c>
      <c r="J132" s="177">
        <f t="shared" si="3"/>
        <v>0</v>
      </c>
      <c r="K132" s="54"/>
    </row>
    <row r="133" spans="1:11" x14ac:dyDescent="0.25">
      <c r="A133" s="57" t="s">
        <v>307</v>
      </c>
      <c r="B133" s="12" t="s">
        <v>357</v>
      </c>
      <c r="C133" s="41" t="s">
        <v>358</v>
      </c>
      <c r="D133" s="8"/>
      <c r="E133" s="10"/>
      <c r="F133" s="43" t="s">
        <v>312</v>
      </c>
      <c r="G133" s="48" t="s">
        <v>57</v>
      </c>
      <c r="H133" s="48" t="s">
        <v>194</v>
      </c>
      <c r="I133" s="176">
        <f t="shared" si="2"/>
        <v>5</v>
      </c>
      <c r="J133" s="177">
        <f t="shared" si="3"/>
        <v>492.8</v>
      </c>
    </row>
    <row r="134" spans="1:11" x14ac:dyDescent="0.25">
      <c r="A134" s="57" t="s">
        <v>714</v>
      </c>
      <c r="B134" s="12" t="s">
        <v>437</v>
      </c>
      <c r="C134" s="41" t="s">
        <v>438</v>
      </c>
      <c r="D134" s="23"/>
      <c r="E134" s="12"/>
      <c r="F134" s="43" t="s">
        <v>422</v>
      </c>
      <c r="G134" s="48" t="s">
        <v>250</v>
      </c>
      <c r="H134" s="48" t="s">
        <v>378</v>
      </c>
      <c r="I134" s="176">
        <f t="shared" si="2"/>
        <v>6</v>
      </c>
      <c r="J134" s="177">
        <f t="shared" si="3"/>
        <v>591.36</v>
      </c>
    </row>
    <row r="135" spans="1:11" x14ac:dyDescent="0.25">
      <c r="A135" s="57" t="s">
        <v>715</v>
      </c>
      <c r="B135" s="99" t="s">
        <v>546</v>
      </c>
      <c r="C135" s="99" t="s">
        <v>547</v>
      </c>
      <c r="D135" s="23"/>
      <c r="E135" s="12"/>
      <c r="F135" s="99" t="s">
        <v>539</v>
      </c>
      <c r="G135" s="48" t="s">
        <v>20</v>
      </c>
      <c r="H135" s="48" t="s">
        <v>20</v>
      </c>
      <c r="I135" s="176">
        <f t="shared" si="2"/>
        <v>0</v>
      </c>
      <c r="J135" s="177">
        <f t="shared" si="3"/>
        <v>0</v>
      </c>
    </row>
    <row r="136" spans="1:11" x14ac:dyDescent="0.25">
      <c r="A136" s="57" t="s">
        <v>716</v>
      </c>
      <c r="B136" s="12" t="s">
        <v>684</v>
      </c>
      <c r="C136" s="12" t="s">
        <v>685</v>
      </c>
      <c r="D136" s="23"/>
      <c r="E136" s="12"/>
      <c r="F136" s="8" t="s">
        <v>681</v>
      </c>
      <c r="G136" s="48" t="s">
        <v>29</v>
      </c>
      <c r="H136" s="48" t="s">
        <v>29</v>
      </c>
      <c r="I136" s="176">
        <f t="shared" si="2"/>
        <v>0</v>
      </c>
      <c r="J136" s="177">
        <f t="shared" ref="J136:J199" si="4">I136*98.56</f>
        <v>0</v>
      </c>
    </row>
    <row r="137" spans="1:11" x14ac:dyDescent="0.25">
      <c r="A137" s="57" t="s">
        <v>717</v>
      </c>
      <c r="B137" s="12" t="s">
        <v>1407</v>
      </c>
      <c r="C137" s="12" t="s">
        <v>1408</v>
      </c>
      <c r="D137" s="8"/>
      <c r="E137" s="10"/>
      <c r="F137" s="65" t="s">
        <v>1406</v>
      </c>
      <c r="G137" s="48" t="s">
        <v>13</v>
      </c>
      <c r="H137" s="48" t="s">
        <v>54</v>
      </c>
      <c r="I137" s="176">
        <f t="shared" ref="I137:I200" si="5">H137-G137</f>
        <v>14</v>
      </c>
      <c r="J137" s="177">
        <f t="shared" si="4"/>
        <v>1379.8400000000001</v>
      </c>
      <c r="K137" s="54"/>
    </row>
    <row r="138" spans="1:11" x14ac:dyDescent="0.25">
      <c r="A138" s="57" t="s">
        <v>470</v>
      </c>
      <c r="B138" s="12" t="s">
        <v>430</v>
      </c>
      <c r="C138" s="41" t="s">
        <v>431</v>
      </c>
      <c r="D138" s="23"/>
      <c r="E138" s="12"/>
      <c r="F138" s="43" t="s">
        <v>416</v>
      </c>
      <c r="G138" s="48" t="s">
        <v>503</v>
      </c>
      <c r="H138" s="48" t="s">
        <v>572</v>
      </c>
      <c r="I138" s="176">
        <f t="shared" si="5"/>
        <v>13</v>
      </c>
      <c r="J138" s="177">
        <f t="shared" si="4"/>
        <v>1281.28</v>
      </c>
    </row>
    <row r="139" spans="1:11" x14ac:dyDescent="0.25">
      <c r="A139" s="57" t="s">
        <v>389</v>
      </c>
      <c r="B139" s="12" t="s">
        <v>656</v>
      </c>
      <c r="C139" s="12" t="s">
        <v>657</v>
      </c>
      <c r="D139" s="23"/>
      <c r="E139" s="12"/>
      <c r="F139" s="8" t="s">
        <v>655</v>
      </c>
      <c r="G139" s="48" t="s">
        <v>34</v>
      </c>
      <c r="H139" s="48" t="s">
        <v>34</v>
      </c>
      <c r="I139" s="176">
        <f t="shared" si="5"/>
        <v>0</v>
      </c>
      <c r="J139" s="177">
        <f t="shared" si="4"/>
        <v>0</v>
      </c>
    </row>
    <row r="140" spans="1:11" x14ac:dyDescent="0.25">
      <c r="A140" s="57" t="s">
        <v>347</v>
      </c>
      <c r="B140" s="12" t="s">
        <v>1507</v>
      </c>
      <c r="C140" s="12" t="s">
        <v>1508</v>
      </c>
      <c r="D140" s="23"/>
      <c r="E140" s="12"/>
      <c r="F140" s="8" t="s">
        <v>1509</v>
      </c>
      <c r="G140" s="48" t="s">
        <v>16</v>
      </c>
      <c r="H140" s="48" t="s">
        <v>13</v>
      </c>
      <c r="I140" s="176">
        <f t="shared" si="5"/>
        <v>1</v>
      </c>
      <c r="J140" s="177">
        <f t="shared" si="4"/>
        <v>98.56</v>
      </c>
    </row>
    <row r="141" spans="1:11" x14ac:dyDescent="0.25">
      <c r="A141" s="57" t="s">
        <v>299</v>
      </c>
      <c r="B141" s="12" t="s">
        <v>661</v>
      </c>
      <c r="C141" s="107" t="s">
        <v>662</v>
      </c>
      <c r="D141" s="23"/>
      <c r="E141" s="12"/>
      <c r="F141" s="8" t="s">
        <v>655</v>
      </c>
      <c r="G141" s="48" t="s">
        <v>26</v>
      </c>
      <c r="H141" s="48" t="s">
        <v>26</v>
      </c>
      <c r="I141" s="176">
        <f t="shared" si="5"/>
        <v>0</v>
      </c>
      <c r="J141" s="177">
        <f t="shared" si="4"/>
        <v>0</v>
      </c>
    </row>
    <row r="142" spans="1:11" x14ac:dyDescent="0.25">
      <c r="A142" s="57" t="s">
        <v>718</v>
      </c>
      <c r="B142" s="12" t="s">
        <v>1183</v>
      </c>
      <c r="C142" s="12" t="s">
        <v>1184</v>
      </c>
      <c r="D142" s="8"/>
      <c r="E142" s="10"/>
      <c r="F142" s="8" t="s">
        <v>1185</v>
      </c>
      <c r="G142" s="48" t="s">
        <v>13</v>
      </c>
      <c r="H142" s="48" t="s">
        <v>13</v>
      </c>
      <c r="I142" s="176">
        <f t="shared" si="5"/>
        <v>0</v>
      </c>
      <c r="J142" s="177">
        <f t="shared" si="4"/>
        <v>0</v>
      </c>
    </row>
    <row r="143" spans="1:11" x14ac:dyDescent="0.25">
      <c r="A143" s="57" t="s">
        <v>449</v>
      </c>
      <c r="B143" s="12" t="s">
        <v>433</v>
      </c>
      <c r="C143" s="41" t="s">
        <v>434</v>
      </c>
      <c r="D143" s="23"/>
      <c r="E143" s="12"/>
      <c r="F143" s="43" t="s">
        <v>435</v>
      </c>
      <c r="G143" s="48" t="s">
        <v>61</v>
      </c>
      <c r="H143" s="48" t="s">
        <v>83</v>
      </c>
      <c r="I143" s="176">
        <f t="shared" si="5"/>
        <v>7</v>
      </c>
      <c r="J143" s="177">
        <f t="shared" si="4"/>
        <v>689.92000000000007</v>
      </c>
    </row>
    <row r="144" spans="1:11" x14ac:dyDescent="0.25">
      <c r="A144" s="57" t="s">
        <v>719</v>
      </c>
      <c r="B144" s="12" t="s">
        <v>84</v>
      </c>
      <c r="C144" s="12" t="s">
        <v>144</v>
      </c>
      <c r="D144" s="23"/>
      <c r="E144" s="12"/>
      <c r="F144" s="8" t="s">
        <v>73</v>
      </c>
      <c r="G144" s="46" t="s">
        <v>248</v>
      </c>
      <c r="H144" s="46" t="s">
        <v>390</v>
      </c>
      <c r="I144" s="176">
        <f t="shared" si="5"/>
        <v>4</v>
      </c>
      <c r="J144" s="177">
        <f t="shared" si="4"/>
        <v>394.24</v>
      </c>
    </row>
    <row r="145" spans="1:10" x14ac:dyDescent="0.25">
      <c r="A145" s="57" t="s">
        <v>720</v>
      </c>
      <c r="B145" s="12" t="s">
        <v>1106</v>
      </c>
      <c r="C145" s="12" t="s">
        <v>1107</v>
      </c>
      <c r="D145" s="23"/>
      <c r="E145" s="12"/>
      <c r="F145" s="8" t="s">
        <v>1108</v>
      </c>
      <c r="G145" s="46" t="s">
        <v>43</v>
      </c>
      <c r="H145" s="46" t="s">
        <v>58</v>
      </c>
      <c r="I145" s="176">
        <f t="shared" si="5"/>
        <v>5</v>
      </c>
      <c r="J145" s="177">
        <f t="shared" si="4"/>
        <v>492.8</v>
      </c>
    </row>
    <row r="146" spans="1:10" x14ac:dyDescent="0.25">
      <c r="A146" s="57" t="s">
        <v>721</v>
      </c>
      <c r="B146" s="12" t="s">
        <v>237</v>
      </c>
      <c r="C146" s="75" t="s">
        <v>238</v>
      </c>
      <c r="D146" s="8"/>
      <c r="E146" s="10"/>
      <c r="F146" s="8" t="s">
        <v>214</v>
      </c>
      <c r="G146" s="46" t="s">
        <v>29</v>
      </c>
      <c r="H146" s="46" t="s">
        <v>29</v>
      </c>
      <c r="I146" s="176">
        <f t="shared" si="5"/>
        <v>0</v>
      </c>
      <c r="J146" s="177">
        <f t="shared" si="4"/>
        <v>0</v>
      </c>
    </row>
    <row r="147" spans="1:10" x14ac:dyDescent="0.25">
      <c r="A147" s="57" t="s">
        <v>724</v>
      </c>
      <c r="B147" s="99" t="s">
        <v>548</v>
      </c>
      <c r="C147" s="99" t="s">
        <v>549</v>
      </c>
      <c r="D147" s="23"/>
      <c r="E147" s="12"/>
      <c r="F147" s="99" t="s">
        <v>531</v>
      </c>
      <c r="G147" s="46" t="s">
        <v>583</v>
      </c>
      <c r="H147" s="46" t="s">
        <v>712</v>
      </c>
      <c r="I147" s="176">
        <f t="shared" si="5"/>
        <v>9</v>
      </c>
      <c r="J147" s="177">
        <f t="shared" si="4"/>
        <v>887.04</v>
      </c>
    </row>
    <row r="148" spans="1:10" x14ac:dyDescent="0.25">
      <c r="A148" s="57" t="s">
        <v>728</v>
      </c>
      <c r="B148" s="99" t="s">
        <v>550</v>
      </c>
      <c r="C148" s="99" t="s">
        <v>551</v>
      </c>
      <c r="D148" s="31"/>
      <c r="E148" s="82"/>
      <c r="F148" s="99" t="s">
        <v>531</v>
      </c>
      <c r="G148" s="115" t="s">
        <v>13</v>
      </c>
      <c r="H148" s="115" t="s">
        <v>13</v>
      </c>
      <c r="I148" s="176">
        <f t="shared" si="5"/>
        <v>0</v>
      </c>
      <c r="J148" s="177">
        <f t="shared" si="4"/>
        <v>0</v>
      </c>
    </row>
    <row r="149" spans="1:10" x14ac:dyDescent="0.25">
      <c r="A149" s="57" t="s">
        <v>729</v>
      </c>
      <c r="B149" s="99" t="s">
        <v>860</v>
      </c>
      <c r="C149" s="99" t="s">
        <v>861</v>
      </c>
      <c r="D149" s="23"/>
      <c r="E149" s="12"/>
      <c r="F149" s="99" t="s">
        <v>844</v>
      </c>
      <c r="G149" s="48" t="s">
        <v>23</v>
      </c>
      <c r="H149" s="48" t="s">
        <v>23</v>
      </c>
      <c r="I149" s="176">
        <f t="shared" si="5"/>
        <v>0</v>
      </c>
      <c r="J149" s="177">
        <f t="shared" si="4"/>
        <v>0</v>
      </c>
    </row>
    <row r="150" spans="1:10" x14ac:dyDescent="0.25">
      <c r="A150" s="57" t="s">
        <v>730</v>
      </c>
      <c r="B150" s="99" t="s">
        <v>1423</v>
      </c>
      <c r="C150" s="99" t="s">
        <v>1424</v>
      </c>
      <c r="D150" s="31"/>
      <c r="E150" s="82"/>
      <c r="F150" s="99" t="s">
        <v>1419</v>
      </c>
      <c r="G150" s="46" t="s">
        <v>16</v>
      </c>
      <c r="H150" s="46" t="s">
        <v>13</v>
      </c>
      <c r="I150" s="176">
        <f t="shared" si="5"/>
        <v>1</v>
      </c>
      <c r="J150" s="177">
        <f t="shared" si="4"/>
        <v>98.56</v>
      </c>
    </row>
    <row r="151" spans="1:10" x14ac:dyDescent="0.25">
      <c r="A151" s="57" t="s">
        <v>480</v>
      </c>
      <c r="B151" s="99" t="s">
        <v>1412</v>
      </c>
      <c r="C151" s="99" t="s">
        <v>1413</v>
      </c>
      <c r="D151" s="31"/>
      <c r="E151" s="82"/>
      <c r="F151" s="99" t="s">
        <v>1414</v>
      </c>
      <c r="G151" s="46" t="s">
        <v>13</v>
      </c>
      <c r="H151" s="46" t="s">
        <v>13</v>
      </c>
      <c r="I151" s="176">
        <f t="shared" si="5"/>
        <v>0</v>
      </c>
      <c r="J151" s="177">
        <f t="shared" si="4"/>
        <v>0</v>
      </c>
    </row>
    <row r="152" spans="1:10" x14ac:dyDescent="0.25">
      <c r="A152" s="57" t="s">
        <v>884</v>
      </c>
      <c r="B152" s="12" t="s">
        <v>1501</v>
      </c>
      <c r="C152" s="12" t="s">
        <v>1502</v>
      </c>
      <c r="D152" s="31"/>
      <c r="E152" s="82"/>
      <c r="F152" s="8" t="s">
        <v>1503</v>
      </c>
      <c r="G152" s="46"/>
      <c r="H152" s="46" t="s">
        <v>13</v>
      </c>
      <c r="I152" s="176">
        <f t="shared" si="5"/>
        <v>1</v>
      </c>
      <c r="J152" s="177">
        <f t="shared" si="4"/>
        <v>98.56</v>
      </c>
    </row>
    <row r="153" spans="1:10" x14ac:dyDescent="0.25">
      <c r="A153" s="57" t="s">
        <v>885</v>
      </c>
      <c r="B153" s="99" t="s">
        <v>552</v>
      </c>
      <c r="C153" s="99" t="s">
        <v>553</v>
      </c>
      <c r="D153" s="23"/>
      <c r="E153" s="12"/>
      <c r="F153" s="99" t="s">
        <v>518</v>
      </c>
      <c r="G153" s="46" t="s">
        <v>23</v>
      </c>
      <c r="H153" s="46" t="s">
        <v>23</v>
      </c>
      <c r="I153" s="176">
        <f t="shared" si="5"/>
        <v>0</v>
      </c>
      <c r="J153" s="177">
        <f t="shared" si="4"/>
        <v>0</v>
      </c>
    </row>
    <row r="154" spans="1:10" x14ac:dyDescent="0.25">
      <c r="A154" s="57" t="s">
        <v>886</v>
      </c>
      <c r="B154" s="99" t="s">
        <v>1100</v>
      </c>
      <c r="C154" s="99" t="s">
        <v>1101</v>
      </c>
      <c r="D154" s="23"/>
      <c r="E154" s="12"/>
      <c r="F154" s="155" t="s">
        <v>1099</v>
      </c>
      <c r="G154" s="46" t="s">
        <v>81</v>
      </c>
      <c r="H154" s="46" t="s">
        <v>196</v>
      </c>
      <c r="I154" s="176">
        <f t="shared" si="5"/>
        <v>12</v>
      </c>
      <c r="J154" s="177">
        <f t="shared" si="4"/>
        <v>1182.72</v>
      </c>
    </row>
    <row r="155" spans="1:10" x14ac:dyDescent="0.25">
      <c r="A155" s="57" t="s">
        <v>887</v>
      </c>
      <c r="B155" s="110" t="s">
        <v>417</v>
      </c>
      <c r="C155" s="75" t="s">
        <v>418</v>
      </c>
      <c r="D155" s="31"/>
      <c r="E155" s="82"/>
      <c r="F155" s="31" t="s">
        <v>419</v>
      </c>
      <c r="G155" s="46" t="s">
        <v>13</v>
      </c>
      <c r="H155" s="46" t="s">
        <v>13</v>
      </c>
      <c r="I155" s="176">
        <f t="shared" si="5"/>
        <v>0</v>
      </c>
      <c r="J155" s="177">
        <f t="shared" si="4"/>
        <v>0</v>
      </c>
    </row>
    <row r="156" spans="1:10" x14ac:dyDescent="0.25">
      <c r="A156" s="57" t="s">
        <v>888</v>
      </c>
      <c r="B156" s="110" t="s">
        <v>917</v>
      </c>
      <c r="C156" s="75" t="s">
        <v>918</v>
      </c>
      <c r="D156" s="23"/>
      <c r="E156" s="12"/>
      <c r="F156" s="31" t="s">
        <v>919</v>
      </c>
      <c r="G156" s="46" t="s">
        <v>65</v>
      </c>
      <c r="H156" s="46" t="s">
        <v>85</v>
      </c>
      <c r="I156" s="176">
        <f t="shared" si="5"/>
        <v>7</v>
      </c>
      <c r="J156" s="177">
        <f t="shared" si="4"/>
        <v>689.92000000000007</v>
      </c>
    </row>
    <row r="157" spans="1:10" x14ac:dyDescent="0.25">
      <c r="A157" s="57" t="s">
        <v>889</v>
      </c>
      <c r="B157" s="110" t="s">
        <v>420</v>
      </c>
      <c r="C157" s="75" t="s">
        <v>421</v>
      </c>
      <c r="D157" s="23"/>
      <c r="E157" s="12"/>
      <c r="F157" s="31" t="s">
        <v>422</v>
      </c>
      <c r="G157" s="48" t="s">
        <v>90</v>
      </c>
      <c r="H157" s="48" t="s">
        <v>146</v>
      </c>
      <c r="I157" s="176">
        <f t="shared" si="5"/>
        <v>2</v>
      </c>
      <c r="J157" s="177">
        <f t="shared" si="4"/>
        <v>197.12</v>
      </c>
    </row>
    <row r="158" spans="1:10" x14ac:dyDescent="0.25">
      <c r="A158" s="57" t="s">
        <v>890</v>
      </c>
      <c r="B158" s="110" t="s">
        <v>361</v>
      </c>
      <c r="C158" s="76" t="s">
        <v>362</v>
      </c>
      <c r="D158" s="241"/>
      <c r="E158" s="243"/>
      <c r="F158" s="86" t="s">
        <v>363</v>
      </c>
      <c r="G158" s="46" t="s">
        <v>1443</v>
      </c>
      <c r="H158" s="46" t="s">
        <v>1543</v>
      </c>
      <c r="I158" s="176">
        <f t="shared" si="5"/>
        <v>21</v>
      </c>
      <c r="J158" s="177">
        <f t="shared" si="4"/>
        <v>2069.7600000000002</v>
      </c>
    </row>
    <row r="159" spans="1:10" x14ac:dyDescent="0.25">
      <c r="A159" s="57" t="s">
        <v>781</v>
      </c>
      <c r="B159" s="12" t="s">
        <v>387</v>
      </c>
      <c r="C159" s="77"/>
      <c r="D159" s="242"/>
      <c r="E159" s="244"/>
      <c r="F159" s="88"/>
      <c r="G159" s="46" t="s">
        <v>13</v>
      </c>
      <c r="H159" s="46" t="s">
        <v>13</v>
      </c>
      <c r="I159" s="176">
        <f t="shared" si="5"/>
        <v>0</v>
      </c>
      <c r="J159" s="177">
        <f t="shared" si="4"/>
        <v>0</v>
      </c>
    </row>
    <row r="160" spans="1:10" x14ac:dyDescent="0.25">
      <c r="A160" s="57" t="s">
        <v>891</v>
      </c>
      <c r="B160" s="12" t="s">
        <v>424</v>
      </c>
      <c r="C160" s="83" t="s">
        <v>427</v>
      </c>
      <c r="D160" s="241"/>
      <c r="E160" s="243"/>
      <c r="F160" s="86" t="s">
        <v>428</v>
      </c>
      <c r="G160" s="115"/>
      <c r="H160" s="115"/>
      <c r="I160" s="176">
        <f t="shared" si="5"/>
        <v>0</v>
      </c>
      <c r="J160" s="177">
        <f t="shared" si="4"/>
        <v>0</v>
      </c>
    </row>
    <row r="161" spans="1:10" x14ac:dyDescent="0.25">
      <c r="A161" s="57" t="s">
        <v>640</v>
      </c>
      <c r="B161" s="12" t="s">
        <v>425</v>
      </c>
      <c r="C161" s="84"/>
      <c r="D161" s="245"/>
      <c r="E161" s="246"/>
      <c r="F161" s="87"/>
      <c r="G161" s="46" t="s">
        <v>61</v>
      </c>
      <c r="H161" s="46" t="s">
        <v>61</v>
      </c>
      <c r="I161" s="176">
        <f t="shared" si="5"/>
        <v>0</v>
      </c>
      <c r="J161" s="177">
        <f t="shared" si="4"/>
        <v>0</v>
      </c>
    </row>
    <row r="162" spans="1:10" x14ac:dyDescent="0.25">
      <c r="A162" s="57" t="s">
        <v>892</v>
      </c>
      <c r="B162" s="12" t="s">
        <v>426</v>
      </c>
      <c r="C162" s="85"/>
      <c r="D162" s="242"/>
      <c r="E162" s="244"/>
      <c r="F162" s="88"/>
      <c r="G162" s="46" t="s">
        <v>16</v>
      </c>
      <c r="H162" s="46" t="s">
        <v>16</v>
      </c>
      <c r="I162" s="176">
        <f t="shared" si="5"/>
        <v>0</v>
      </c>
      <c r="J162" s="177">
        <f t="shared" si="4"/>
        <v>0</v>
      </c>
    </row>
    <row r="163" spans="1:10" x14ac:dyDescent="0.25">
      <c r="A163" s="57" t="s">
        <v>893</v>
      </c>
      <c r="B163" s="12" t="s">
        <v>1391</v>
      </c>
      <c r="C163" s="85" t="s">
        <v>1392</v>
      </c>
      <c r="D163" s="23"/>
      <c r="E163" s="12"/>
      <c r="F163" s="88" t="s">
        <v>1393</v>
      </c>
      <c r="G163" s="46" t="s">
        <v>13</v>
      </c>
      <c r="H163" s="46" t="s">
        <v>20</v>
      </c>
      <c r="I163" s="176">
        <f t="shared" si="5"/>
        <v>2</v>
      </c>
      <c r="J163" s="177">
        <f t="shared" si="4"/>
        <v>197.12</v>
      </c>
    </row>
    <row r="164" spans="1:10" x14ac:dyDescent="0.25">
      <c r="A164" s="57" t="s">
        <v>894</v>
      </c>
      <c r="B164" s="99" t="s">
        <v>554</v>
      </c>
      <c r="C164" s="99" t="s">
        <v>555</v>
      </c>
      <c r="D164" s="23"/>
      <c r="E164" s="12"/>
      <c r="F164" s="99" t="s">
        <v>556</v>
      </c>
      <c r="G164" s="46" t="s">
        <v>244</v>
      </c>
      <c r="H164" s="46" t="s">
        <v>249</v>
      </c>
      <c r="I164" s="176">
        <f t="shared" si="5"/>
        <v>8</v>
      </c>
      <c r="J164" s="177">
        <f t="shared" si="4"/>
        <v>788.48</v>
      </c>
    </row>
    <row r="165" spans="1:10" x14ac:dyDescent="0.25">
      <c r="A165" s="57" t="s">
        <v>930</v>
      </c>
      <c r="B165" s="12" t="s">
        <v>687</v>
      </c>
      <c r="C165" s="76" t="s">
        <v>688</v>
      </c>
      <c r="D165" s="183"/>
      <c r="E165" s="184"/>
      <c r="F165" s="91" t="s">
        <v>681</v>
      </c>
      <c r="G165" s="46" t="s">
        <v>13</v>
      </c>
      <c r="H165" s="46" t="s">
        <v>13</v>
      </c>
      <c r="I165" s="176">
        <f t="shared" si="5"/>
        <v>0</v>
      </c>
      <c r="J165" s="177">
        <f t="shared" si="4"/>
        <v>0</v>
      </c>
    </row>
    <row r="166" spans="1:10" x14ac:dyDescent="0.25">
      <c r="A166" s="57" t="s">
        <v>933</v>
      </c>
      <c r="B166" s="99" t="s">
        <v>686</v>
      </c>
      <c r="C166" s="77"/>
      <c r="D166" s="183"/>
      <c r="E166" s="184"/>
      <c r="F166" s="92"/>
      <c r="G166" s="46" t="s">
        <v>26</v>
      </c>
      <c r="H166" s="46" t="s">
        <v>26</v>
      </c>
      <c r="I166" s="176">
        <f t="shared" si="5"/>
        <v>0</v>
      </c>
      <c r="J166" s="177">
        <f t="shared" si="4"/>
        <v>0</v>
      </c>
    </row>
    <row r="167" spans="1:10" x14ac:dyDescent="0.25">
      <c r="A167" s="57" t="s">
        <v>934</v>
      </c>
      <c r="B167" s="12" t="s">
        <v>667</v>
      </c>
      <c r="C167" s="12" t="s">
        <v>668</v>
      </c>
      <c r="D167" s="23"/>
      <c r="E167" s="12"/>
      <c r="F167" s="8" t="s">
        <v>669</v>
      </c>
      <c r="G167" s="46" t="s">
        <v>885</v>
      </c>
      <c r="H167" s="46" t="s">
        <v>937</v>
      </c>
      <c r="I167" s="176">
        <f t="shared" si="5"/>
        <v>17</v>
      </c>
      <c r="J167" s="177">
        <f t="shared" si="4"/>
        <v>1675.52</v>
      </c>
    </row>
    <row r="168" spans="1:10" x14ac:dyDescent="0.25">
      <c r="A168" s="57" t="s">
        <v>935</v>
      </c>
      <c r="B168" s="12" t="s">
        <v>663</v>
      </c>
      <c r="C168" s="12" t="s">
        <v>664</v>
      </c>
      <c r="D168" s="183"/>
      <c r="E168" s="184"/>
      <c r="F168" s="8" t="s">
        <v>655</v>
      </c>
      <c r="G168" s="46" t="s">
        <v>13</v>
      </c>
      <c r="H168" s="46" t="s">
        <v>13</v>
      </c>
      <c r="I168" s="176">
        <f t="shared" si="5"/>
        <v>0</v>
      </c>
      <c r="J168" s="177">
        <f t="shared" si="4"/>
        <v>0</v>
      </c>
    </row>
    <row r="169" spans="1:10" x14ac:dyDescent="0.25">
      <c r="A169" s="57" t="s">
        <v>936</v>
      </c>
      <c r="B169" s="12" t="s">
        <v>679</v>
      </c>
      <c r="C169" s="12" t="s">
        <v>680</v>
      </c>
      <c r="D169" s="183"/>
      <c r="E169" s="184"/>
      <c r="F169" s="8" t="s">
        <v>681</v>
      </c>
      <c r="G169" s="46" t="s">
        <v>17</v>
      </c>
      <c r="H169" s="46" t="s">
        <v>17</v>
      </c>
      <c r="I169" s="176">
        <f t="shared" si="5"/>
        <v>0</v>
      </c>
      <c r="J169" s="177">
        <f t="shared" si="4"/>
        <v>0</v>
      </c>
    </row>
    <row r="170" spans="1:10" x14ac:dyDescent="0.25">
      <c r="A170" s="57" t="s">
        <v>937</v>
      </c>
      <c r="B170" s="12" t="s">
        <v>414</v>
      </c>
      <c r="C170" s="77" t="s">
        <v>415</v>
      </c>
      <c r="D170" s="23"/>
      <c r="E170" s="12"/>
      <c r="F170" s="182" t="s">
        <v>416</v>
      </c>
      <c r="G170" s="46" t="s">
        <v>724</v>
      </c>
      <c r="H170" s="46" t="s">
        <v>892</v>
      </c>
      <c r="I170" s="176">
        <f t="shared" si="5"/>
        <v>15</v>
      </c>
      <c r="J170" s="177">
        <f t="shared" si="4"/>
        <v>1478.4</v>
      </c>
    </row>
    <row r="171" spans="1:10" x14ac:dyDescent="0.25">
      <c r="A171" s="57" t="s">
        <v>938</v>
      </c>
      <c r="B171" s="12" t="s">
        <v>670</v>
      </c>
      <c r="C171" s="12" t="s">
        <v>671</v>
      </c>
      <c r="D171" s="23"/>
      <c r="E171" s="12"/>
      <c r="F171" s="8" t="s">
        <v>672</v>
      </c>
      <c r="G171" s="46" t="s">
        <v>26</v>
      </c>
      <c r="H171" s="46" t="s">
        <v>26</v>
      </c>
      <c r="I171" s="176">
        <f t="shared" si="5"/>
        <v>0</v>
      </c>
      <c r="J171" s="177">
        <f t="shared" si="4"/>
        <v>0</v>
      </c>
    </row>
    <row r="172" spans="1:10" x14ac:dyDescent="0.25">
      <c r="A172" s="57" t="s">
        <v>743</v>
      </c>
      <c r="B172" s="12" t="s">
        <v>1293</v>
      </c>
      <c r="C172" s="12" t="s">
        <v>1294</v>
      </c>
      <c r="D172" s="183"/>
      <c r="E172" s="184"/>
      <c r="F172" s="8" t="s">
        <v>1292</v>
      </c>
      <c r="G172" s="46" t="s">
        <v>17</v>
      </c>
      <c r="H172" s="46" t="s">
        <v>17</v>
      </c>
      <c r="I172" s="176">
        <f t="shared" si="5"/>
        <v>0</v>
      </c>
      <c r="J172" s="177">
        <f t="shared" si="4"/>
        <v>0</v>
      </c>
    </row>
    <row r="173" spans="1:10" x14ac:dyDescent="0.25">
      <c r="A173" s="57" t="s">
        <v>939</v>
      </c>
      <c r="B173" s="12" t="s">
        <v>86</v>
      </c>
      <c r="C173" s="12" t="s">
        <v>145</v>
      </c>
      <c r="D173" s="23"/>
      <c r="E173" s="12"/>
      <c r="F173" s="8" t="s">
        <v>87</v>
      </c>
      <c r="G173" s="46" t="s">
        <v>40</v>
      </c>
      <c r="H173" s="46" t="s">
        <v>43</v>
      </c>
      <c r="I173" s="176">
        <f t="shared" si="5"/>
        <v>1</v>
      </c>
      <c r="J173" s="177">
        <f t="shared" si="4"/>
        <v>98.56</v>
      </c>
    </row>
    <row r="174" spans="1:10" x14ac:dyDescent="0.25">
      <c r="A174" s="57" t="s">
        <v>634</v>
      </c>
      <c r="B174" s="12" t="s">
        <v>89</v>
      </c>
      <c r="C174" s="12" t="s">
        <v>147</v>
      </c>
      <c r="D174" s="23"/>
      <c r="E174" s="12"/>
      <c r="F174" s="8" t="s">
        <v>87</v>
      </c>
      <c r="G174" s="48" t="s">
        <v>247</v>
      </c>
      <c r="H174" s="48" t="s">
        <v>250</v>
      </c>
      <c r="I174" s="176">
        <f t="shared" si="5"/>
        <v>5</v>
      </c>
      <c r="J174" s="177">
        <f t="shared" si="4"/>
        <v>492.8</v>
      </c>
    </row>
    <row r="175" spans="1:10" x14ac:dyDescent="0.25">
      <c r="A175" s="57" t="s">
        <v>940</v>
      </c>
      <c r="B175" s="12" t="s">
        <v>665</v>
      </c>
      <c r="C175" s="12" t="s">
        <v>666</v>
      </c>
      <c r="D175" s="23"/>
      <c r="E175" s="12"/>
      <c r="F175" s="8" t="s">
        <v>655</v>
      </c>
      <c r="G175" s="48" t="s">
        <v>576</v>
      </c>
      <c r="H175" s="48" t="s">
        <v>582</v>
      </c>
      <c r="I175" s="176">
        <f t="shared" si="5"/>
        <v>6</v>
      </c>
      <c r="J175" s="177">
        <f t="shared" si="4"/>
        <v>591.36</v>
      </c>
    </row>
    <row r="176" spans="1:10" x14ac:dyDescent="0.25">
      <c r="A176" s="57" t="s">
        <v>613</v>
      </c>
      <c r="B176" s="12" t="s">
        <v>689</v>
      </c>
      <c r="C176" s="12" t="s">
        <v>690</v>
      </c>
      <c r="D176" s="8"/>
      <c r="E176" s="10"/>
      <c r="F176" s="8" t="s">
        <v>691</v>
      </c>
      <c r="G176" s="46" t="s">
        <v>13</v>
      </c>
      <c r="H176" s="46" t="s">
        <v>13</v>
      </c>
      <c r="I176" s="176">
        <f t="shared" si="5"/>
        <v>0</v>
      </c>
      <c r="J176" s="177">
        <f t="shared" si="4"/>
        <v>0</v>
      </c>
    </row>
    <row r="177" spans="1:10" x14ac:dyDescent="0.25">
      <c r="A177" s="57" t="s">
        <v>113</v>
      </c>
      <c r="B177" s="12" t="s">
        <v>1402</v>
      </c>
      <c r="C177" s="12" t="s">
        <v>1403</v>
      </c>
      <c r="D177" s="8"/>
      <c r="E177" s="10"/>
      <c r="F177" s="8" t="s">
        <v>1401</v>
      </c>
      <c r="G177" s="46"/>
      <c r="H177" s="46" t="s">
        <v>16</v>
      </c>
      <c r="I177" s="176">
        <f t="shared" si="5"/>
        <v>0</v>
      </c>
      <c r="J177" s="177">
        <f t="shared" si="4"/>
        <v>0</v>
      </c>
    </row>
    <row r="178" spans="1:10" x14ac:dyDescent="0.25">
      <c r="A178" s="57" t="s">
        <v>941</v>
      </c>
      <c r="B178" s="12" t="s">
        <v>1519</v>
      </c>
      <c r="C178" s="12" t="s">
        <v>1194</v>
      </c>
      <c r="D178" s="8"/>
      <c r="E178" s="10"/>
      <c r="F178" s="8" t="s">
        <v>1520</v>
      </c>
      <c r="G178" s="46"/>
      <c r="H178" s="46" t="s">
        <v>16</v>
      </c>
      <c r="I178" s="176">
        <f t="shared" si="5"/>
        <v>0</v>
      </c>
      <c r="J178" s="177">
        <f t="shared" si="4"/>
        <v>0</v>
      </c>
    </row>
    <row r="179" spans="1:10" x14ac:dyDescent="0.25">
      <c r="A179" s="57" t="s">
        <v>179</v>
      </c>
      <c r="B179" s="99" t="s">
        <v>557</v>
      </c>
      <c r="C179" s="99" t="s">
        <v>558</v>
      </c>
      <c r="D179" s="8"/>
      <c r="E179" s="10"/>
      <c r="F179" s="99" t="s">
        <v>518</v>
      </c>
      <c r="G179" s="46" t="s">
        <v>26</v>
      </c>
      <c r="H179" s="46" t="s">
        <v>26</v>
      </c>
      <c r="I179" s="176">
        <f t="shared" si="5"/>
        <v>0</v>
      </c>
      <c r="J179" s="177">
        <f t="shared" si="4"/>
        <v>0</v>
      </c>
    </row>
    <row r="180" spans="1:10" x14ac:dyDescent="0.25">
      <c r="A180" s="57" t="s">
        <v>254</v>
      </c>
      <c r="B180" s="99" t="s">
        <v>1421</v>
      </c>
      <c r="C180" s="99" t="s">
        <v>1422</v>
      </c>
      <c r="D180" s="8"/>
      <c r="E180" s="10"/>
      <c r="F180" s="99" t="s">
        <v>1419</v>
      </c>
      <c r="G180" s="46" t="s">
        <v>13</v>
      </c>
      <c r="H180" s="46" t="s">
        <v>13</v>
      </c>
      <c r="I180" s="176">
        <f t="shared" si="5"/>
        <v>0</v>
      </c>
      <c r="J180" s="177">
        <f t="shared" si="4"/>
        <v>0</v>
      </c>
    </row>
    <row r="181" spans="1:10" x14ac:dyDescent="0.25">
      <c r="A181" s="57" t="s">
        <v>981</v>
      </c>
      <c r="B181" s="99" t="s">
        <v>868</v>
      </c>
      <c r="C181" s="99" t="s">
        <v>869</v>
      </c>
      <c r="D181" s="8"/>
      <c r="E181" s="10"/>
      <c r="F181" s="99" t="s">
        <v>844</v>
      </c>
      <c r="G181" s="46" t="s">
        <v>20</v>
      </c>
      <c r="H181" s="46" t="s">
        <v>20</v>
      </c>
      <c r="I181" s="176">
        <f t="shared" si="5"/>
        <v>0</v>
      </c>
      <c r="J181" s="177">
        <f t="shared" si="4"/>
        <v>0</v>
      </c>
    </row>
    <row r="182" spans="1:10" x14ac:dyDescent="0.25">
      <c r="A182" s="57" t="s">
        <v>1112</v>
      </c>
      <c r="B182" s="99" t="s">
        <v>1097</v>
      </c>
      <c r="C182" s="99" t="s">
        <v>1098</v>
      </c>
      <c r="D182" s="23"/>
      <c r="E182" s="12"/>
      <c r="F182" s="155" t="s">
        <v>1099</v>
      </c>
      <c r="G182" s="46" t="s">
        <v>20</v>
      </c>
      <c r="H182" s="46" t="s">
        <v>20</v>
      </c>
      <c r="I182" s="176">
        <f t="shared" si="5"/>
        <v>0</v>
      </c>
      <c r="J182" s="177">
        <f t="shared" si="4"/>
        <v>0</v>
      </c>
    </row>
    <row r="183" spans="1:10" x14ac:dyDescent="0.25">
      <c r="A183" s="57" t="s">
        <v>1113</v>
      </c>
      <c r="B183" s="12" t="s">
        <v>239</v>
      </c>
      <c r="C183" s="12" t="s">
        <v>241</v>
      </c>
      <c r="D183" s="23"/>
      <c r="E183" s="12"/>
      <c r="F183" s="8" t="s">
        <v>210</v>
      </c>
      <c r="G183" s="46" t="s">
        <v>499</v>
      </c>
      <c r="H183" s="46" t="s">
        <v>499</v>
      </c>
      <c r="I183" s="176">
        <f t="shared" si="5"/>
        <v>0</v>
      </c>
      <c r="J183" s="177">
        <f t="shared" si="4"/>
        <v>0</v>
      </c>
    </row>
    <row r="184" spans="1:10" x14ac:dyDescent="0.25">
      <c r="A184" s="57" t="s">
        <v>1196</v>
      </c>
      <c r="B184" s="12" t="s">
        <v>240</v>
      </c>
      <c r="C184" s="12" t="s">
        <v>241</v>
      </c>
      <c r="D184" s="23"/>
      <c r="E184" s="12"/>
      <c r="F184" s="8" t="s">
        <v>210</v>
      </c>
      <c r="G184" s="46" t="s">
        <v>13</v>
      </c>
      <c r="H184" s="46" t="s">
        <v>13</v>
      </c>
      <c r="I184" s="176">
        <f t="shared" si="5"/>
        <v>0</v>
      </c>
      <c r="J184" s="177">
        <f t="shared" si="4"/>
        <v>0</v>
      </c>
    </row>
    <row r="185" spans="1:10" x14ac:dyDescent="0.25">
      <c r="A185" s="57" t="s">
        <v>1197</v>
      </c>
      <c r="B185" s="12" t="s">
        <v>692</v>
      </c>
      <c r="C185" s="12" t="s">
        <v>693</v>
      </c>
      <c r="D185" s="8"/>
      <c r="E185" s="10"/>
      <c r="F185" s="8" t="s">
        <v>691</v>
      </c>
      <c r="G185" s="46" t="s">
        <v>23</v>
      </c>
      <c r="H185" s="46" t="s">
        <v>23</v>
      </c>
      <c r="I185" s="176">
        <f t="shared" si="5"/>
        <v>0</v>
      </c>
      <c r="J185" s="177">
        <f t="shared" si="4"/>
        <v>0</v>
      </c>
    </row>
    <row r="186" spans="1:10" x14ac:dyDescent="0.25">
      <c r="A186" s="57" t="s">
        <v>1198</v>
      </c>
      <c r="B186" s="12" t="s">
        <v>1409</v>
      </c>
      <c r="C186" s="12" t="s">
        <v>1410</v>
      </c>
      <c r="D186" s="23"/>
      <c r="E186" s="12"/>
      <c r="F186" s="8" t="s">
        <v>1411</v>
      </c>
      <c r="G186" s="46" t="s">
        <v>13</v>
      </c>
      <c r="H186" s="46" t="s">
        <v>13</v>
      </c>
      <c r="I186" s="176">
        <f t="shared" si="5"/>
        <v>0</v>
      </c>
      <c r="J186" s="177">
        <f t="shared" si="4"/>
        <v>0</v>
      </c>
    </row>
    <row r="187" spans="1:10" x14ac:dyDescent="0.25">
      <c r="A187" s="57" t="s">
        <v>178</v>
      </c>
      <c r="B187" s="12" t="s">
        <v>920</v>
      </c>
      <c r="C187" s="12" t="s">
        <v>921</v>
      </c>
      <c r="D187" s="8"/>
      <c r="E187" s="10"/>
      <c r="F187" s="8" t="s">
        <v>907</v>
      </c>
      <c r="G187" s="46" t="s">
        <v>13</v>
      </c>
      <c r="H187" s="46" t="s">
        <v>13</v>
      </c>
      <c r="I187" s="176">
        <f t="shared" si="5"/>
        <v>0</v>
      </c>
      <c r="J187" s="177">
        <f t="shared" si="4"/>
        <v>0</v>
      </c>
    </row>
    <row r="188" spans="1:10" x14ac:dyDescent="0.25">
      <c r="A188" s="57" t="s">
        <v>1199</v>
      </c>
      <c r="B188" s="12" t="s">
        <v>1316</v>
      </c>
      <c r="C188" s="12" t="s">
        <v>1317</v>
      </c>
      <c r="D188" s="8"/>
      <c r="E188" s="10"/>
      <c r="F188" s="8" t="s">
        <v>1318</v>
      </c>
      <c r="G188" s="46" t="s">
        <v>13</v>
      </c>
      <c r="H188" s="46" t="s">
        <v>13</v>
      </c>
      <c r="I188" s="176">
        <f t="shared" si="5"/>
        <v>0</v>
      </c>
      <c r="J188" s="177">
        <f t="shared" si="4"/>
        <v>0</v>
      </c>
    </row>
    <row r="189" spans="1:10" x14ac:dyDescent="0.25">
      <c r="A189" s="57" t="s">
        <v>360</v>
      </c>
      <c r="B189" s="12" t="s">
        <v>1313</v>
      </c>
      <c r="C189" s="12" t="s">
        <v>1314</v>
      </c>
      <c r="D189" s="8"/>
      <c r="E189" s="10"/>
      <c r="F189" s="8" t="s">
        <v>1315</v>
      </c>
      <c r="G189" s="46" t="s">
        <v>13</v>
      </c>
      <c r="H189" s="46" t="s">
        <v>13</v>
      </c>
      <c r="I189" s="176">
        <f t="shared" si="5"/>
        <v>0</v>
      </c>
      <c r="J189" s="177">
        <f t="shared" si="4"/>
        <v>0</v>
      </c>
    </row>
    <row r="190" spans="1:10" x14ac:dyDescent="0.25">
      <c r="A190" s="57" t="s">
        <v>1200</v>
      </c>
      <c r="B190" s="12" t="s">
        <v>1526</v>
      </c>
      <c r="C190" s="12" t="s">
        <v>1527</v>
      </c>
      <c r="D190" s="8"/>
      <c r="E190" s="10"/>
      <c r="F190" s="8" t="s">
        <v>1528</v>
      </c>
      <c r="G190" s="46"/>
      <c r="H190" s="46" t="s">
        <v>16</v>
      </c>
      <c r="I190" s="176">
        <f t="shared" si="5"/>
        <v>0</v>
      </c>
      <c r="J190" s="177">
        <f t="shared" si="4"/>
        <v>0</v>
      </c>
    </row>
    <row r="191" spans="1:10" x14ac:dyDescent="0.25">
      <c r="A191" s="57" t="s">
        <v>436</v>
      </c>
      <c r="B191" s="12" t="s">
        <v>365</v>
      </c>
      <c r="C191" s="12" t="s">
        <v>366</v>
      </c>
      <c r="D191" s="8"/>
      <c r="E191" s="10"/>
      <c r="F191" s="8" t="s">
        <v>327</v>
      </c>
      <c r="G191" s="46" t="s">
        <v>20</v>
      </c>
      <c r="H191" s="46" t="s">
        <v>20</v>
      </c>
      <c r="I191" s="176">
        <f t="shared" si="5"/>
        <v>0</v>
      </c>
      <c r="J191" s="177">
        <f t="shared" si="4"/>
        <v>0</v>
      </c>
    </row>
    <row r="192" spans="1:10" x14ac:dyDescent="0.25">
      <c r="A192" s="57" t="s">
        <v>1201</v>
      </c>
      <c r="B192" s="12" t="s">
        <v>367</v>
      </c>
      <c r="C192" s="12" t="s">
        <v>368</v>
      </c>
      <c r="D192" s="23"/>
      <c r="E192" s="12"/>
      <c r="F192" s="8" t="s">
        <v>312</v>
      </c>
      <c r="G192" s="46" t="s">
        <v>88</v>
      </c>
      <c r="H192" s="46" t="s">
        <v>146</v>
      </c>
      <c r="I192" s="176">
        <f t="shared" si="5"/>
        <v>3</v>
      </c>
      <c r="J192" s="177">
        <f t="shared" si="4"/>
        <v>295.68</v>
      </c>
    </row>
    <row r="193" spans="1:10" x14ac:dyDescent="0.25">
      <c r="A193" s="57" t="s">
        <v>602</v>
      </c>
      <c r="B193" s="12" t="s">
        <v>407</v>
      </c>
      <c r="C193" s="12" t="s">
        <v>408</v>
      </c>
      <c r="D193" s="23"/>
      <c r="E193" s="12"/>
      <c r="F193" s="8" t="s">
        <v>410</v>
      </c>
      <c r="G193" s="46" t="s">
        <v>40</v>
      </c>
      <c r="H193" s="46" t="s">
        <v>40</v>
      </c>
      <c r="I193" s="176">
        <f t="shared" si="5"/>
        <v>0</v>
      </c>
      <c r="J193" s="177">
        <f t="shared" si="4"/>
        <v>0</v>
      </c>
    </row>
    <row r="194" spans="1:10" x14ac:dyDescent="0.25">
      <c r="A194" s="57" t="s">
        <v>1202</v>
      </c>
      <c r="B194" s="12" t="s">
        <v>411</v>
      </c>
      <c r="C194" s="12" t="s">
        <v>412</v>
      </c>
      <c r="D194" s="23"/>
      <c r="E194" s="12"/>
      <c r="F194" s="8" t="s">
        <v>410</v>
      </c>
      <c r="G194" s="46" t="s">
        <v>193</v>
      </c>
      <c r="H194" s="46" t="s">
        <v>193</v>
      </c>
      <c r="I194" s="176">
        <f t="shared" si="5"/>
        <v>0</v>
      </c>
      <c r="J194" s="177">
        <f t="shared" si="4"/>
        <v>0</v>
      </c>
    </row>
    <row r="195" spans="1:10" x14ac:dyDescent="0.25">
      <c r="A195" s="57" t="s">
        <v>1203</v>
      </c>
      <c r="B195" s="12" t="s">
        <v>1510</v>
      </c>
      <c r="C195" s="12" t="s">
        <v>1511</v>
      </c>
      <c r="D195" s="8"/>
      <c r="E195" s="10"/>
      <c r="F195" s="8" t="s">
        <v>1509</v>
      </c>
      <c r="G195" s="46"/>
      <c r="H195" s="46" t="s">
        <v>13</v>
      </c>
      <c r="I195" s="176">
        <f t="shared" si="5"/>
        <v>1</v>
      </c>
      <c r="J195" s="177">
        <f t="shared" si="4"/>
        <v>98.56</v>
      </c>
    </row>
    <row r="196" spans="1:10" x14ac:dyDescent="0.25">
      <c r="A196" s="57" t="s">
        <v>866</v>
      </c>
      <c r="B196" s="12" t="s">
        <v>1169</v>
      </c>
      <c r="C196" s="12" t="s">
        <v>1170</v>
      </c>
      <c r="D196" s="8"/>
      <c r="E196" s="10"/>
      <c r="F196" s="8" t="s">
        <v>1171</v>
      </c>
      <c r="G196" s="46" t="s">
        <v>13</v>
      </c>
      <c r="H196" s="46" t="s">
        <v>13</v>
      </c>
      <c r="I196" s="176">
        <f t="shared" si="5"/>
        <v>0</v>
      </c>
      <c r="J196" s="177">
        <f t="shared" si="4"/>
        <v>0</v>
      </c>
    </row>
    <row r="197" spans="1:10" x14ac:dyDescent="0.25">
      <c r="A197" s="57" t="s">
        <v>620</v>
      </c>
      <c r="B197" s="12" t="s">
        <v>1287</v>
      </c>
      <c r="C197" s="12" t="s">
        <v>1288</v>
      </c>
      <c r="D197" s="8"/>
      <c r="E197" s="10"/>
      <c r="F197" s="8" t="s">
        <v>1289</v>
      </c>
      <c r="G197" s="46" t="s">
        <v>13</v>
      </c>
      <c r="H197" s="46" t="s">
        <v>13</v>
      </c>
      <c r="I197" s="176">
        <f t="shared" si="5"/>
        <v>0</v>
      </c>
      <c r="J197" s="177">
        <f t="shared" si="4"/>
        <v>0</v>
      </c>
    </row>
    <row r="198" spans="1:10" x14ac:dyDescent="0.25">
      <c r="A198" s="57" t="s">
        <v>1214</v>
      </c>
      <c r="B198" s="12" t="s">
        <v>1434</v>
      </c>
      <c r="C198" s="12" t="s">
        <v>1435</v>
      </c>
      <c r="D198" s="8"/>
      <c r="E198" s="10"/>
      <c r="F198" s="8" t="s">
        <v>1433</v>
      </c>
      <c r="G198" s="48"/>
      <c r="H198" s="48" t="s">
        <v>16</v>
      </c>
      <c r="I198" s="176">
        <f t="shared" si="5"/>
        <v>0</v>
      </c>
      <c r="J198" s="177">
        <f t="shared" si="4"/>
        <v>0</v>
      </c>
    </row>
    <row r="199" spans="1:10" x14ac:dyDescent="0.25">
      <c r="A199" s="57" t="s">
        <v>1215</v>
      </c>
      <c r="B199" s="12" t="s">
        <v>373</v>
      </c>
      <c r="C199" s="12" t="s">
        <v>376</v>
      </c>
      <c r="D199" s="23"/>
      <c r="E199" s="12"/>
      <c r="F199" s="8" t="s">
        <v>322</v>
      </c>
      <c r="G199" s="46" t="s">
        <v>190</v>
      </c>
      <c r="H199" s="46" t="s">
        <v>246</v>
      </c>
      <c r="I199" s="176">
        <f t="shared" si="5"/>
        <v>5</v>
      </c>
      <c r="J199" s="177">
        <f t="shared" si="4"/>
        <v>492.8</v>
      </c>
    </row>
    <row r="200" spans="1:10" x14ac:dyDescent="0.25">
      <c r="A200" s="57" t="s">
        <v>1042</v>
      </c>
      <c r="B200" s="12" t="s">
        <v>374</v>
      </c>
      <c r="C200" s="76" t="s">
        <v>377</v>
      </c>
      <c r="D200" s="237"/>
      <c r="E200" s="239"/>
      <c r="F200" s="86" t="s">
        <v>322</v>
      </c>
      <c r="G200" s="46" t="s">
        <v>46</v>
      </c>
      <c r="H200" s="46" t="s">
        <v>46</v>
      </c>
      <c r="I200" s="176">
        <f t="shared" si="5"/>
        <v>0</v>
      </c>
      <c r="J200" s="177">
        <f t="shared" ref="J200:J248" si="6">I200*98.56</f>
        <v>0</v>
      </c>
    </row>
    <row r="201" spans="1:10" x14ac:dyDescent="0.25">
      <c r="A201" s="57" t="s">
        <v>423</v>
      </c>
      <c r="B201" s="12" t="s">
        <v>375</v>
      </c>
      <c r="C201" s="77"/>
      <c r="D201" s="238"/>
      <c r="E201" s="240"/>
      <c r="F201" s="88"/>
      <c r="G201" s="46" t="s">
        <v>13</v>
      </c>
      <c r="H201" s="46" t="s">
        <v>13</v>
      </c>
      <c r="I201" s="176">
        <f t="shared" ref="I201:I248" si="7">H201-G201</f>
        <v>0</v>
      </c>
      <c r="J201" s="177">
        <f t="shared" si="6"/>
        <v>0</v>
      </c>
    </row>
    <row r="202" spans="1:10" x14ac:dyDescent="0.25">
      <c r="A202" s="57" t="s">
        <v>764</v>
      </c>
      <c r="B202" s="12" t="s">
        <v>922</v>
      </c>
      <c r="C202" s="77" t="s">
        <v>923</v>
      </c>
      <c r="D202" s="183"/>
      <c r="E202" s="184"/>
      <c r="F202" s="88" t="s">
        <v>924</v>
      </c>
      <c r="G202" s="46" t="s">
        <v>16</v>
      </c>
      <c r="H202" s="46" t="s">
        <v>16</v>
      </c>
      <c r="I202" s="176">
        <f t="shared" si="7"/>
        <v>0</v>
      </c>
      <c r="J202" s="177">
        <f t="shared" si="6"/>
        <v>0</v>
      </c>
    </row>
    <row r="203" spans="1:10" x14ac:dyDescent="0.25">
      <c r="A203" s="57" t="s">
        <v>483</v>
      </c>
      <c r="B203" s="12" t="s">
        <v>370</v>
      </c>
      <c r="C203" s="12" t="s">
        <v>371</v>
      </c>
      <c r="D203" s="23"/>
      <c r="E203" s="12"/>
      <c r="F203" s="8" t="s">
        <v>372</v>
      </c>
      <c r="G203" s="46" t="s">
        <v>77</v>
      </c>
      <c r="H203" s="46" t="s">
        <v>83</v>
      </c>
      <c r="I203" s="176">
        <f t="shared" si="7"/>
        <v>2</v>
      </c>
      <c r="J203" s="177">
        <f t="shared" si="6"/>
        <v>197.12</v>
      </c>
    </row>
    <row r="204" spans="1:10" x14ac:dyDescent="0.25">
      <c r="A204" s="57" t="s">
        <v>1319</v>
      </c>
      <c r="B204" s="12" t="s">
        <v>1299</v>
      </c>
      <c r="C204" s="12" t="s">
        <v>1300</v>
      </c>
      <c r="D204" s="8"/>
      <c r="E204" s="10"/>
      <c r="F204" s="8" t="s">
        <v>1292</v>
      </c>
      <c r="G204" s="46" t="s">
        <v>16</v>
      </c>
      <c r="H204" s="46" t="s">
        <v>16</v>
      </c>
      <c r="I204" s="176">
        <f t="shared" si="7"/>
        <v>0</v>
      </c>
      <c r="J204" s="177">
        <f t="shared" si="6"/>
        <v>0</v>
      </c>
    </row>
    <row r="205" spans="1:10" x14ac:dyDescent="0.25">
      <c r="A205" s="57" t="s">
        <v>619</v>
      </c>
      <c r="B205" s="12" t="s">
        <v>705</v>
      </c>
      <c r="C205" s="12" t="s">
        <v>706</v>
      </c>
      <c r="D205" s="23"/>
      <c r="E205" s="12"/>
      <c r="F205" s="8" t="s">
        <v>704</v>
      </c>
      <c r="G205" s="46" t="s">
        <v>20</v>
      </c>
      <c r="H205" s="46" t="s">
        <v>37</v>
      </c>
      <c r="I205" s="176">
        <f t="shared" si="7"/>
        <v>6</v>
      </c>
      <c r="J205" s="177">
        <f t="shared" si="6"/>
        <v>591.36</v>
      </c>
    </row>
    <row r="206" spans="1:10" x14ac:dyDescent="0.25">
      <c r="A206" s="57" t="s">
        <v>759</v>
      </c>
      <c r="B206" s="12" t="s">
        <v>1193</v>
      </c>
      <c r="C206" s="12" t="s">
        <v>1194</v>
      </c>
      <c r="D206" s="23"/>
      <c r="E206" s="12"/>
      <c r="F206" s="8" t="s">
        <v>1195</v>
      </c>
      <c r="G206" s="46" t="s">
        <v>26</v>
      </c>
      <c r="H206" s="46" t="s">
        <v>29</v>
      </c>
      <c r="I206" s="176">
        <f t="shared" si="7"/>
        <v>1</v>
      </c>
      <c r="J206" s="177">
        <f t="shared" si="6"/>
        <v>98.56</v>
      </c>
    </row>
    <row r="207" spans="1:10" x14ac:dyDescent="0.25">
      <c r="A207" s="57" t="s">
        <v>746</v>
      </c>
      <c r="B207" s="12" t="s">
        <v>925</v>
      </c>
      <c r="C207" s="12" t="s">
        <v>926</v>
      </c>
      <c r="D207" s="8"/>
      <c r="E207" s="10"/>
      <c r="F207" s="8" t="s">
        <v>907</v>
      </c>
      <c r="G207" s="46" t="s">
        <v>13</v>
      </c>
      <c r="H207" s="46" t="s">
        <v>13</v>
      </c>
      <c r="I207" s="176">
        <f t="shared" si="7"/>
        <v>0</v>
      </c>
      <c r="J207" s="177">
        <f t="shared" si="6"/>
        <v>0</v>
      </c>
    </row>
    <row r="208" spans="1:10" x14ac:dyDescent="0.25">
      <c r="A208" s="57" t="s">
        <v>625</v>
      </c>
      <c r="B208" s="12" t="s">
        <v>1186</v>
      </c>
      <c r="C208" s="12" t="s">
        <v>1187</v>
      </c>
      <c r="D208" s="8"/>
      <c r="E208" s="10"/>
      <c r="F208" s="8" t="s">
        <v>1185</v>
      </c>
      <c r="G208" s="46" t="s">
        <v>16</v>
      </c>
      <c r="H208" s="46" t="s">
        <v>16</v>
      </c>
      <c r="I208" s="176">
        <f t="shared" si="7"/>
        <v>0</v>
      </c>
      <c r="J208" s="177">
        <f t="shared" si="6"/>
        <v>0</v>
      </c>
    </row>
    <row r="209" spans="1:10" x14ac:dyDescent="0.25">
      <c r="A209" s="57" t="s">
        <v>1320</v>
      </c>
      <c r="B209" s="12" t="s">
        <v>380</v>
      </c>
      <c r="C209" s="12" t="s">
        <v>381</v>
      </c>
      <c r="D209" s="23"/>
      <c r="E209" s="12"/>
      <c r="F209" s="8" t="s">
        <v>322</v>
      </c>
      <c r="G209" s="46" t="s">
        <v>502</v>
      </c>
      <c r="H209" s="46" t="s">
        <v>571</v>
      </c>
      <c r="I209" s="176">
        <f t="shared" si="7"/>
        <v>15</v>
      </c>
      <c r="J209" s="177">
        <f t="shared" si="6"/>
        <v>1478.4</v>
      </c>
    </row>
    <row r="210" spans="1:10" x14ac:dyDescent="0.25">
      <c r="A210" s="57" t="s">
        <v>1321</v>
      </c>
      <c r="B210" s="12" t="s">
        <v>873</v>
      </c>
      <c r="C210" s="12" t="s">
        <v>874</v>
      </c>
      <c r="D210" s="8"/>
      <c r="E210" s="10"/>
      <c r="F210" s="8" t="s">
        <v>875</v>
      </c>
      <c r="G210" s="46" t="s">
        <v>34</v>
      </c>
      <c r="H210" s="46" t="s">
        <v>34</v>
      </c>
      <c r="I210" s="176">
        <f t="shared" si="7"/>
        <v>0</v>
      </c>
      <c r="J210" s="177">
        <f t="shared" si="6"/>
        <v>0</v>
      </c>
    </row>
    <row r="211" spans="1:10" x14ac:dyDescent="0.25">
      <c r="A211" s="57" t="s">
        <v>1322</v>
      </c>
      <c r="B211" s="12" t="s">
        <v>1179</v>
      </c>
      <c r="C211" s="12" t="s">
        <v>1180</v>
      </c>
      <c r="D211" s="8"/>
      <c r="E211" s="10"/>
      <c r="F211" s="8" t="s">
        <v>1178</v>
      </c>
      <c r="G211" s="46" t="s">
        <v>17</v>
      </c>
      <c r="H211" s="46" t="s">
        <v>26</v>
      </c>
      <c r="I211" s="176">
        <f t="shared" si="7"/>
        <v>3</v>
      </c>
      <c r="J211" s="177">
        <f t="shared" si="6"/>
        <v>295.68</v>
      </c>
    </row>
    <row r="212" spans="1:10" x14ac:dyDescent="0.25">
      <c r="A212" s="57" t="s">
        <v>840</v>
      </c>
      <c r="B212" s="12" t="s">
        <v>1394</v>
      </c>
      <c r="C212" s="12" t="s">
        <v>1395</v>
      </c>
      <c r="D212" s="8"/>
      <c r="E212" s="10"/>
      <c r="F212" s="8" t="s">
        <v>1396</v>
      </c>
      <c r="G212" s="115"/>
      <c r="H212" s="115"/>
      <c r="I212" s="176">
        <f t="shared" si="7"/>
        <v>0</v>
      </c>
      <c r="J212" s="177">
        <f t="shared" si="6"/>
        <v>0</v>
      </c>
    </row>
    <row r="213" spans="1:10" x14ac:dyDescent="0.25">
      <c r="A213" s="57" t="s">
        <v>1323</v>
      </c>
      <c r="B213" s="12" t="s">
        <v>734</v>
      </c>
      <c r="C213" s="12" t="s">
        <v>737</v>
      </c>
      <c r="D213" s="8"/>
      <c r="E213" s="10"/>
      <c r="F213" s="8" t="s">
        <v>736</v>
      </c>
      <c r="G213" s="46" t="s">
        <v>13</v>
      </c>
      <c r="H213" s="46" t="s">
        <v>20</v>
      </c>
      <c r="I213" s="176">
        <f t="shared" si="7"/>
        <v>2</v>
      </c>
      <c r="J213" s="177">
        <f t="shared" si="6"/>
        <v>197.12</v>
      </c>
    </row>
    <row r="214" spans="1:10" x14ac:dyDescent="0.25">
      <c r="A214" s="57" t="s">
        <v>595</v>
      </c>
      <c r="B214" s="12" t="s">
        <v>1295</v>
      </c>
      <c r="C214" s="12" t="s">
        <v>1296</v>
      </c>
      <c r="D214" s="8"/>
      <c r="E214" s="10"/>
      <c r="F214" s="8" t="s">
        <v>1292</v>
      </c>
      <c r="G214" s="46" t="s">
        <v>13</v>
      </c>
      <c r="H214" s="46" t="s">
        <v>13</v>
      </c>
      <c r="I214" s="176">
        <f t="shared" si="7"/>
        <v>0</v>
      </c>
      <c r="J214" s="177">
        <f t="shared" si="6"/>
        <v>0</v>
      </c>
    </row>
    <row r="215" spans="1:10" x14ac:dyDescent="0.25">
      <c r="A215" s="57" t="s">
        <v>1324</v>
      </c>
      <c r="B215" s="12" t="s">
        <v>1109</v>
      </c>
      <c r="C215" s="12" t="s">
        <v>1110</v>
      </c>
      <c r="D215" s="23"/>
      <c r="E215" s="12"/>
      <c r="F215" s="8" t="s">
        <v>1111</v>
      </c>
      <c r="G215" s="46" t="s">
        <v>23</v>
      </c>
      <c r="H215" s="46" t="s">
        <v>23</v>
      </c>
      <c r="I215" s="176">
        <f t="shared" si="7"/>
        <v>0</v>
      </c>
      <c r="J215" s="177">
        <f t="shared" si="6"/>
        <v>0</v>
      </c>
    </row>
    <row r="216" spans="1:10" x14ac:dyDescent="0.25">
      <c r="A216" s="57" t="s">
        <v>995</v>
      </c>
      <c r="B216" s="12" t="s">
        <v>1428</v>
      </c>
      <c r="C216" s="12" t="s">
        <v>1429</v>
      </c>
      <c r="D216" s="8"/>
      <c r="E216" s="10"/>
      <c r="F216" s="8" t="s">
        <v>1430</v>
      </c>
      <c r="G216" s="46"/>
      <c r="H216" s="46" t="s">
        <v>16</v>
      </c>
      <c r="I216" s="176">
        <f t="shared" si="7"/>
        <v>0</v>
      </c>
      <c r="J216" s="177">
        <f t="shared" si="6"/>
        <v>0</v>
      </c>
    </row>
    <row r="217" spans="1:10" x14ac:dyDescent="0.25">
      <c r="A217" s="57" t="s">
        <v>740</v>
      </c>
      <c r="B217" s="12" t="s">
        <v>1181</v>
      </c>
      <c r="C217" s="12" t="s">
        <v>1182</v>
      </c>
      <c r="D217" s="8"/>
      <c r="E217" s="10"/>
      <c r="F217" s="8" t="s">
        <v>1178</v>
      </c>
      <c r="G217" s="46" t="s">
        <v>13</v>
      </c>
      <c r="H217" s="46" t="s">
        <v>13</v>
      </c>
      <c r="I217" s="176">
        <f t="shared" si="7"/>
        <v>0</v>
      </c>
      <c r="J217" s="177">
        <f t="shared" si="6"/>
        <v>0</v>
      </c>
    </row>
    <row r="218" spans="1:10" x14ac:dyDescent="0.25">
      <c r="A218" s="57" t="s">
        <v>802</v>
      </c>
      <c r="B218" s="12" t="s">
        <v>1521</v>
      </c>
      <c r="C218" s="12" t="s">
        <v>1522</v>
      </c>
      <c r="D218" s="8"/>
      <c r="E218" s="10"/>
      <c r="F218" s="8" t="s">
        <v>1520</v>
      </c>
      <c r="G218" s="46"/>
      <c r="H218" s="46" t="s">
        <v>16</v>
      </c>
      <c r="I218" s="176">
        <f t="shared" si="7"/>
        <v>0</v>
      </c>
      <c r="J218" s="177">
        <f t="shared" si="6"/>
        <v>0</v>
      </c>
    </row>
    <row r="219" spans="1:10" x14ac:dyDescent="0.25">
      <c r="A219" s="57" t="s">
        <v>858</v>
      </c>
      <c r="B219" s="12" t="s">
        <v>1420</v>
      </c>
      <c r="C219" s="12" t="s">
        <v>1418</v>
      </c>
      <c r="D219" s="8"/>
      <c r="E219" s="10"/>
      <c r="F219" s="8" t="s">
        <v>1419</v>
      </c>
      <c r="G219" s="48"/>
      <c r="H219" s="48" t="s">
        <v>16</v>
      </c>
      <c r="I219" s="176">
        <f t="shared" si="7"/>
        <v>0</v>
      </c>
      <c r="J219" s="177">
        <f t="shared" si="6"/>
        <v>0</v>
      </c>
    </row>
    <row r="220" spans="1:10" x14ac:dyDescent="0.25">
      <c r="A220" s="57" t="s">
        <v>1436</v>
      </c>
      <c r="B220" s="99" t="s">
        <v>559</v>
      </c>
      <c r="C220" s="99" t="s">
        <v>560</v>
      </c>
      <c r="D220" s="23"/>
      <c r="E220" s="12"/>
      <c r="F220" s="99" t="s">
        <v>528</v>
      </c>
      <c r="G220" s="46" t="s">
        <v>65</v>
      </c>
      <c r="H220" s="46" t="s">
        <v>191</v>
      </c>
      <c r="I220" s="176">
        <f t="shared" si="7"/>
        <v>12</v>
      </c>
      <c r="J220" s="177">
        <f t="shared" si="6"/>
        <v>1182.72</v>
      </c>
    </row>
    <row r="221" spans="1:10" x14ac:dyDescent="0.25">
      <c r="A221" s="57" t="s">
        <v>1437</v>
      </c>
      <c r="B221" s="12" t="s">
        <v>1516</v>
      </c>
      <c r="C221" s="12" t="s">
        <v>1517</v>
      </c>
      <c r="D221" s="8"/>
      <c r="E221" s="10"/>
      <c r="F221" s="8" t="s">
        <v>1518</v>
      </c>
      <c r="G221" s="46"/>
      <c r="H221" s="46" t="s">
        <v>16</v>
      </c>
      <c r="I221" s="176">
        <f t="shared" si="7"/>
        <v>0</v>
      </c>
      <c r="J221" s="177">
        <f t="shared" si="6"/>
        <v>0</v>
      </c>
    </row>
    <row r="222" spans="1:10" x14ac:dyDescent="0.25">
      <c r="A222" s="57" t="s">
        <v>1438</v>
      </c>
      <c r="B222" s="12" t="s">
        <v>699</v>
      </c>
      <c r="C222" s="12" t="s">
        <v>700</v>
      </c>
      <c r="D222" s="23"/>
      <c r="E222" s="12"/>
      <c r="F222" s="8" t="s">
        <v>701</v>
      </c>
      <c r="G222" s="48" t="s">
        <v>17</v>
      </c>
      <c r="H222" s="48" t="s">
        <v>17</v>
      </c>
      <c r="I222" s="176">
        <f t="shared" si="7"/>
        <v>0</v>
      </c>
      <c r="J222" s="177">
        <f t="shared" si="6"/>
        <v>0</v>
      </c>
    </row>
    <row r="223" spans="1:10" x14ac:dyDescent="0.25">
      <c r="A223" s="57" t="s">
        <v>1439</v>
      </c>
      <c r="B223" s="99" t="s">
        <v>561</v>
      </c>
      <c r="C223" s="99" t="s">
        <v>562</v>
      </c>
      <c r="D223" s="23"/>
      <c r="E223" s="12"/>
      <c r="F223" s="99" t="s">
        <v>518</v>
      </c>
      <c r="G223" s="48" t="s">
        <v>17</v>
      </c>
      <c r="H223" s="48" t="s">
        <v>17</v>
      </c>
      <c r="I223" s="176">
        <f t="shared" si="7"/>
        <v>0</v>
      </c>
      <c r="J223" s="177">
        <f t="shared" si="6"/>
        <v>0</v>
      </c>
    </row>
    <row r="224" spans="1:10" x14ac:dyDescent="0.25">
      <c r="A224" s="57" t="s">
        <v>754</v>
      </c>
      <c r="B224" s="12" t="s">
        <v>385</v>
      </c>
      <c r="C224" s="12" t="s">
        <v>386</v>
      </c>
      <c r="D224" s="23"/>
      <c r="E224" s="12"/>
      <c r="F224" s="8" t="s">
        <v>383</v>
      </c>
      <c r="G224" s="46" t="s">
        <v>52</v>
      </c>
      <c r="H224" s="46" t="s">
        <v>68</v>
      </c>
      <c r="I224" s="176">
        <f t="shared" si="7"/>
        <v>5</v>
      </c>
      <c r="J224" s="177">
        <f t="shared" si="6"/>
        <v>492.8</v>
      </c>
    </row>
    <row r="225" spans="1:10" x14ac:dyDescent="0.25">
      <c r="A225" s="57" t="s">
        <v>1440</v>
      </c>
      <c r="B225" s="12" t="s">
        <v>1304</v>
      </c>
      <c r="C225" s="12" t="s">
        <v>1305</v>
      </c>
      <c r="D225" s="8"/>
      <c r="E225" s="10"/>
      <c r="F225" s="8" t="s">
        <v>1306</v>
      </c>
      <c r="G225" s="46" t="s">
        <v>57</v>
      </c>
      <c r="H225" s="46" t="s">
        <v>112</v>
      </c>
      <c r="I225" s="176">
        <f t="shared" si="7"/>
        <v>64</v>
      </c>
      <c r="J225" s="177">
        <f t="shared" si="6"/>
        <v>6307.84</v>
      </c>
    </row>
    <row r="226" spans="1:10" x14ac:dyDescent="0.25">
      <c r="A226" s="57" t="s">
        <v>1441</v>
      </c>
      <c r="B226" s="36" t="s">
        <v>563</v>
      </c>
      <c r="C226" s="36" t="s">
        <v>564</v>
      </c>
      <c r="D226" s="23"/>
      <c r="E226" s="12"/>
      <c r="F226" s="36" t="s">
        <v>556</v>
      </c>
      <c r="G226" s="46" t="s">
        <v>198</v>
      </c>
      <c r="H226" s="46" t="s">
        <v>190</v>
      </c>
      <c r="I226" s="176">
        <f t="shared" si="7"/>
        <v>5</v>
      </c>
      <c r="J226" s="177">
        <f t="shared" si="6"/>
        <v>492.8</v>
      </c>
    </row>
    <row r="227" spans="1:10" x14ac:dyDescent="0.25">
      <c r="A227" s="57" t="s">
        <v>1442</v>
      </c>
      <c r="B227" s="36" t="s">
        <v>1417</v>
      </c>
      <c r="C227" s="128" t="s">
        <v>1418</v>
      </c>
      <c r="D227" s="8"/>
      <c r="E227" s="10"/>
      <c r="F227" s="128" t="s">
        <v>1419</v>
      </c>
      <c r="G227" s="46"/>
      <c r="H227" s="46" t="s">
        <v>16</v>
      </c>
      <c r="I227" s="176">
        <f t="shared" si="7"/>
        <v>0</v>
      </c>
      <c r="J227" s="177">
        <f t="shared" si="6"/>
        <v>0</v>
      </c>
    </row>
    <row r="228" spans="1:10" x14ac:dyDescent="0.25">
      <c r="A228" s="57" t="s">
        <v>748</v>
      </c>
      <c r="B228" s="36" t="s">
        <v>878</v>
      </c>
      <c r="C228" s="128" t="s">
        <v>879</v>
      </c>
      <c r="D228" s="8"/>
      <c r="E228" s="10"/>
      <c r="F228" s="128" t="s">
        <v>875</v>
      </c>
      <c r="G228" s="46" t="s">
        <v>23</v>
      </c>
      <c r="H228" s="46" t="s">
        <v>23</v>
      </c>
      <c r="I228" s="176">
        <f t="shared" si="7"/>
        <v>0</v>
      </c>
      <c r="J228" s="177">
        <f t="shared" si="6"/>
        <v>0</v>
      </c>
    </row>
    <row r="229" spans="1:10" x14ac:dyDescent="0.25">
      <c r="A229" s="57" t="s">
        <v>757</v>
      </c>
      <c r="B229" s="12" t="s">
        <v>1504</v>
      </c>
      <c r="C229" s="12" t="s">
        <v>1505</v>
      </c>
      <c r="D229" s="8"/>
      <c r="E229" s="10"/>
      <c r="F229" s="8" t="s">
        <v>1506</v>
      </c>
      <c r="G229" s="46"/>
      <c r="H229" s="46" t="s">
        <v>16</v>
      </c>
      <c r="I229" s="176">
        <f t="shared" si="7"/>
        <v>0</v>
      </c>
      <c r="J229" s="177">
        <f t="shared" si="6"/>
        <v>0</v>
      </c>
    </row>
    <row r="230" spans="1:10" x14ac:dyDescent="0.25">
      <c r="A230" s="57" t="s">
        <v>1443</v>
      </c>
      <c r="B230" s="12" t="s">
        <v>678</v>
      </c>
      <c r="C230" s="76" t="s">
        <v>676</v>
      </c>
      <c r="D230" s="23"/>
      <c r="E230" s="12"/>
      <c r="F230" s="91" t="s">
        <v>675</v>
      </c>
      <c r="G230" s="46" t="s">
        <v>197</v>
      </c>
      <c r="H230" s="46" t="s">
        <v>244</v>
      </c>
      <c r="I230" s="176">
        <f t="shared" si="7"/>
        <v>8</v>
      </c>
      <c r="J230" s="177">
        <f t="shared" si="6"/>
        <v>788.48</v>
      </c>
    </row>
    <row r="231" spans="1:10" x14ac:dyDescent="0.25">
      <c r="A231" s="57" t="s">
        <v>867</v>
      </c>
      <c r="B231" s="36" t="s">
        <v>677</v>
      </c>
      <c r="C231" s="77"/>
      <c r="D231" s="23"/>
      <c r="E231" s="12"/>
      <c r="F231" s="92"/>
      <c r="G231" s="46" t="s">
        <v>20</v>
      </c>
      <c r="H231" s="46" t="s">
        <v>31</v>
      </c>
      <c r="I231" s="176">
        <f t="shared" si="7"/>
        <v>4</v>
      </c>
      <c r="J231" s="177">
        <f t="shared" si="6"/>
        <v>394.24</v>
      </c>
    </row>
    <row r="232" spans="1:10" x14ac:dyDescent="0.25">
      <c r="A232" s="57" t="s">
        <v>1444</v>
      </c>
      <c r="B232" s="36" t="s">
        <v>927</v>
      </c>
      <c r="C232" s="77" t="s">
        <v>928</v>
      </c>
      <c r="D232" s="23"/>
      <c r="E232" s="12"/>
      <c r="F232" s="92" t="s">
        <v>929</v>
      </c>
      <c r="G232" s="46" t="s">
        <v>34</v>
      </c>
      <c r="H232" s="46" t="s">
        <v>49</v>
      </c>
      <c r="I232" s="176">
        <f t="shared" si="7"/>
        <v>5</v>
      </c>
      <c r="J232" s="177">
        <f t="shared" si="6"/>
        <v>492.8</v>
      </c>
    </row>
    <row r="233" spans="1:10" x14ac:dyDescent="0.25">
      <c r="A233" s="57" t="s">
        <v>809</v>
      </c>
      <c r="B233" s="36" t="s">
        <v>565</v>
      </c>
      <c r="C233" s="36" t="s">
        <v>566</v>
      </c>
      <c r="D233" s="23"/>
      <c r="E233" s="12"/>
      <c r="F233" s="36" t="s">
        <v>567</v>
      </c>
      <c r="G233" s="46" t="s">
        <v>193</v>
      </c>
      <c r="H233" s="46" t="s">
        <v>195</v>
      </c>
      <c r="I233" s="176">
        <f t="shared" si="7"/>
        <v>2</v>
      </c>
      <c r="J233" s="177">
        <f t="shared" si="6"/>
        <v>197.12</v>
      </c>
    </row>
    <row r="234" spans="1:10" x14ac:dyDescent="0.25">
      <c r="A234" s="57" t="s">
        <v>1445</v>
      </c>
      <c r="B234" s="12" t="s">
        <v>1172</v>
      </c>
      <c r="C234" s="83" t="s">
        <v>1174</v>
      </c>
      <c r="D234" s="8"/>
      <c r="E234" s="10"/>
      <c r="F234" s="8" t="s">
        <v>1171</v>
      </c>
      <c r="G234" s="46" t="s">
        <v>13</v>
      </c>
      <c r="H234" s="46" t="s">
        <v>13</v>
      </c>
      <c r="I234" s="176">
        <f t="shared" si="7"/>
        <v>0</v>
      </c>
      <c r="J234" s="177">
        <f t="shared" si="6"/>
        <v>0</v>
      </c>
    </row>
    <row r="235" spans="1:10" x14ac:dyDescent="0.25">
      <c r="A235" s="57" t="s">
        <v>171</v>
      </c>
      <c r="B235" s="12" t="s">
        <v>1173</v>
      </c>
      <c r="C235" s="85"/>
      <c r="D235" s="8"/>
      <c r="E235" s="10"/>
      <c r="F235" s="8" t="s">
        <v>1171</v>
      </c>
      <c r="G235" s="46" t="s">
        <v>13</v>
      </c>
      <c r="H235" s="46" t="s">
        <v>13</v>
      </c>
      <c r="I235" s="176">
        <f t="shared" si="7"/>
        <v>0</v>
      </c>
      <c r="J235" s="177">
        <f t="shared" si="6"/>
        <v>0</v>
      </c>
    </row>
    <row r="236" spans="1:10" x14ac:dyDescent="0.25">
      <c r="A236" s="57" t="s">
        <v>832</v>
      </c>
      <c r="B236" s="12" t="s">
        <v>659</v>
      </c>
      <c r="C236" s="12" t="s">
        <v>660</v>
      </c>
      <c r="D236" s="8"/>
      <c r="E236" s="10"/>
      <c r="F236" s="8" t="s">
        <v>655</v>
      </c>
      <c r="G236" s="48" t="s">
        <v>13</v>
      </c>
      <c r="H236" s="48" t="s">
        <v>13</v>
      </c>
      <c r="I236" s="176">
        <f t="shared" si="7"/>
        <v>0</v>
      </c>
      <c r="J236" s="177">
        <f t="shared" si="6"/>
        <v>0</v>
      </c>
    </row>
    <row r="237" spans="1:10" x14ac:dyDescent="0.25">
      <c r="A237" s="57" t="s">
        <v>975</v>
      </c>
      <c r="B237" s="12" t="s">
        <v>1512</v>
      </c>
      <c r="C237" s="247" t="s">
        <v>1513</v>
      </c>
      <c r="D237" s="8"/>
      <c r="E237" s="10"/>
      <c r="F237" s="250" t="s">
        <v>1509</v>
      </c>
      <c r="G237" s="48"/>
      <c r="H237" s="48" t="s">
        <v>29</v>
      </c>
      <c r="I237" s="176">
        <f t="shared" si="7"/>
        <v>6</v>
      </c>
      <c r="J237" s="177">
        <f t="shared" si="6"/>
        <v>591.36</v>
      </c>
    </row>
    <row r="238" spans="1:10" x14ac:dyDescent="0.25">
      <c r="A238" s="57" t="s">
        <v>324</v>
      </c>
      <c r="B238" s="12" t="s">
        <v>1514</v>
      </c>
      <c r="C238" s="248"/>
      <c r="D238" s="8"/>
      <c r="E238" s="10"/>
      <c r="F238" s="251"/>
      <c r="G238" s="48"/>
      <c r="H238" s="48" t="s">
        <v>13</v>
      </c>
      <c r="I238" s="176">
        <f t="shared" si="7"/>
        <v>1</v>
      </c>
      <c r="J238" s="177">
        <f t="shared" si="6"/>
        <v>98.56</v>
      </c>
    </row>
    <row r="239" spans="1:10" x14ac:dyDescent="0.25">
      <c r="A239" s="57" t="s">
        <v>458</v>
      </c>
      <c r="B239" s="12" t="s">
        <v>1515</v>
      </c>
      <c r="C239" s="249"/>
      <c r="D239" s="8"/>
      <c r="E239" s="10"/>
      <c r="F239" s="252"/>
      <c r="G239" s="48"/>
      <c r="H239" s="48" t="s">
        <v>20</v>
      </c>
      <c r="I239" s="176">
        <f t="shared" si="7"/>
        <v>3</v>
      </c>
      <c r="J239" s="177">
        <f t="shared" si="6"/>
        <v>295.68</v>
      </c>
    </row>
    <row r="240" spans="1:10" x14ac:dyDescent="0.25">
      <c r="A240" s="57" t="s">
        <v>1534</v>
      </c>
      <c r="B240" s="12" t="s">
        <v>1209</v>
      </c>
      <c r="C240" s="12" t="s">
        <v>1210</v>
      </c>
      <c r="D240" s="23"/>
      <c r="E240" s="12"/>
      <c r="F240" s="8" t="s">
        <v>1211</v>
      </c>
      <c r="G240" s="48" t="s">
        <v>13</v>
      </c>
      <c r="H240" s="48" t="s">
        <v>13</v>
      </c>
      <c r="I240" s="176">
        <f t="shared" si="7"/>
        <v>0</v>
      </c>
      <c r="J240" s="177">
        <f t="shared" si="6"/>
        <v>0</v>
      </c>
    </row>
    <row r="241" spans="1:11" x14ac:dyDescent="0.25">
      <c r="A241" s="57" t="s">
        <v>828</v>
      </c>
      <c r="B241" s="12" t="s">
        <v>880</v>
      </c>
      <c r="C241" s="75" t="s">
        <v>881</v>
      </c>
      <c r="D241" s="8"/>
      <c r="E241" s="10"/>
      <c r="F241" s="31" t="s">
        <v>875</v>
      </c>
      <c r="G241" s="48" t="s">
        <v>13</v>
      </c>
      <c r="H241" s="48" t="s">
        <v>13</v>
      </c>
      <c r="I241" s="176">
        <f t="shared" si="7"/>
        <v>0</v>
      </c>
      <c r="J241" s="177">
        <f t="shared" si="6"/>
        <v>0</v>
      </c>
    </row>
    <row r="242" spans="1:11" x14ac:dyDescent="0.25">
      <c r="A242" s="57" t="s">
        <v>994</v>
      </c>
      <c r="B242" s="12" t="s">
        <v>882</v>
      </c>
      <c r="C242" s="75" t="s">
        <v>883</v>
      </c>
      <c r="D242" s="8"/>
      <c r="E242" s="10"/>
      <c r="F242" s="31" t="s">
        <v>875</v>
      </c>
      <c r="G242" s="48" t="s">
        <v>17</v>
      </c>
      <c r="H242" s="48" t="s">
        <v>17</v>
      </c>
      <c r="I242" s="176">
        <f t="shared" si="7"/>
        <v>0</v>
      </c>
      <c r="J242" s="177">
        <f t="shared" si="6"/>
        <v>0</v>
      </c>
    </row>
    <row r="243" spans="1:11" x14ac:dyDescent="0.25">
      <c r="A243" s="57" t="s">
        <v>1328</v>
      </c>
      <c r="B243" s="12" t="s">
        <v>731</v>
      </c>
      <c r="C243" s="76" t="s">
        <v>735</v>
      </c>
      <c r="D243" s="23"/>
      <c r="E243" s="12"/>
      <c r="F243" s="91" t="s">
        <v>736</v>
      </c>
      <c r="G243" s="48" t="s">
        <v>46</v>
      </c>
      <c r="H243" s="48" t="s">
        <v>71</v>
      </c>
      <c r="I243" s="176">
        <f t="shared" si="7"/>
        <v>8</v>
      </c>
      <c r="J243" s="177">
        <f t="shared" si="6"/>
        <v>788.48</v>
      </c>
    </row>
    <row r="244" spans="1:11" s="19" customFormat="1" ht="15" customHeight="1" x14ac:dyDescent="0.25">
      <c r="A244" s="57" t="s">
        <v>1535</v>
      </c>
      <c r="B244" s="12" t="s">
        <v>732</v>
      </c>
      <c r="C244" s="111"/>
      <c r="D244" s="23"/>
      <c r="E244" s="12"/>
      <c r="F244" s="112"/>
      <c r="G244" s="46" t="s">
        <v>16</v>
      </c>
      <c r="H244" s="46" t="s">
        <v>16</v>
      </c>
      <c r="I244" s="176">
        <f t="shared" si="7"/>
        <v>0</v>
      </c>
      <c r="J244" s="177">
        <f t="shared" si="6"/>
        <v>0</v>
      </c>
    </row>
    <row r="245" spans="1:11" x14ac:dyDescent="0.25">
      <c r="A245" s="57" t="s">
        <v>966</v>
      </c>
      <c r="B245" s="12" t="s">
        <v>733</v>
      </c>
      <c r="C245" s="77"/>
      <c r="D245" s="23"/>
      <c r="E245" s="12"/>
      <c r="F245" s="92"/>
      <c r="G245" s="46" t="s">
        <v>16</v>
      </c>
      <c r="H245" s="46" t="s">
        <v>20</v>
      </c>
      <c r="I245" s="176">
        <f t="shared" si="7"/>
        <v>3</v>
      </c>
      <c r="J245" s="177">
        <f t="shared" si="6"/>
        <v>295.68</v>
      </c>
    </row>
    <row r="246" spans="1:11" x14ac:dyDescent="0.25">
      <c r="A246" s="57" t="s">
        <v>1536</v>
      </c>
      <c r="B246" s="12" t="s">
        <v>1301</v>
      </c>
      <c r="C246" s="12" t="s">
        <v>1302</v>
      </c>
      <c r="D246" s="8"/>
      <c r="E246" s="10"/>
      <c r="F246" s="8" t="s">
        <v>1303</v>
      </c>
      <c r="G246" s="46" t="s">
        <v>13</v>
      </c>
      <c r="H246" s="46" t="s">
        <v>13</v>
      </c>
      <c r="I246" s="176">
        <f t="shared" si="7"/>
        <v>0</v>
      </c>
      <c r="J246" s="177">
        <f t="shared" si="6"/>
        <v>0</v>
      </c>
    </row>
    <row r="247" spans="1:11" x14ac:dyDescent="0.25">
      <c r="A247" s="57" t="s">
        <v>1537</v>
      </c>
      <c r="B247" s="12" t="s">
        <v>1529</v>
      </c>
      <c r="C247" s="12" t="s">
        <v>1530</v>
      </c>
      <c r="D247" s="8"/>
      <c r="E247" s="10"/>
      <c r="F247" s="8" t="s">
        <v>1531</v>
      </c>
      <c r="G247" s="46"/>
      <c r="H247" s="46" t="s">
        <v>16</v>
      </c>
      <c r="I247" s="176">
        <f t="shared" si="7"/>
        <v>0</v>
      </c>
      <c r="J247" s="177">
        <f t="shared" si="6"/>
        <v>0</v>
      </c>
    </row>
    <row r="248" spans="1:11" x14ac:dyDescent="0.25">
      <c r="A248" s="57" t="s">
        <v>1538</v>
      </c>
      <c r="B248" s="12" t="s">
        <v>931</v>
      </c>
      <c r="C248" s="77" t="s">
        <v>932</v>
      </c>
      <c r="D248" s="8"/>
      <c r="E248" s="10"/>
      <c r="F248" s="92" t="s">
        <v>698</v>
      </c>
      <c r="G248" s="46" t="s">
        <v>13</v>
      </c>
      <c r="H248" s="46" t="s">
        <v>13</v>
      </c>
      <c r="I248" s="176">
        <f t="shared" si="7"/>
        <v>0</v>
      </c>
      <c r="J248" s="177">
        <f t="shared" si="6"/>
        <v>0</v>
      </c>
    </row>
    <row r="250" spans="1:11" ht="15.75" x14ac:dyDescent="0.25">
      <c r="A250" s="236" t="s">
        <v>115</v>
      </c>
      <c r="B250" s="236"/>
      <c r="C250" s="236"/>
      <c r="D250" s="236"/>
      <c r="E250" s="236"/>
      <c r="F250" s="236"/>
      <c r="G250" s="236"/>
      <c r="H250" s="236"/>
      <c r="I250" s="236"/>
      <c r="J250" s="20">
        <f>SUM(J10:J224)</f>
        <v>58150.400000000031</v>
      </c>
      <c r="K250" s="20"/>
    </row>
  </sheetData>
  <mergeCells count="23">
    <mergeCell ref="E85:E86"/>
    <mergeCell ref="A5:A6"/>
    <mergeCell ref="B5:B6"/>
    <mergeCell ref="C5:C6"/>
    <mergeCell ref="D5:E5"/>
    <mergeCell ref="I5:I6"/>
    <mergeCell ref="J5:J6"/>
    <mergeCell ref="D13:D14"/>
    <mergeCell ref="E13:E14"/>
    <mergeCell ref="E61:E62"/>
    <mergeCell ref="F5:F6"/>
    <mergeCell ref="G5:H5"/>
    <mergeCell ref="D121:D122"/>
    <mergeCell ref="E121:E122"/>
    <mergeCell ref="D158:D159"/>
    <mergeCell ref="E158:E159"/>
    <mergeCell ref="D160:D162"/>
    <mergeCell ref="E160:E162"/>
    <mergeCell ref="D200:D201"/>
    <mergeCell ref="E200:E201"/>
    <mergeCell ref="C237:C239"/>
    <mergeCell ref="F237:F239"/>
    <mergeCell ref="A250:I250"/>
  </mergeCells>
  <printOptions horizontalCentered="1"/>
  <pageMargins left="0.23622047244094491" right="0.23622047244094491" top="0.23622047244094491" bottom="0.23622047244094491" header="0" footer="0"/>
  <pageSetup paperSize="10000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J251"/>
  <sheetViews>
    <sheetView topLeftCell="A244" zoomScaleNormal="100" workbookViewId="0">
      <selection activeCell="L16" sqref="L16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9" customWidth="1"/>
    <col min="11" max="11" width="9.140625" customWidth="1"/>
    <col min="12" max="12" width="10.42578125" customWidth="1"/>
    <col min="13" max="13" width="14.7109375" customWidth="1"/>
    <col min="14" max="14" width="9.140625" customWidth="1"/>
  </cols>
  <sheetData>
    <row r="1" spans="1:36" ht="23.25" x14ac:dyDescent="0.35">
      <c r="A1" s="1" t="s">
        <v>93</v>
      </c>
    </row>
    <row r="2" spans="1:36" x14ac:dyDescent="0.25">
      <c r="A2" t="s">
        <v>1</v>
      </c>
      <c r="E2" s="23"/>
      <c r="F2" t="s">
        <v>2</v>
      </c>
      <c r="H2" s="113"/>
      <c r="I2" t="s">
        <v>1220</v>
      </c>
    </row>
    <row r="3" spans="1:36" x14ac:dyDescent="0.25">
      <c r="A3" t="s">
        <v>3</v>
      </c>
      <c r="E3" s="10"/>
      <c r="F3" t="s">
        <v>4</v>
      </c>
    </row>
    <row r="5" spans="1:36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1539</v>
      </c>
      <c r="H5" s="227"/>
      <c r="I5" s="228" t="s">
        <v>9</v>
      </c>
      <c r="J5" s="234" t="s">
        <v>1599</v>
      </c>
    </row>
    <row r="6" spans="1:36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5"/>
    </row>
    <row r="7" spans="1:36" s="98" customFormat="1" x14ac:dyDescent="0.25">
      <c r="A7" s="57" t="s">
        <v>13</v>
      </c>
      <c r="B7" s="99">
        <v>902</v>
      </c>
      <c r="C7" s="178" t="s">
        <v>1446</v>
      </c>
      <c r="D7" s="97"/>
      <c r="E7" s="10"/>
      <c r="F7" s="179" t="s">
        <v>1390</v>
      </c>
      <c r="G7" s="180"/>
      <c r="H7" s="180"/>
      <c r="I7" s="176">
        <f>H7-G7</f>
        <v>0</v>
      </c>
      <c r="J7" s="177">
        <f>I7*7.32</f>
        <v>0</v>
      </c>
    </row>
    <row r="8" spans="1:36" s="98" customFormat="1" x14ac:dyDescent="0.25">
      <c r="A8" s="57" t="s">
        <v>17</v>
      </c>
      <c r="B8" s="99" t="s">
        <v>516</v>
      </c>
      <c r="C8" s="99" t="s">
        <v>517</v>
      </c>
      <c r="D8" s="97"/>
      <c r="E8" s="10"/>
      <c r="F8" s="99" t="s">
        <v>518</v>
      </c>
      <c r="G8" s="100">
        <v>5</v>
      </c>
      <c r="H8" s="100">
        <v>5</v>
      </c>
      <c r="I8" s="176">
        <f t="shared" ref="I8:I71" si="0">H8-G8</f>
        <v>0</v>
      </c>
      <c r="J8" s="177">
        <f t="shared" ref="J8:J71" si="1">I8*7.32</f>
        <v>0</v>
      </c>
    </row>
    <row r="9" spans="1:36" s="98" customFormat="1" x14ac:dyDescent="0.25">
      <c r="A9" s="57" t="s">
        <v>20</v>
      </c>
      <c r="B9" s="99" t="s">
        <v>1404</v>
      </c>
      <c r="C9" s="43" t="s">
        <v>1405</v>
      </c>
      <c r="D9" s="97"/>
      <c r="E9" s="10"/>
      <c r="F9" s="99" t="s">
        <v>1406</v>
      </c>
      <c r="G9" s="181"/>
      <c r="H9" s="181"/>
      <c r="I9" s="176">
        <f t="shared" si="0"/>
        <v>0</v>
      </c>
      <c r="J9" s="177">
        <f t="shared" si="1"/>
        <v>0</v>
      </c>
    </row>
    <row r="10" spans="1:36" s="61" customFormat="1" x14ac:dyDescent="0.25">
      <c r="A10" s="57" t="s">
        <v>23</v>
      </c>
      <c r="B10" s="58" t="s">
        <v>208</v>
      </c>
      <c r="C10" s="59" t="s">
        <v>209</v>
      </c>
      <c r="D10" s="60"/>
      <c r="E10" s="10"/>
      <c r="F10" s="62" t="s">
        <v>210</v>
      </c>
      <c r="G10" s="53">
        <v>2177</v>
      </c>
      <c r="H10" s="53">
        <v>2186</v>
      </c>
      <c r="I10" s="176">
        <f t="shared" si="0"/>
        <v>9</v>
      </c>
      <c r="J10" s="177">
        <f t="shared" si="1"/>
        <v>65.88</v>
      </c>
    </row>
    <row r="11" spans="1:36" s="61" customFormat="1" x14ac:dyDescent="0.25">
      <c r="A11" s="57" t="s">
        <v>26</v>
      </c>
      <c r="B11" s="58" t="s">
        <v>490</v>
      </c>
      <c r="C11" s="59" t="s">
        <v>491</v>
      </c>
      <c r="D11" s="23"/>
      <c r="E11" s="12"/>
      <c r="F11" s="62" t="s">
        <v>463</v>
      </c>
      <c r="G11" s="53">
        <v>47</v>
      </c>
      <c r="H11" s="53">
        <v>47</v>
      </c>
      <c r="I11" s="176">
        <f t="shared" si="0"/>
        <v>0</v>
      </c>
      <c r="J11" s="177">
        <f t="shared" si="1"/>
        <v>0</v>
      </c>
    </row>
    <row r="12" spans="1:36" s="61" customFormat="1" x14ac:dyDescent="0.25">
      <c r="A12" s="57" t="s">
        <v>29</v>
      </c>
      <c r="B12" s="58" t="s">
        <v>793</v>
      </c>
      <c r="C12" s="59" t="s">
        <v>794</v>
      </c>
      <c r="D12" s="60"/>
      <c r="E12" s="10"/>
      <c r="F12" s="62" t="s">
        <v>795</v>
      </c>
      <c r="G12" s="53">
        <v>397</v>
      </c>
      <c r="H12" s="53">
        <v>404</v>
      </c>
      <c r="I12" s="176">
        <f t="shared" si="0"/>
        <v>7</v>
      </c>
      <c r="J12" s="177">
        <f t="shared" si="1"/>
        <v>51.24</v>
      </c>
    </row>
    <row r="13" spans="1:36" s="61" customFormat="1" x14ac:dyDescent="0.25">
      <c r="A13" s="57" t="s">
        <v>31</v>
      </c>
      <c r="B13" s="99" t="s">
        <v>519</v>
      </c>
      <c r="C13" s="83" t="s">
        <v>520</v>
      </c>
      <c r="D13" s="241"/>
      <c r="E13" s="243"/>
      <c r="F13" s="83" t="s">
        <v>522</v>
      </c>
      <c r="G13" s="53">
        <v>814</v>
      </c>
      <c r="H13" s="53">
        <v>988</v>
      </c>
      <c r="I13" s="176">
        <f t="shared" si="0"/>
        <v>174</v>
      </c>
      <c r="J13" s="177">
        <f t="shared" si="1"/>
        <v>1273.68</v>
      </c>
    </row>
    <row r="14" spans="1:36" s="61" customFormat="1" x14ac:dyDescent="0.25">
      <c r="A14" s="57" t="s">
        <v>34</v>
      </c>
      <c r="B14" s="99" t="s">
        <v>521</v>
      </c>
      <c r="C14" s="85"/>
      <c r="D14" s="242"/>
      <c r="E14" s="244"/>
      <c r="F14" s="85"/>
      <c r="G14" s="53">
        <v>465</v>
      </c>
      <c r="H14" s="53">
        <v>505</v>
      </c>
      <c r="I14" s="176">
        <f t="shared" si="0"/>
        <v>40</v>
      </c>
      <c r="J14" s="177">
        <f t="shared" si="1"/>
        <v>292.8</v>
      </c>
    </row>
    <row r="15" spans="1:36" s="61" customFormat="1" x14ac:dyDescent="0.25">
      <c r="A15" s="57" t="s">
        <v>37</v>
      </c>
      <c r="B15" s="99" t="s">
        <v>899</v>
      </c>
      <c r="C15" s="85" t="s">
        <v>900</v>
      </c>
      <c r="D15" s="23"/>
      <c r="E15" s="12"/>
      <c r="F15" s="138" t="s">
        <v>901</v>
      </c>
      <c r="G15" s="53">
        <v>193</v>
      </c>
      <c r="H15" s="53">
        <v>257</v>
      </c>
      <c r="I15" s="176">
        <f t="shared" si="0"/>
        <v>64</v>
      </c>
      <c r="J15" s="177">
        <f t="shared" si="1"/>
        <v>468.48</v>
      </c>
    </row>
    <row r="16" spans="1:36" x14ac:dyDescent="0.25">
      <c r="A16" s="57" t="s">
        <v>40</v>
      </c>
      <c r="B16" s="12" t="s">
        <v>150</v>
      </c>
      <c r="C16" s="12" t="s">
        <v>151</v>
      </c>
      <c r="D16" s="23"/>
      <c r="E16" s="12"/>
      <c r="F16" t="s">
        <v>152</v>
      </c>
      <c r="G16" s="115" t="s">
        <v>942</v>
      </c>
      <c r="H16" s="115" t="s">
        <v>942</v>
      </c>
      <c r="I16" s="176">
        <f t="shared" si="0"/>
        <v>0</v>
      </c>
      <c r="J16" s="177">
        <f t="shared" si="1"/>
        <v>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25">
      <c r="A17" s="57" t="s">
        <v>43</v>
      </c>
      <c r="B17" s="12" t="s">
        <v>212</v>
      </c>
      <c r="C17" s="12" t="s">
        <v>213</v>
      </c>
      <c r="D17" s="12"/>
      <c r="E17" s="10"/>
      <c r="F17" s="8" t="s">
        <v>214</v>
      </c>
      <c r="G17" s="46" t="s">
        <v>1327</v>
      </c>
      <c r="H17" s="46" t="s">
        <v>1327</v>
      </c>
      <c r="I17" s="176">
        <f t="shared" si="0"/>
        <v>0</v>
      </c>
      <c r="J17" s="177">
        <f t="shared" si="1"/>
        <v>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25">
      <c r="A18" s="57" t="s">
        <v>46</v>
      </c>
      <c r="B18" s="12" t="s">
        <v>120</v>
      </c>
      <c r="C18" s="12" t="s">
        <v>121</v>
      </c>
      <c r="D18" s="12"/>
      <c r="E18" s="10"/>
      <c r="F18" s="8" t="s">
        <v>76</v>
      </c>
      <c r="G18" s="46" t="s">
        <v>195</v>
      </c>
      <c r="H18" s="46" t="s">
        <v>198</v>
      </c>
      <c r="I18" s="176">
        <f t="shared" si="0"/>
        <v>3</v>
      </c>
      <c r="J18" s="177">
        <f t="shared" si="1"/>
        <v>21.96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25">
      <c r="A19" s="57" t="s">
        <v>49</v>
      </c>
      <c r="B19" s="12" t="s">
        <v>1190</v>
      </c>
      <c r="C19" s="12" t="s">
        <v>1191</v>
      </c>
      <c r="D19" s="12"/>
      <c r="E19" s="10"/>
      <c r="F19" s="8" t="s">
        <v>1185</v>
      </c>
      <c r="G19" s="115"/>
      <c r="H19" s="115"/>
      <c r="I19" s="176">
        <f t="shared" si="0"/>
        <v>0</v>
      </c>
      <c r="J19" s="177">
        <f t="shared" si="1"/>
        <v>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57" t="s">
        <v>52</v>
      </c>
      <c r="B20" s="12" t="s">
        <v>1192</v>
      </c>
      <c r="C20" s="12" t="s">
        <v>1191</v>
      </c>
      <c r="D20" s="12"/>
      <c r="E20" s="10"/>
      <c r="F20" s="8" t="s">
        <v>1185</v>
      </c>
      <c r="G20" s="115"/>
      <c r="H20" s="115"/>
      <c r="I20" s="176">
        <f t="shared" si="0"/>
        <v>0</v>
      </c>
      <c r="J20" s="177">
        <f t="shared" si="1"/>
        <v>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25">
      <c r="A21" s="57" t="s">
        <v>54</v>
      </c>
      <c r="B21" s="12" t="s">
        <v>1310</v>
      </c>
      <c r="C21" s="12" t="s">
        <v>1311</v>
      </c>
      <c r="D21" s="12"/>
      <c r="E21" s="10"/>
      <c r="F21" s="8" t="s">
        <v>1312</v>
      </c>
      <c r="G21" s="115"/>
      <c r="H21" s="115"/>
      <c r="I21" s="176">
        <f t="shared" si="0"/>
        <v>0</v>
      </c>
      <c r="J21" s="177">
        <f t="shared" si="1"/>
        <v>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25">
      <c r="A22" s="57" t="s">
        <v>58</v>
      </c>
      <c r="B22" s="12" t="s">
        <v>296</v>
      </c>
      <c r="C22" s="12" t="s">
        <v>297</v>
      </c>
      <c r="D22" s="23"/>
      <c r="E22" s="12"/>
      <c r="F22" s="8" t="s">
        <v>298</v>
      </c>
      <c r="G22" s="46" t="s">
        <v>1090</v>
      </c>
      <c r="H22" s="46" t="s">
        <v>1544</v>
      </c>
      <c r="I22" s="176">
        <f t="shared" si="0"/>
        <v>85</v>
      </c>
      <c r="J22" s="177">
        <f t="shared" si="1"/>
        <v>622.20000000000005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25">
      <c r="A23" s="57" t="s">
        <v>61</v>
      </c>
      <c r="B23" s="12" t="s">
        <v>488</v>
      </c>
      <c r="C23" s="12" t="s">
        <v>489</v>
      </c>
      <c r="D23" s="12"/>
      <c r="E23" s="10"/>
      <c r="F23" s="8" t="s">
        <v>454</v>
      </c>
      <c r="G23" s="46" t="s">
        <v>16</v>
      </c>
      <c r="H23" s="46" t="s">
        <v>16</v>
      </c>
      <c r="I23" s="176">
        <f t="shared" si="0"/>
        <v>0</v>
      </c>
      <c r="J23" s="177">
        <f t="shared" si="1"/>
        <v>0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25">
      <c r="A24" s="57" t="s">
        <v>65</v>
      </c>
      <c r="B24" s="12" t="s">
        <v>14</v>
      </c>
      <c r="C24" s="164" t="s">
        <v>122</v>
      </c>
      <c r="D24" s="23"/>
      <c r="E24" s="12"/>
      <c r="F24" s="8" t="s">
        <v>15</v>
      </c>
      <c r="G24" s="46" t="s">
        <v>464</v>
      </c>
      <c r="H24" s="46" t="s">
        <v>506</v>
      </c>
      <c r="I24" s="176">
        <f t="shared" si="0"/>
        <v>6</v>
      </c>
      <c r="J24" s="177">
        <f t="shared" si="1"/>
        <v>43.92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25">
      <c r="A25" s="57" t="s">
        <v>68</v>
      </c>
      <c r="B25" s="99" t="s">
        <v>523</v>
      </c>
      <c r="C25" s="99" t="s">
        <v>524</v>
      </c>
      <c r="D25" s="23"/>
      <c r="E25" s="12"/>
      <c r="F25" s="99" t="s">
        <v>527</v>
      </c>
      <c r="G25" s="46" t="s">
        <v>1447</v>
      </c>
      <c r="H25" s="46" t="s">
        <v>1545</v>
      </c>
      <c r="I25" s="176">
        <f t="shared" si="0"/>
        <v>247</v>
      </c>
      <c r="J25" s="177">
        <f t="shared" si="1"/>
        <v>1808.04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25">
      <c r="A26" s="57" t="s">
        <v>71</v>
      </c>
      <c r="B26" s="99" t="s">
        <v>525</v>
      </c>
      <c r="C26" s="99" t="s">
        <v>526</v>
      </c>
      <c r="D26" s="23"/>
      <c r="E26" s="12"/>
      <c r="F26" s="99" t="s">
        <v>528</v>
      </c>
      <c r="G26" s="46" t="s">
        <v>307</v>
      </c>
      <c r="H26" s="46" t="s">
        <v>449</v>
      </c>
      <c r="I26" s="176">
        <f t="shared" si="0"/>
        <v>10</v>
      </c>
      <c r="J26" s="177">
        <f t="shared" si="1"/>
        <v>73.2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25">
      <c r="A27" s="57" t="s">
        <v>74</v>
      </c>
      <c r="B27" s="12" t="s">
        <v>1290</v>
      </c>
      <c r="C27" s="12" t="s">
        <v>1291</v>
      </c>
      <c r="D27" s="12"/>
      <c r="E27" s="10"/>
      <c r="F27" s="8" t="s">
        <v>1292</v>
      </c>
      <c r="G27" s="115"/>
      <c r="H27" s="115"/>
      <c r="I27" s="176">
        <f t="shared" si="0"/>
        <v>0</v>
      </c>
      <c r="J27" s="177">
        <f t="shared" si="1"/>
        <v>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57" t="s">
        <v>77</v>
      </c>
      <c r="B28" s="12" t="s">
        <v>18</v>
      </c>
      <c r="C28" s="12" t="s">
        <v>123</v>
      </c>
      <c r="D28" s="23"/>
      <c r="E28" s="12"/>
      <c r="F28" s="8" t="s">
        <v>19</v>
      </c>
      <c r="G28" s="46" t="s">
        <v>1448</v>
      </c>
      <c r="H28" s="46" t="s">
        <v>1546</v>
      </c>
      <c r="I28" s="176">
        <f t="shared" si="0"/>
        <v>202</v>
      </c>
      <c r="J28" s="177">
        <f t="shared" si="1"/>
        <v>1478.64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25">
      <c r="A29" s="57" t="s">
        <v>81</v>
      </c>
      <c r="B29" s="12" t="s">
        <v>21</v>
      </c>
      <c r="C29" s="12" t="s">
        <v>124</v>
      </c>
      <c r="D29" s="23"/>
      <c r="E29" s="12"/>
      <c r="F29" s="8" t="s">
        <v>22</v>
      </c>
      <c r="G29" s="46" t="s">
        <v>1331</v>
      </c>
      <c r="H29" s="46" t="s">
        <v>1331</v>
      </c>
      <c r="I29" s="176">
        <f t="shared" si="0"/>
        <v>0</v>
      </c>
      <c r="J29" s="177">
        <f t="shared" si="1"/>
        <v>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25">
      <c r="A30" s="57" t="s">
        <v>83</v>
      </c>
      <c r="B30" s="12" t="s">
        <v>484</v>
      </c>
      <c r="C30" s="12" t="s">
        <v>485</v>
      </c>
      <c r="D30" s="12"/>
      <c r="E30" s="10"/>
      <c r="F30" s="8" t="s">
        <v>416</v>
      </c>
      <c r="G30" s="46" t="s">
        <v>34</v>
      </c>
      <c r="H30" s="46" t="s">
        <v>34</v>
      </c>
      <c r="I30" s="176">
        <f t="shared" si="0"/>
        <v>0</v>
      </c>
      <c r="J30" s="177">
        <f t="shared" si="1"/>
        <v>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x14ac:dyDescent="0.25">
      <c r="A31" s="57" t="s">
        <v>85</v>
      </c>
      <c r="B31" s="12" t="s">
        <v>24</v>
      </c>
      <c r="C31" s="12" t="s">
        <v>125</v>
      </c>
      <c r="D31" s="23"/>
      <c r="E31" s="12"/>
      <c r="F31" s="8" t="s">
        <v>25</v>
      </c>
      <c r="G31" s="46" t="s">
        <v>1449</v>
      </c>
      <c r="H31" s="46" t="s">
        <v>1547</v>
      </c>
      <c r="I31" s="176">
        <f t="shared" si="0"/>
        <v>302</v>
      </c>
      <c r="J31" s="177">
        <f t="shared" si="1"/>
        <v>2210.64</v>
      </c>
      <c r="K31" s="22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25">
      <c r="A32" s="57" t="s">
        <v>88</v>
      </c>
      <c r="B32" s="12" t="s">
        <v>27</v>
      </c>
      <c r="C32" s="12" t="s">
        <v>126</v>
      </c>
      <c r="D32" s="23"/>
      <c r="E32" s="12"/>
      <c r="F32" s="8" t="s">
        <v>28</v>
      </c>
      <c r="G32" s="46" t="s">
        <v>496</v>
      </c>
      <c r="H32" s="46" t="s">
        <v>496</v>
      </c>
      <c r="I32" s="176">
        <f t="shared" si="0"/>
        <v>0</v>
      </c>
      <c r="J32" s="177">
        <f t="shared" si="1"/>
        <v>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x14ac:dyDescent="0.25">
      <c r="A33" s="57" t="s">
        <v>90</v>
      </c>
      <c r="B33" s="12" t="s">
        <v>30</v>
      </c>
      <c r="C33" s="12" t="s">
        <v>127</v>
      </c>
      <c r="D33" s="8"/>
      <c r="E33" s="10"/>
      <c r="F33" s="8" t="s">
        <v>22</v>
      </c>
      <c r="G33" s="46" t="s">
        <v>49</v>
      </c>
      <c r="H33" s="46" t="s">
        <v>49</v>
      </c>
      <c r="I33" s="176">
        <f t="shared" si="0"/>
        <v>0</v>
      </c>
      <c r="J33" s="177">
        <f t="shared" si="1"/>
        <v>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x14ac:dyDescent="0.25">
      <c r="A34" s="57" t="s">
        <v>57</v>
      </c>
      <c r="B34" s="12" t="s">
        <v>32</v>
      </c>
      <c r="C34" s="12" t="s">
        <v>128</v>
      </c>
      <c r="D34" s="23"/>
      <c r="E34" s="12"/>
      <c r="F34" s="8" t="s">
        <v>33</v>
      </c>
      <c r="G34" s="46" t="s">
        <v>34</v>
      </c>
      <c r="H34" s="46" t="s">
        <v>34</v>
      </c>
      <c r="I34" s="176">
        <f t="shared" si="0"/>
        <v>0</v>
      </c>
      <c r="J34" s="177">
        <f t="shared" si="1"/>
        <v>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x14ac:dyDescent="0.25">
      <c r="A35" s="57" t="s">
        <v>146</v>
      </c>
      <c r="B35" s="12" t="s">
        <v>35</v>
      </c>
      <c r="C35" s="12" t="s">
        <v>129</v>
      </c>
      <c r="D35" s="23"/>
      <c r="E35" s="12"/>
      <c r="F35" s="8" t="s">
        <v>36</v>
      </c>
      <c r="G35" s="46" t="s">
        <v>742</v>
      </c>
      <c r="H35" s="46" t="s">
        <v>742</v>
      </c>
      <c r="I35" s="176">
        <f t="shared" si="0"/>
        <v>0</v>
      </c>
      <c r="J35" s="177">
        <f t="shared" si="1"/>
        <v>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x14ac:dyDescent="0.25">
      <c r="A36" s="57" t="s">
        <v>191</v>
      </c>
      <c r="B36" s="12" t="s">
        <v>215</v>
      </c>
      <c r="C36" s="12" t="s">
        <v>213</v>
      </c>
      <c r="D36" s="8"/>
      <c r="E36" s="10"/>
      <c r="F36" s="8" t="s">
        <v>214</v>
      </c>
      <c r="G36" s="46" t="s">
        <v>1225</v>
      </c>
      <c r="H36" s="46" t="s">
        <v>1225</v>
      </c>
      <c r="I36" s="176">
        <f t="shared" si="0"/>
        <v>0</v>
      </c>
      <c r="J36" s="177">
        <f t="shared" si="1"/>
        <v>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x14ac:dyDescent="0.25">
      <c r="A37" s="57" t="s">
        <v>192</v>
      </c>
      <c r="B37" s="12" t="s">
        <v>38</v>
      </c>
      <c r="C37" s="12" t="s">
        <v>130</v>
      </c>
      <c r="D37" s="23"/>
      <c r="E37" s="12"/>
      <c r="F37" s="8" t="s">
        <v>39</v>
      </c>
      <c r="G37" s="46" t="s">
        <v>595</v>
      </c>
      <c r="H37" s="46" t="s">
        <v>595</v>
      </c>
      <c r="I37" s="176">
        <f t="shared" si="0"/>
        <v>0</v>
      </c>
      <c r="J37" s="177">
        <f t="shared" si="1"/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x14ac:dyDescent="0.25">
      <c r="A38" s="57" t="s">
        <v>193</v>
      </c>
      <c r="B38" s="12" t="s">
        <v>216</v>
      </c>
      <c r="C38" s="64" t="s">
        <v>1279</v>
      </c>
      <c r="D38" s="23"/>
      <c r="E38" s="12"/>
      <c r="F38" s="8" t="s">
        <v>214</v>
      </c>
      <c r="G38" s="46" t="s">
        <v>1450</v>
      </c>
      <c r="H38" s="46" t="s">
        <v>1548</v>
      </c>
      <c r="I38" s="176">
        <f t="shared" si="0"/>
        <v>54</v>
      </c>
      <c r="J38" s="177">
        <f t="shared" si="1"/>
        <v>395.28000000000003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x14ac:dyDescent="0.25">
      <c r="A39" s="57" t="s">
        <v>194</v>
      </c>
      <c r="B39" s="12" t="s">
        <v>694</v>
      </c>
      <c r="C39" s="12" t="s">
        <v>695</v>
      </c>
      <c r="D39" s="8"/>
      <c r="E39" s="10"/>
      <c r="F39" s="8" t="s">
        <v>691</v>
      </c>
      <c r="G39" s="46" t="s">
        <v>49</v>
      </c>
      <c r="H39" s="46" t="s">
        <v>49</v>
      </c>
      <c r="I39" s="176">
        <f t="shared" si="0"/>
        <v>0</v>
      </c>
      <c r="J39" s="177">
        <f t="shared" si="1"/>
        <v>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25">
      <c r="A40" s="57" t="s">
        <v>195</v>
      </c>
      <c r="B40" s="12" t="s">
        <v>218</v>
      </c>
      <c r="C40" s="64" t="s">
        <v>219</v>
      </c>
      <c r="D40" s="23"/>
      <c r="E40" s="12"/>
      <c r="F40" s="8" t="s">
        <v>210</v>
      </c>
      <c r="G40" s="46" t="s">
        <v>1243</v>
      </c>
      <c r="H40" s="46" t="s">
        <v>1331</v>
      </c>
      <c r="I40" s="176">
        <f t="shared" si="0"/>
        <v>5</v>
      </c>
      <c r="J40" s="177">
        <f t="shared" si="1"/>
        <v>36.6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x14ac:dyDescent="0.25">
      <c r="A41" s="57" t="s">
        <v>196</v>
      </c>
      <c r="B41" s="12" t="s">
        <v>472</v>
      </c>
      <c r="C41" s="64" t="s">
        <v>473</v>
      </c>
      <c r="D41" s="23"/>
      <c r="E41" s="12"/>
      <c r="F41" s="8" t="s">
        <v>416</v>
      </c>
      <c r="G41" s="46" t="s">
        <v>58</v>
      </c>
      <c r="H41" s="46" t="s">
        <v>100</v>
      </c>
      <c r="I41" s="176">
        <f t="shared" si="0"/>
        <v>74</v>
      </c>
      <c r="J41" s="177">
        <f t="shared" si="1"/>
        <v>541.68000000000006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ht="30" x14ac:dyDescent="0.25">
      <c r="A42" s="57" t="s">
        <v>197</v>
      </c>
      <c r="B42" s="12" t="s">
        <v>1523</v>
      </c>
      <c r="C42" s="187" t="s">
        <v>1524</v>
      </c>
      <c r="D42" s="8"/>
      <c r="E42" s="10"/>
      <c r="F42" s="8" t="s">
        <v>1525</v>
      </c>
      <c r="G42" s="115"/>
      <c r="H42" s="115"/>
      <c r="I42" s="176">
        <f t="shared" si="0"/>
        <v>0</v>
      </c>
      <c r="J42" s="177">
        <f t="shared" si="1"/>
        <v>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x14ac:dyDescent="0.25">
      <c r="A43" s="57" t="s">
        <v>198</v>
      </c>
      <c r="B43" s="12" t="s">
        <v>220</v>
      </c>
      <c r="C43" s="64" t="s">
        <v>221</v>
      </c>
      <c r="D43" s="23"/>
      <c r="E43" s="12"/>
      <c r="F43" s="8" t="s">
        <v>222</v>
      </c>
      <c r="G43" s="46" t="s">
        <v>1451</v>
      </c>
      <c r="H43" s="46" t="s">
        <v>1549</v>
      </c>
      <c r="I43" s="176">
        <f t="shared" si="0"/>
        <v>162</v>
      </c>
      <c r="J43" s="177">
        <f t="shared" si="1"/>
        <v>1185.8400000000001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x14ac:dyDescent="0.25">
      <c r="A44" s="57" t="s">
        <v>206</v>
      </c>
      <c r="B44" s="12" t="s">
        <v>673</v>
      </c>
      <c r="C44" s="12" t="s">
        <v>674</v>
      </c>
      <c r="D44" s="23"/>
      <c r="E44" s="12"/>
      <c r="F44" s="8" t="s">
        <v>675</v>
      </c>
      <c r="G44" s="46" t="s">
        <v>1452</v>
      </c>
      <c r="H44" s="46" t="s">
        <v>1550</v>
      </c>
      <c r="I44" s="176">
        <f t="shared" si="0"/>
        <v>205</v>
      </c>
      <c r="J44" s="177">
        <f t="shared" si="1"/>
        <v>1500.6000000000001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x14ac:dyDescent="0.25">
      <c r="A45" s="57" t="s">
        <v>91</v>
      </c>
      <c r="B45" s="12" t="s">
        <v>475</v>
      </c>
      <c r="C45" s="64" t="s">
        <v>476</v>
      </c>
      <c r="D45" s="8"/>
      <c r="E45" s="10"/>
      <c r="F45" s="8" t="s">
        <v>477</v>
      </c>
      <c r="G45" s="46" t="s">
        <v>1151</v>
      </c>
      <c r="H45" s="46" t="s">
        <v>1551</v>
      </c>
      <c r="I45" s="176">
        <f t="shared" si="0"/>
        <v>2</v>
      </c>
      <c r="J45" s="177">
        <f t="shared" si="1"/>
        <v>14.64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 x14ac:dyDescent="0.25">
      <c r="A46" s="57" t="s">
        <v>159</v>
      </c>
      <c r="B46" s="99" t="s">
        <v>529</v>
      </c>
      <c r="C46" s="99" t="s">
        <v>530</v>
      </c>
      <c r="D46" s="8"/>
      <c r="E46" s="10"/>
      <c r="F46" s="99" t="s">
        <v>531</v>
      </c>
      <c r="G46" s="46" t="s">
        <v>205</v>
      </c>
      <c r="H46" s="46" t="s">
        <v>205</v>
      </c>
      <c r="I46" s="176">
        <f t="shared" si="0"/>
        <v>0</v>
      </c>
      <c r="J46" s="177">
        <f t="shared" si="1"/>
        <v>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x14ac:dyDescent="0.25">
      <c r="A47" s="57" t="s">
        <v>242</v>
      </c>
      <c r="B47" s="12" t="s">
        <v>41</v>
      </c>
      <c r="C47" s="12" t="s">
        <v>131</v>
      </c>
      <c r="D47" s="23"/>
      <c r="E47" s="12"/>
      <c r="F47" s="8" t="s">
        <v>42</v>
      </c>
      <c r="G47" s="115" t="s">
        <v>635</v>
      </c>
      <c r="H47" s="115" t="s">
        <v>635</v>
      </c>
      <c r="I47" s="176">
        <f t="shared" si="0"/>
        <v>0</v>
      </c>
      <c r="J47" s="177">
        <f t="shared" si="1"/>
        <v>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x14ac:dyDescent="0.25">
      <c r="A48" s="57" t="s">
        <v>190</v>
      </c>
      <c r="B48" s="12" t="s">
        <v>44</v>
      </c>
      <c r="C48" s="12" t="s">
        <v>132</v>
      </c>
      <c r="D48" s="23"/>
      <c r="E48" s="8"/>
      <c r="F48" s="8" t="s">
        <v>45</v>
      </c>
      <c r="G48" s="46" t="s">
        <v>1453</v>
      </c>
      <c r="H48" s="46" t="s">
        <v>642</v>
      </c>
      <c r="I48" s="176">
        <f t="shared" si="0"/>
        <v>69</v>
      </c>
      <c r="J48" s="177">
        <f t="shared" si="1"/>
        <v>505.08000000000004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x14ac:dyDescent="0.25">
      <c r="A49" s="57" t="s">
        <v>243</v>
      </c>
      <c r="B49" s="12" t="s">
        <v>47</v>
      </c>
      <c r="C49" s="12" t="s">
        <v>133</v>
      </c>
      <c r="D49" s="23"/>
      <c r="E49" s="8"/>
      <c r="F49" s="8" t="s">
        <v>48</v>
      </c>
      <c r="G49" s="46" t="s">
        <v>1454</v>
      </c>
      <c r="H49" s="46" t="s">
        <v>1552</v>
      </c>
      <c r="I49" s="176">
        <f t="shared" si="0"/>
        <v>270</v>
      </c>
      <c r="J49" s="177">
        <f t="shared" si="1"/>
        <v>1976.4</v>
      </c>
      <c r="K49" s="22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x14ac:dyDescent="0.25">
      <c r="A50" s="57" t="s">
        <v>244</v>
      </c>
      <c r="B50" s="12" t="s">
        <v>223</v>
      </c>
      <c r="C50" s="12" t="s">
        <v>224</v>
      </c>
      <c r="D50" s="23"/>
      <c r="E50" s="8"/>
      <c r="F50" s="8" t="s">
        <v>225</v>
      </c>
      <c r="G50" s="46" t="s">
        <v>1370</v>
      </c>
      <c r="H50" s="46" t="s">
        <v>1553</v>
      </c>
      <c r="I50" s="176">
        <f t="shared" si="0"/>
        <v>66</v>
      </c>
      <c r="J50" s="177">
        <f t="shared" si="1"/>
        <v>483.12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x14ac:dyDescent="0.25">
      <c r="A51" s="57" t="s">
        <v>157</v>
      </c>
      <c r="B51" s="12" t="s">
        <v>50</v>
      </c>
      <c r="C51" s="12" t="s">
        <v>134</v>
      </c>
      <c r="D51" s="23"/>
      <c r="E51" s="8"/>
      <c r="F51" s="8" t="s">
        <v>51</v>
      </c>
      <c r="G51" s="115" t="s">
        <v>495</v>
      </c>
      <c r="H51" s="115" t="s">
        <v>495</v>
      </c>
      <c r="I51" s="176">
        <f t="shared" si="0"/>
        <v>0</v>
      </c>
      <c r="J51" s="177">
        <f t="shared" si="1"/>
        <v>0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x14ac:dyDescent="0.25">
      <c r="A52" s="57" t="s">
        <v>245</v>
      </c>
      <c r="B52" s="12" t="s">
        <v>812</v>
      </c>
      <c r="C52" s="12" t="s">
        <v>813</v>
      </c>
      <c r="D52" s="8"/>
      <c r="E52" s="10"/>
      <c r="F52" s="8" t="s">
        <v>814</v>
      </c>
      <c r="G52" s="46" t="s">
        <v>65</v>
      </c>
      <c r="H52" s="46" t="s">
        <v>68</v>
      </c>
      <c r="I52" s="176">
        <f t="shared" si="0"/>
        <v>1</v>
      </c>
      <c r="J52" s="177">
        <f t="shared" si="1"/>
        <v>7.32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x14ac:dyDescent="0.25">
      <c r="A53" s="57" t="s">
        <v>246</v>
      </c>
      <c r="B53" s="12" t="s">
        <v>310</v>
      </c>
      <c r="C53" s="12" t="s">
        <v>311</v>
      </c>
      <c r="D53" s="23"/>
      <c r="E53" s="8"/>
      <c r="F53" s="8" t="s">
        <v>312</v>
      </c>
      <c r="G53" s="46" t="s">
        <v>1455</v>
      </c>
      <c r="H53" s="46" t="s">
        <v>1554</v>
      </c>
      <c r="I53" s="176">
        <f t="shared" si="0"/>
        <v>231</v>
      </c>
      <c r="J53" s="177">
        <f t="shared" si="1"/>
        <v>1690.92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x14ac:dyDescent="0.25">
      <c r="A54" s="57" t="s">
        <v>247</v>
      </c>
      <c r="B54" s="12" t="s">
        <v>53</v>
      </c>
      <c r="C54" s="12" t="s">
        <v>135</v>
      </c>
      <c r="D54" s="23"/>
      <c r="E54" s="8"/>
      <c r="F54" s="8" t="s">
        <v>39</v>
      </c>
      <c r="G54" s="48" t="s">
        <v>1149</v>
      </c>
      <c r="H54" s="48" t="s">
        <v>1555</v>
      </c>
      <c r="I54" s="176">
        <f t="shared" si="0"/>
        <v>19</v>
      </c>
      <c r="J54" s="177">
        <f t="shared" si="1"/>
        <v>139.08000000000001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x14ac:dyDescent="0.25">
      <c r="A55" s="57" t="s">
        <v>92</v>
      </c>
      <c r="B55" s="12" t="s">
        <v>55</v>
      </c>
      <c r="C55" s="12" t="s">
        <v>136</v>
      </c>
      <c r="D55" s="23"/>
      <c r="E55" s="12"/>
      <c r="F55" s="8" t="s">
        <v>56</v>
      </c>
      <c r="G55" s="46" t="s">
        <v>1456</v>
      </c>
      <c r="H55" s="46" t="s">
        <v>1556</v>
      </c>
      <c r="I55" s="176">
        <f t="shared" si="0"/>
        <v>155</v>
      </c>
      <c r="J55" s="177">
        <f t="shared" si="1"/>
        <v>1134.6000000000001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x14ac:dyDescent="0.25">
      <c r="A56" s="57" t="s">
        <v>153</v>
      </c>
      <c r="B56" s="12" t="s">
        <v>59</v>
      </c>
      <c r="C56" s="12" t="s">
        <v>137</v>
      </c>
      <c r="D56" s="25"/>
      <c r="E56" s="8"/>
      <c r="F56" s="8" t="s">
        <v>60</v>
      </c>
      <c r="G56" s="46" t="s">
        <v>1457</v>
      </c>
      <c r="H56" s="46" t="s">
        <v>1457</v>
      </c>
      <c r="I56" s="176">
        <f t="shared" si="0"/>
        <v>0</v>
      </c>
      <c r="J56" s="177">
        <f t="shared" si="1"/>
        <v>0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x14ac:dyDescent="0.25">
      <c r="A57" s="57" t="s">
        <v>248</v>
      </c>
      <c r="B57" s="99" t="s">
        <v>532</v>
      </c>
      <c r="C57" s="99" t="s">
        <v>533</v>
      </c>
      <c r="D57" s="25"/>
      <c r="E57" s="8"/>
      <c r="F57" s="99" t="s">
        <v>531</v>
      </c>
      <c r="G57" s="46" t="s">
        <v>629</v>
      </c>
      <c r="H57" s="46" t="s">
        <v>629</v>
      </c>
      <c r="I57" s="176">
        <f t="shared" si="0"/>
        <v>0</v>
      </c>
      <c r="J57" s="177">
        <f t="shared" si="1"/>
        <v>0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x14ac:dyDescent="0.25">
      <c r="A58" s="57" t="s">
        <v>249</v>
      </c>
      <c r="B58" s="99" t="s">
        <v>653</v>
      </c>
      <c r="C58" s="12" t="s">
        <v>654</v>
      </c>
      <c r="D58" s="25"/>
      <c r="E58" s="8"/>
      <c r="F58" s="8" t="s">
        <v>655</v>
      </c>
      <c r="G58" s="46" t="s">
        <v>54</v>
      </c>
      <c r="H58" s="46" t="s">
        <v>54</v>
      </c>
      <c r="I58" s="176">
        <f t="shared" si="0"/>
        <v>0</v>
      </c>
      <c r="J58" s="177">
        <f t="shared" si="1"/>
        <v>0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x14ac:dyDescent="0.25">
      <c r="A59" s="57" t="s">
        <v>250</v>
      </c>
      <c r="B59" s="99" t="s">
        <v>1425</v>
      </c>
      <c r="C59" s="108" t="s">
        <v>1426</v>
      </c>
      <c r="D59" s="31"/>
      <c r="E59" s="106"/>
      <c r="F59" s="31" t="s">
        <v>1427</v>
      </c>
      <c r="G59" s="115"/>
      <c r="H59" s="115"/>
      <c r="I59" s="176">
        <f t="shared" si="0"/>
        <v>0</v>
      </c>
      <c r="J59" s="177">
        <f t="shared" si="1"/>
        <v>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x14ac:dyDescent="0.25">
      <c r="A60" s="57" t="s">
        <v>251</v>
      </c>
      <c r="B60" s="99" t="s">
        <v>818</v>
      </c>
      <c r="C60" s="108" t="s">
        <v>819</v>
      </c>
      <c r="D60" s="25"/>
      <c r="E60" s="8"/>
      <c r="F60" s="31" t="s">
        <v>820</v>
      </c>
      <c r="G60" s="46" t="s">
        <v>57</v>
      </c>
      <c r="H60" s="46" t="s">
        <v>146</v>
      </c>
      <c r="I60" s="176">
        <f t="shared" si="0"/>
        <v>1</v>
      </c>
      <c r="J60" s="177">
        <f t="shared" si="1"/>
        <v>7.32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x14ac:dyDescent="0.25">
      <c r="A61" s="57" t="s">
        <v>390</v>
      </c>
      <c r="B61" s="12" t="s">
        <v>62</v>
      </c>
      <c r="C61" s="108" t="s">
        <v>122</v>
      </c>
      <c r="D61" s="25"/>
      <c r="E61" s="237"/>
      <c r="F61" s="86" t="s">
        <v>63</v>
      </c>
      <c r="G61" s="46" t="s">
        <v>1458</v>
      </c>
      <c r="H61" s="46" t="s">
        <v>1557</v>
      </c>
      <c r="I61" s="176">
        <f t="shared" si="0"/>
        <v>6</v>
      </c>
      <c r="J61" s="177">
        <f t="shared" si="1"/>
        <v>43.92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x14ac:dyDescent="0.25">
      <c r="A62" s="57" t="s">
        <v>167</v>
      </c>
      <c r="B62" s="12" t="s">
        <v>64</v>
      </c>
      <c r="C62" s="109"/>
      <c r="D62" s="29"/>
      <c r="E62" s="238"/>
      <c r="F62" s="88"/>
      <c r="G62" s="46" t="s">
        <v>1459</v>
      </c>
      <c r="H62" s="46" t="s">
        <v>1558</v>
      </c>
      <c r="I62" s="176">
        <f t="shared" si="0"/>
        <v>5</v>
      </c>
      <c r="J62" s="177">
        <f t="shared" si="1"/>
        <v>36.6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x14ac:dyDescent="0.25">
      <c r="A63" s="57" t="s">
        <v>318</v>
      </c>
      <c r="B63" s="12" t="s">
        <v>164</v>
      </c>
      <c r="C63" s="109" t="s">
        <v>165</v>
      </c>
      <c r="D63" s="30"/>
      <c r="E63" s="10"/>
      <c r="F63" s="182" t="s">
        <v>166</v>
      </c>
      <c r="G63" s="46" t="s">
        <v>300</v>
      </c>
      <c r="H63" s="46" t="s">
        <v>571</v>
      </c>
      <c r="I63" s="176">
        <f t="shared" si="0"/>
        <v>3</v>
      </c>
      <c r="J63" s="177">
        <f t="shared" si="1"/>
        <v>21.96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x14ac:dyDescent="0.25">
      <c r="A64" s="57" t="s">
        <v>364</v>
      </c>
      <c r="B64" s="12" t="s">
        <v>226</v>
      </c>
      <c r="C64" s="109" t="s">
        <v>213</v>
      </c>
      <c r="D64" s="30"/>
      <c r="E64" s="10"/>
      <c r="F64" s="182" t="s">
        <v>214</v>
      </c>
      <c r="G64" s="115" t="s">
        <v>962</v>
      </c>
      <c r="H64" s="115" t="s">
        <v>962</v>
      </c>
      <c r="I64" s="176">
        <f t="shared" si="0"/>
        <v>0</v>
      </c>
      <c r="J64" s="177">
        <f t="shared" si="1"/>
        <v>0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x14ac:dyDescent="0.25">
      <c r="A65" s="57" t="s">
        <v>378</v>
      </c>
      <c r="B65" s="12" t="s">
        <v>461</v>
      </c>
      <c r="C65" s="109" t="s">
        <v>462</v>
      </c>
      <c r="D65" s="30"/>
      <c r="E65" s="10"/>
      <c r="F65" s="182" t="s">
        <v>463</v>
      </c>
      <c r="G65" s="46" t="s">
        <v>515</v>
      </c>
      <c r="H65" s="46" t="s">
        <v>515</v>
      </c>
      <c r="I65" s="176">
        <f t="shared" si="0"/>
        <v>0</v>
      </c>
      <c r="J65" s="177">
        <f t="shared" si="1"/>
        <v>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x14ac:dyDescent="0.25">
      <c r="A66" s="57" t="s">
        <v>309</v>
      </c>
      <c r="B66" s="12" t="s">
        <v>824</v>
      </c>
      <c r="C66" s="109" t="s">
        <v>825</v>
      </c>
      <c r="D66" s="30"/>
      <c r="E66" s="10"/>
      <c r="F66" s="182" t="s">
        <v>826</v>
      </c>
      <c r="G66" s="46" t="s">
        <v>34</v>
      </c>
      <c r="H66" s="46" t="s">
        <v>37</v>
      </c>
      <c r="I66" s="176">
        <f t="shared" si="0"/>
        <v>1</v>
      </c>
      <c r="J66" s="177">
        <f t="shared" si="1"/>
        <v>7.32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x14ac:dyDescent="0.25">
      <c r="A67" s="57" t="s">
        <v>391</v>
      </c>
      <c r="B67" s="12" t="s">
        <v>1397</v>
      </c>
      <c r="C67" s="109" t="s">
        <v>1398</v>
      </c>
      <c r="D67" s="30"/>
      <c r="E67" s="10"/>
      <c r="F67" s="182" t="s">
        <v>1396</v>
      </c>
      <c r="G67" s="115"/>
      <c r="H67" s="115"/>
      <c r="I67" s="176">
        <f t="shared" si="0"/>
        <v>0</v>
      </c>
      <c r="J67" s="177">
        <f t="shared" si="1"/>
        <v>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25">
      <c r="A68" s="57" t="s">
        <v>155</v>
      </c>
      <c r="B68" s="99" t="s">
        <v>534</v>
      </c>
      <c r="C68" s="99" t="s">
        <v>535</v>
      </c>
      <c r="D68" s="23"/>
      <c r="E68" s="8"/>
      <c r="F68" s="99" t="s">
        <v>536</v>
      </c>
      <c r="G68" s="46" t="s">
        <v>1460</v>
      </c>
      <c r="H68" s="46" t="s">
        <v>1559</v>
      </c>
      <c r="I68" s="176">
        <f t="shared" si="0"/>
        <v>192</v>
      </c>
      <c r="J68" s="177">
        <f t="shared" si="1"/>
        <v>1405.44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x14ac:dyDescent="0.25">
      <c r="A69" s="57" t="s">
        <v>392</v>
      </c>
      <c r="B69" s="12" t="s">
        <v>66</v>
      </c>
      <c r="C69" s="12" t="s">
        <v>138</v>
      </c>
      <c r="D69" s="23"/>
      <c r="E69" s="8"/>
      <c r="F69" s="8" t="s">
        <v>67</v>
      </c>
      <c r="G69" s="46" t="s">
        <v>1461</v>
      </c>
      <c r="H69" s="46" t="s">
        <v>1494</v>
      </c>
      <c r="I69" s="176">
        <f t="shared" si="0"/>
        <v>141</v>
      </c>
      <c r="J69" s="177">
        <f t="shared" si="1"/>
        <v>1032.1200000000001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ht="15" customHeight="1" x14ac:dyDescent="0.25">
      <c r="A70" s="57" t="s">
        <v>256</v>
      </c>
      <c r="B70" s="12" t="s">
        <v>320</v>
      </c>
      <c r="C70" s="12" t="s">
        <v>321</v>
      </c>
      <c r="D70" s="30"/>
      <c r="E70" s="10"/>
      <c r="F70" s="8" t="s">
        <v>322</v>
      </c>
      <c r="G70" s="46" t="s">
        <v>1240</v>
      </c>
      <c r="H70" s="46" t="s">
        <v>1240</v>
      </c>
      <c r="I70" s="176">
        <f t="shared" si="0"/>
        <v>0</v>
      </c>
      <c r="J70" s="177">
        <f t="shared" si="1"/>
        <v>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ht="15" customHeight="1" x14ac:dyDescent="0.25">
      <c r="A71" s="57" t="s">
        <v>109</v>
      </c>
      <c r="B71" s="12" t="s">
        <v>69</v>
      </c>
      <c r="C71" s="12" t="s">
        <v>139</v>
      </c>
      <c r="D71" s="23"/>
      <c r="E71" s="8"/>
      <c r="F71" s="8" t="s">
        <v>70</v>
      </c>
      <c r="G71" s="46" t="s">
        <v>168</v>
      </c>
      <c r="H71" s="46" t="s">
        <v>168</v>
      </c>
      <c r="I71" s="176">
        <f t="shared" si="0"/>
        <v>0</v>
      </c>
      <c r="J71" s="177">
        <f t="shared" si="1"/>
        <v>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 ht="15" customHeight="1" x14ac:dyDescent="0.25">
      <c r="A72" s="57" t="s">
        <v>393</v>
      </c>
      <c r="B72" s="12" t="s">
        <v>169</v>
      </c>
      <c r="C72" s="12" t="s">
        <v>170</v>
      </c>
      <c r="D72" s="8"/>
      <c r="E72" s="10"/>
      <c r="F72" s="8" t="s">
        <v>166</v>
      </c>
      <c r="G72" s="46" t="s">
        <v>833</v>
      </c>
      <c r="H72" s="46" t="s">
        <v>833</v>
      </c>
      <c r="I72" s="176">
        <f t="shared" ref="I72:I136" si="2">H72-G72</f>
        <v>0</v>
      </c>
      <c r="J72" s="177">
        <f t="shared" ref="J72:J135" si="3">I72*7.32</f>
        <v>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 ht="15" customHeight="1" x14ac:dyDescent="0.25">
      <c r="A73" s="57" t="s">
        <v>394</v>
      </c>
      <c r="B73" s="12" t="s">
        <v>325</v>
      </c>
      <c r="C73" s="12" t="s">
        <v>326</v>
      </c>
      <c r="D73" s="23"/>
      <c r="E73" s="8"/>
      <c r="F73" s="8" t="s">
        <v>327</v>
      </c>
      <c r="G73" s="46" t="s">
        <v>1254</v>
      </c>
      <c r="H73" s="46" t="s">
        <v>1254</v>
      </c>
      <c r="I73" s="176">
        <f t="shared" si="2"/>
        <v>0</v>
      </c>
      <c r="J73" s="177">
        <f t="shared" si="3"/>
        <v>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 ht="15" customHeight="1" x14ac:dyDescent="0.25">
      <c r="A74" s="57" t="s">
        <v>395</v>
      </c>
      <c r="B74" s="12" t="s">
        <v>1415</v>
      </c>
      <c r="C74" s="12" t="s">
        <v>1416</v>
      </c>
      <c r="D74" s="8"/>
      <c r="E74" s="10"/>
      <c r="F74" s="8" t="s">
        <v>1414</v>
      </c>
      <c r="G74" s="46" t="s">
        <v>318</v>
      </c>
      <c r="H74" s="46" t="s">
        <v>318</v>
      </c>
      <c r="I74" s="176">
        <f t="shared" si="2"/>
        <v>0</v>
      </c>
      <c r="J74" s="177">
        <f t="shared" si="3"/>
        <v>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5" customHeight="1" x14ac:dyDescent="0.25">
      <c r="A75" s="57" t="s">
        <v>268</v>
      </c>
      <c r="B75" s="12" t="s">
        <v>329</v>
      </c>
      <c r="C75" s="12" t="s">
        <v>330</v>
      </c>
      <c r="D75" s="23"/>
      <c r="E75" s="8"/>
      <c r="F75" s="8" t="s">
        <v>327</v>
      </c>
      <c r="G75" s="46" t="s">
        <v>100</v>
      </c>
      <c r="H75" s="46" t="s">
        <v>100</v>
      </c>
      <c r="I75" s="176">
        <f t="shared" si="2"/>
        <v>0</v>
      </c>
      <c r="J75" s="177">
        <f t="shared" si="3"/>
        <v>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x14ac:dyDescent="0.25">
      <c r="A76" s="57" t="s">
        <v>168</v>
      </c>
      <c r="B76" s="12" t="s">
        <v>227</v>
      </c>
      <c r="C76" s="12" t="s">
        <v>213</v>
      </c>
      <c r="D76" s="8"/>
      <c r="E76" s="10"/>
      <c r="F76" s="8" t="s">
        <v>214</v>
      </c>
      <c r="G76" s="46" t="s">
        <v>834</v>
      </c>
      <c r="H76" s="46" t="s">
        <v>834</v>
      </c>
      <c r="I76" s="176">
        <f t="shared" si="2"/>
        <v>0</v>
      </c>
      <c r="J76" s="177">
        <f t="shared" si="3"/>
        <v>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6" x14ac:dyDescent="0.25">
      <c r="A77" s="57" t="s">
        <v>396</v>
      </c>
      <c r="B77" s="12" t="s">
        <v>172</v>
      </c>
      <c r="C77" s="12" t="s">
        <v>173</v>
      </c>
      <c r="D77" s="23"/>
      <c r="E77" s="12"/>
      <c r="F77" s="8" t="s">
        <v>174</v>
      </c>
      <c r="G77" s="46" t="s">
        <v>1241</v>
      </c>
      <c r="H77" s="46" t="s">
        <v>1241</v>
      </c>
      <c r="I77" s="176">
        <f t="shared" si="2"/>
        <v>0</v>
      </c>
      <c r="J77" s="177">
        <f t="shared" si="3"/>
        <v>0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6" x14ac:dyDescent="0.25">
      <c r="A78" s="57" t="s">
        <v>295</v>
      </c>
      <c r="B78" s="12" t="s">
        <v>228</v>
      </c>
      <c r="C78" s="12" t="s">
        <v>213</v>
      </c>
      <c r="D78" s="8"/>
      <c r="E78" s="10"/>
      <c r="F78" s="8" t="s">
        <v>214</v>
      </c>
      <c r="G78" s="46" t="s">
        <v>146</v>
      </c>
      <c r="H78" s="46" t="s">
        <v>146</v>
      </c>
      <c r="I78" s="176">
        <f t="shared" si="2"/>
        <v>0</v>
      </c>
      <c r="J78" s="177">
        <f t="shared" si="3"/>
        <v>0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36" x14ac:dyDescent="0.25">
      <c r="A79" s="57" t="s">
        <v>397</v>
      </c>
      <c r="B79" s="99" t="s">
        <v>537</v>
      </c>
      <c r="C79" s="99" t="s">
        <v>538</v>
      </c>
      <c r="D79" s="23"/>
      <c r="E79" s="12"/>
      <c r="F79" s="99" t="s">
        <v>539</v>
      </c>
      <c r="G79" s="46" t="s">
        <v>1462</v>
      </c>
      <c r="H79" s="46" t="s">
        <v>1560</v>
      </c>
      <c r="I79" s="176">
        <f t="shared" si="2"/>
        <v>304</v>
      </c>
      <c r="J79" s="177">
        <f t="shared" si="3"/>
        <v>2225.2800000000002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6" x14ac:dyDescent="0.25">
      <c r="A80" s="57" t="s">
        <v>398</v>
      </c>
      <c r="B80" s="99" t="s">
        <v>540</v>
      </c>
      <c r="C80" s="99" t="s">
        <v>541</v>
      </c>
      <c r="D80" s="23"/>
      <c r="E80" s="12"/>
      <c r="F80" s="99" t="s">
        <v>542</v>
      </c>
      <c r="G80" s="46" t="s">
        <v>1463</v>
      </c>
      <c r="H80" s="46" t="s">
        <v>1561</v>
      </c>
      <c r="I80" s="176">
        <f t="shared" si="2"/>
        <v>88</v>
      </c>
      <c r="J80" s="177">
        <f t="shared" si="3"/>
        <v>644.16000000000008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1:36" x14ac:dyDescent="0.25">
      <c r="A81" s="57" t="s">
        <v>264</v>
      </c>
      <c r="B81" s="12" t="s">
        <v>72</v>
      </c>
      <c r="C81" s="12" t="s">
        <v>792</v>
      </c>
      <c r="D81" s="23"/>
      <c r="E81" s="12"/>
      <c r="F81" s="8" t="s">
        <v>73</v>
      </c>
      <c r="G81" s="46" t="s">
        <v>1228</v>
      </c>
      <c r="H81" s="46" t="s">
        <v>1562</v>
      </c>
      <c r="I81" s="176">
        <f t="shared" si="2"/>
        <v>8</v>
      </c>
      <c r="J81" s="177">
        <f t="shared" si="3"/>
        <v>58.56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1:36" x14ac:dyDescent="0.25">
      <c r="A82" s="57" t="s">
        <v>399</v>
      </c>
      <c r="B82" s="12" t="s">
        <v>452</v>
      </c>
      <c r="C82" s="12" t="s">
        <v>453</v>
      </c>
      <c r="D82" s="23"/>
      <c r="E82" s="12"/>
      <c r="F82" s="8" t="s">
        <v>454</v>
      </c>
      <c r="G82" s="46" t="s">
        <v>1464</v>
      </c>
      <c r="H82" s="46" t="s">
        <v>1464</v>
      </c>
      <c r="I82" s="176">
        <f t="shared" si="2"/>
        <v>0</v>
      </c>
      <c r="J82" s="177">
        <f t="shared" si="3"/>
        <v>0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1:36" x14ac:dyDescent="0.25">
      <c r="A83" s="57" t="s">
        <v>409</v>
      </c>
      <c r="B83" s="99" t="s">
        <v>1103</v>
      </c>
      <c r="C83" s="99" t="s">
        <v>1104</v>
      </c>
      <c r="D83" s="23"/>
      <c r="E83" s="12"/>
      <c r="F83" s="155" t="s">
        <v>1105</v>
      </c>
      <c r="G83" s="46" t="s">
        <v>577</v>
      </c>
      <c r="H83" s="46" t="s">
        <v>640</v>
      </c>
      <c r="I83" s="176">
        <f t="shared" si="2"/>
        <v>45</v>
      </c>
      <c r="J83" s="177">
        <f t="shared" si="3"/>
        <v>329.40000000000003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6" x14ac:dyDescent="0.25">
      <c r="A84" s="57" t="s">
        <v>492</v>
      </c>
      <c r="B84" s="12" t="s">
        <v>75</v>
      </c>
      <c r="C84" s="12" t="s">
        <v>141</v>
      </c>
      <c r="D84" s="23"/>
      <c r="E84" s="12"/>
      <c r="F84" s="8" t="s">
        <v>76</v>
      </c>
      <c r="G84" s="46" t="s">
        <v>492</v>
      </c>
      <c r="H84" s="46" t="s">
        <v>495</v>
      </c>
      <c r="I84" s="176">
        <f t="shared" si="2"/>
        <v>3</v>
      </c>
      <c r="J84" s="177">
        <f t="shared" si="3"/>
        <v>21.96</v>
      </c>
    </row>
    <row r="85" spans="1:36" x14ac:dyDescent="0.25">
      <c r="A85" s="57" t="s">
        <v>493</v>
      </c>
      <c r="B85" s="12" t="s">
        <v>78</v>
      </c>
      <c r="C85" s="108" t="s">
        <v>142</v>
      </c>
      <c r="D85" s="25"/>
      <c r="E85" s="237"/>
      <c r="F85" s="86" t="s">
        <v>79</v>
      </c>
      <c r="G85" s="46" t="s">
        <v>1465</v>
      </c>
      <c r="H85" s="46" t="s">
        <v>1563</v>
      </c>
      <c r="I85" s="176">
        <f t="shared" si="2"/>
        <v>349</v>
      </c>
      <c r="J85" s="177">
        <f t="shared" si="3"/>
        <v>2554.6800000000003</v>
      </c>
    </row>
    <row r="86" spans="1:36" x14ac:dyDescent="0.25">
      <c r="A86" s="57" t="s">
        <v>494</v>
      </c>
      <c r="B86" s="12" t="s">
        <v>80</v>
      </c>
      <c r="C86" s="109"/>
      <c r="D86" s="29"/>
      <c r="E86" s="238"/>
      <c r="F86" s="88"/>
      <c r="G86" s="46" t="s">
        <v>1466</v>
      </c>
      <c r="H86" s="46" t="s">
        <v>1564</v>
      </c>
      <c r="I86" s="176">
        <f t="shared" si="2"/>
        <v>88</v>
      </c>
      <c r="J86" s="177">
        <f t="shared" si="3"/>
        <v>644.16000000000008</v>
      </c>
    </row>
    <row r="87" spans="1:36" x14ac:dyDescent="0.25">
      <c r="A87" s="57" t="s">
        <v>495</v>
      </c>
      <c r="B87" s="12" t="s">
        <v>336</v>
      </c>
      <c r="C87" s="109" t="s">
        <v>337</v>
      </c>
      <c r="D87" s="23"/>
      <c r="E87" s="12"/>
      <c r="F87" s="182" t="s">
        <v>327</v>
      </c>
      <c r="G87" s="46" t="s">
        <v>1467</v>
      </c>
      <c r="H87" s="46" t="s">
        <v>1565</v>
      </c>
      <c r="I87" s="176">
        <f t="shared" si="2"/>
        <v>1</v>
      </c>
      <c r="J87" s="177">
        <f t="shared" si="3"/>
        <v>7.32</v>
      </c>
    </row>
    <row r="88" spans="1:36" x14ac:dyDescent="0.25">
      <c r="A88" s="57" t="s">
        <v>496</v>
      </c>
      <c r="B88" s="12" t="s">
        <v>1540</v>
      </c>
      <c r="C88" s="109" t="s">
        <v>1541</v>
      </c>
      <c r="D88" s="8"/>
      <c r="E88" s="10"/>
      <c r="F88" s="186" t="s">
        <v>1542</v>
      </c>
      <c r="G88" s="115"/>
      <c r="H88" s="115"/>
      <c r="I88" s="176">
        <f t="shared" si="2"/>
        <v>0</v>
      </c>
      <c r="J88" s="177">
        <f t="shared" si="3"/>
        <v>0</v>
      </c>
    </row>
    <row r="89" spans="1:36" x14ac:dyDescent="0.25">
      <c r="A89" s="57" t="s">
        <v>497</v>
      </c>
      <c r="B89" s="12" t="s">
        <v>702</v>
      </c>
      <c r="C89" s="12" t="s">
        <v>703</v>
      </c>
      <c r="D89" s="8"/>
      <c r="E89" s="10"/>
      <c r="F89" s="8" t="s">
        <v>704</v>
      </c>
      <c r="G89" s="46" t="s">
        <v>85</v>
      </c>
      <c r="H89" s="46" t="s">
        <v>196</v>
      </c>
      <c r="I89" s="176">
        <f t="shared" si="2"/>
        <v>10</v>
      </c>
      <c r="J89" s="177">
        <f t="shared" si="3"/>
        <v>73.2</v>
      </c>
    </row>
    <row r="90" spans="1:36" x14ac:dyDescent="0.25">
      <c r="A90" s="57" t="s">
        <v>498</v>
      </c>
      <c r="B90" s="12" t="s">
        <v>902</v>
      </c>
      <c r="C90" s="12" t="s">
        <v>903</v>
      </c>
      <c r="D90" s="23"/>
      <c r="E90" s="12"/>
      <c r="F90" s="8" t="s">
        <v>904</v>
      </c>
      <c r="G90" s="46" t="s">
        <v>642</v>
      </c>
      <c r="H90" s="46" t="s">
        <v>1566</v>
      </c>
      <c r="I90" s="176">
        <f t="shared" si="2"/>
        <v>363</v>
      </c>
      <c r="J90" s="177">
        <f t="shared" si="3"/>
        <v>2657.1600000000003</v>
      </c>
    </row>
    <row r="91" spans="1:36" x14ac:dyDescent="0.25">
      <c r="A91" s="57" t="s">
        <v>499</v>
      </c>
      <c r="B91" s="12" t="s">
        <v>696</v>
      </c>
      <c r="C91" s="12" t="s">
        <v>697</v>
      </c>
      <c r="D91" s="23"/>
      <c r="E91" s="12"/>
      <c r="F91" s="8" t="s">
        <v>698</v>
      </c>
      <c r="G91" s="46" t="s">
        <v>493</v>
      </c>
      <c r="H91" s="46" t="s">
        <v>658</v>
      </c>
      <c r="I91" s="176">
        <f t="shared" si="2"/>
        <v>39</v>
      </c>
      <c r="J91" s="177">
        <f t="shared" si="3"/>
        <v>285.48</v>
      </c>
    </row>
    <row r="92" spans="1:36" x14ac:dyDescent="0.25">
      <c r="A92" s="57" t="s">
        <v>500</v>
      </c>
      <c r="B92" s="12" t="s">
        <v>1188</v>
      </c>
      <c r="C92" s="64" t="s">
        <v>1189</v>
      </c>
      <c r="D92" s="8"/>
      <c r="E92" s="10"/>
      <c r="F92" s="8" t="s">
        <v>1185</v>
      </c>
      <c r="G92" s="115"/>
      <c r="H92" s="115" t="s">
        <v>23</v>
      </c>
      <c r="I92" s="176">
        <f t="shared" si="2"/>
        <v>4</v>
      </c>
      <c r="J92" s="177">
        <f t="shared" si="3"/>
        <v>29.28</v>
      </c>
    </row>
    <row r="93" spans="1:36" x14ac:dyDescent="0.25">
      <c r="A93" s="57" t="s">
        <v>501</v>
      </c>
      <c r="B93" s="12" t="s">
        <v>682</v>
      </c>
      <c r="C93" s="12" t="s">
        <v>683</v>
      </c>
      <c r="D93" s="23"/>
      <c r="E93" s="12"/>
      <c r="F93" s="8" t="s">
        <v>681</v>
      </c>
      <c r="G93" s="46" t="s">
        <v>1468</v>
      </c>
      <c r="H93" s="46" t="s">
        <v>624</v>
      </c>
      <c r="I93" s="176">
        <f t="shared" si="2"/>
        <v>244</v>
      </c>
      <c r="J93" s="177">
        <f t="shared" si="3"/>
        <v>1786.0800000000002</v>
      </c>
    </row>
    <row r="94" spans="1:36" x14ac:dyDescent="0.25">
      <c r="A94" s="57" t="s">
        <v>502</v>
      </c>
      <c r="B94" s="12" t="s">
        <v>339</v>
      </c>
      <c r="C94" s="109" t="s">
        <v>340</v>
      </c>
      <c r="D94" s="23"/>
      <c r="E94" s="12"/>
      <c r="F94" s="182" t="s">
        <v>322</v>
      </c>
      <c r="G94" s="46" t="s">
        <v>608</v>
      </c>
      <c r="H94" s="46" t="s">
        <v>941</v>
      </c>
      <c r="I94" s="176">
        <f t="shared" si="2"/>
        <v>48</v>
      </c>
      <c r="J94" s="177">
        <f t="shared" si="3"/>
        <v>351.36</v>
      </c>
    </row>
    <row r="95" spans="1:36" x14ac:dyDescent="0.25">
      <c r="A95" s="57" t="s">
        <v>464</v>
      </c>
      <c r="B95" s="12" t="s">
        <v>180</v>
      </c>
      <c r="C95" s="109" t="s">
        <v>181</v>
      </c>
      <c r="D95" s="23"/>
      <c r="E95" s="12"/>
      <c r="F95" s="182" t="s">
        <v>166</v>
      </c>
      <c r="G95" s="46" t="s">
        <v>838</v>
      </c>
      <c r="H95" s="46" t="s">
        <v>838</v>
      </c>
      <c r="I95" s="176">
        <f t="shared" si="2"/>
        <v>0</v>
      </c>
      <c r="J95" s="177">
        <f t="shared" si="3"/>
        <v>0</v>
      </c>
    </row>
    <row r="96" spans="1:36" x14ac:dyDescent="0.25">
      <c r="A96" s="57" t="s">
        <v>100</v>
      </c>
      <c r="B96" s="12" t="s">
        <v>1297</v>
      </c>
      <c r="C96" s="12" t="s">
        <v>1298</v>
      </c>
      <c r="D96" s="65"/>
      <c r="E96" s="66"/>
      <c r="F96" s="8" t="s">
        <v>1292</v>
      </c>
      <c r="G96" s="115"/>
      <c r="H96" s="115"/>
      <c r="I96" s="176">
        <f t="shared" si="2"/>
        <v>0</v>
      </c>
      <c r="J96" s="177">
        <f t="shared" si="3"/>
        <v>0</v>
      </c>
    </row>
    <row r="97" spans="1:12" x14ac:dyDescent="0.25">
      <c r="A97" s="57" t="s">
        <v>503</v>
      </c>
      <c r="B97" s="12" t="s">
        <v>342</v>
      </c>
      <c r="C97" s="109" t="s">
        <v>343</v>
      </c>
      <c r="D97" s="65"/>
      <c r="E97" s="66"/>
      <c r="F97" s="182" t="s">
        <v>312</v>
      </c>
      <c r="G97" s="46" t="s">
        <v>1469</v>
      </c>
      <c r="H97" s="46" t="s">
        <v>1567</v>
      </c>
      <c r="I97" s="176">
        <f t="shared" si="2"/>
        <v>197</v>
      </c>
      <c r="J97" s="177">
        <f t="shared" si="3"/>
        <v>1442.04</v>
      </c>
    </row>
    <row r="98" spans="1:12" x14ac:dyDescent="0.25">
      <c r="A98" s="57" t="s">
        <v>112</v>
      </c>
      <c r="B98" s="12" t="s">
        <v>345</v>
      </c>
      <c r="C98" s="109" t="s">
        <v>346</v>
      </c>
      <c r="D98" s="23"/>
      <c r="E98" s="12"/>
      <c r="F98" s="182" t="s">
        <v>322</v>
      </c>
      <c r="G98" s="46" t="s">
        <v>1470</v>
      </c>
      <c r="H98" s="46" t="s">
        <v>1568</v>
      </c>
      <c r="I98" s="176">
        <f t="shared" si="2"/>
        <v>170</v>
      </c>
      <c r="J98" s="177">
        <f t="shared" si="3"/>
        <v>1244.4000000000001</v>
      </c>
    </row>
    <row r="99" spans="1:12" x14ac:dyDescent="0.25">
      <c r="A99" s="57" t="s">
        <v>504</v>
      </c>
      <c r="B99" s="12" t="s">
        <v>229</v>
      </c>
      <c r="C99" s="109" t="s">
        <v>231</v>
      </c>
      <c r="D99" s="65"/>
      <c r="E99" s="66"/>
      <c r="F99" s="182" t="s">
        <v>214</v>
      </c>
      <c r="G99" s="46" t="s">
        <v>765</v>
      </c>
      <c r="H99" s="46" t="s">
        <v>859</v>
      </c>
      <c r="I99" s="176">
        <f t="shared" si="2"/>
        <v>5</v>
      </c>
      <c r="J99" s="177">
        <f t="shared" si="3"/>
        <v>36.6</v>
      </c>
    </row>
    <row r="100" spans="1:12" x14ac:dyDescent="0.25">
      <c r="A100" s="57" t="s">
        <v>505</v>
      </c>
      <c r="B100" s="12" t="s">
        <v>230</v>
      </c>
      <c r="C100" s="109" t="s">
        <v>231</v>
      </c>
      <c r="D100" s="65"/>
      <c r="E100" s="66"/>
      <c r="F100" s="182" t="s">
        <v>214</v>
      </c>
      <c r="G100" s="46" t="s">
        <v>1471</v>
      </c>
      <c r="H100" s="46" t="s">
        <v>1569</v>
      </c>
      <c r="I100" s="176">
        <f t="shared" si="2"/>
        <v>15</v>
      </c>
      <c r="J100" s="177">
        <f t="shared" si="3"/>
        <v>109.80000000000001</v>
      </c>
    </row>
    <row r="101" spans="1:12" x14ac:dyDescent="0.25">
      <c r="A101" s="57" t="s">
        <v>506</v>
      </c>
      <c r="B101" s="12" t="s">
        <v>1532</v>
      </c>
      <c r="C101" s="12" t="s">
        <v>1533</v>
      </c>
      <c r="D101" s="65"/>
      <c r="E101" s="66"/>
      <c r="F101" s="8" t="s">
        <v>1531</v>
      </c>
      <c r="G101" s="115"/>
      <c r="H101" s="115"/>
      <c r="I101" s="176">
        <f t="shared" si="2"/>
        <v>0</v>
      </c>
      <c r="J101" s="177">
        <f t="shared" si="3"/>
        <v>0</v>
      </c>
    </row>
    <row r="102" spans="1:12" x14ac:dyDescent="0.25">
      <c r="A102" s="57" t="s">
        <v>507</v>
      </c>
      <c r="B102" s="12" t="s">
        <v>905</v>
      </c>
      <c r="C102" s="109" t="s">
        <v>906</v>
      </c>
      <c r="D102" s="65"/>
      <c r="E102" s="66"/>
      <c r="F102" s="182" t="s">
        <v>907</v>
      </c>
      <c r="G102" s="46" t="s">
        <v>23</v>
      </c>
      <c r="H102" s="46" t="s">
        <v>34</v>
      </c>
      <c r="I102" s="176">
        <f t="shared" si="2"/>
        <v>4</v>
      </c>
      <c r="J102" s="177">
        <f t="shared" si="3"/>
        <v>29.28</v>
      </c>
    </row>
    <row r="103" spans="1:12" x14ac:dyDescent="0.25">
      <c r="A103" s="57" t="s">
        <v>353</v>
      </c>
      <c r="B103" s="12" t="s">
        <v>82</v>
      </c>
      <c r="C103" s="41" t="s">
        <v>143</v>
      </c>
      <c r="D103" s="23"/>
      <c r="E103" s="12"/>
      <c r="F103" s="67" t="s">
        <v>232</v>
      </c>
      <c r="G103" s="48" t="s">
        <v>503</v>
      </c>
      <c r="H103" s="48" t="s">
        <v>710</v>
      </c>
      <c r="I103" s="176">
        <f t="shared" si="2"/>
        <v>31</v>
      </c>
      <c r="J103" s="177">
        <f t="shared" si="3"/>
        <v>226.92000000000002</v>
      </c>
    </row>
    <row r="104" spans="1:12" x14ac:dyDescent="0.25">
      <c r="A104" s="57" t="s">
        <v>101</v>
      </c>
      <c r="B104" s="12" t="s">
        <v>908</v>
      </c>
      <c r="C104" s="41" t="s">
        <v>909</v>
      </c>
      <c r="D104" s="65"/>
      <c r="E104" s="66"/>
      <c r="F104" s="67" t="s">
        <v>907</v>
      </c>
      <c r="G104" s="115" t="s">
        <v>16</v>
      </c>
      <c r="H104" s="115" t="s">
        <v>16</v>
      </c>
      <c r="I104" s="176">
        <f t="shared" si="2"/>
        <v>0</v>
      </c>
      <c r="J104" s="177">
        <f t="shared" si="3"/>
        <v>0</v>
      </c>
    </row>
    <row r="105" spans="1:12" x14ac:dyDescent="0.25">
      <c r="A105" s="57" t="s">
        <v>568</v>
      </c>
      <c r="B105" s="12" t="s">
        <v>842</v>
      </c>
      <c r="C105" s="41" t="s">
        <v>843</v>
      </c>
      <c r="D105" s="65"/>
      <c r="E105" s="66"/>
      <c r="F105" s="67" t="s">
        <v>844</v>
      </c>
      <c r="G105" s="48" t="s">
        <v>26</v>
      </c>
      <c r="H105" s="48" t="s">
        <v>58</v>
      </c>
      <c r="I105" s="176">
        <f t="shared" si="2"/>
        <v>11</v>
      </c>
      <c r="J105" s="177">
        <f t="shared" si="3"/>
        <v>80.52000000000001</v>
      </c>
    </row>
    <row r="106" spans="1:12" x14ac:dyDescent="0.25">
      <c r="A106" s="57" t="s">
        <v>300</v>
      </c>
      <c r="B106" s="12" t="s">
        <v>233</v>
      </c>
      <c r="C106" s="41" t="s">
        <v>234</v>
      </c>
      <c r="D106" s="185"/>
      <c r="E106" s="66"/>
      <c r="F106" s="67" t="s">
        <v>210</v>
      </c>
      <c r="G106" s="48" t="s">
        <v>1260</v>
      </c>
      <c r="H106" s="48" t="s">
        <v>1570</v>
      </c>
      <c r="I106" s="176">
        <f t="shared" si="2"/>
        <v>2</v>
      </c>
      <c r="J106" s="177">
        <f t="shared" si="3"/>
        <v>14.64</v>
      </c>
    </row>
    <row r="107" spans="1:12" x14ac:dyDescent="0.25">
      <c r="A107" s="57" t="s">
        <v>569</v>
      </c>
      <c r="B107" s="12" t="s">
        <v>183</v>
      </c>
      <c r="C107" s="41" t="s">
        <v>184</v>
      </c>
      <c r="D107" s="23"/>
      <c r="E107" s="12"/>
      <c r="F107" s="43" t="s">
        <v>166</v>
      </c>
      <c r="G107" s="48" t="s">
        <v>1472</v>
      </c>
      <c r="H107" s="48" t="s">
        <v>1571</v>
      </c>
      <c r="I107" s="176">
        <f t="shared" si="2"/>
        <v>190</v>
      </c>
      <c r="J107" s="177">
        <f t="shared" si="3"/>
        <v>1390.8</v>
      </c>
      <c r="L107" t="s">
        <v>1165</v>
      </c>
    </row>
    <row r="108" spans="1:12" x14ac:dyDescent="0.25">
      <c r="A108" s="57" t="s">
        <v>570</v>
      </c>
      <c r="B108" s="12" t="s">
        <v>1307</v>
      </c>
      <c r="C108" s="12" t="s">
        <v>1308</v>
      </c>
      <c r="D108" s="8"/>
      <c r="E108" s="10"/>
      <c r="F108" s="8" t="s">
        <v>1309</v>
      </c>
      <c r="G108" s="115"/>
      <c r="H108" s="115"/>
      <c r="I108" s="176">
        <f t="shared" si="2"/>
        <v>0</v>
      </c>
      <c r="J108" s="177">
        <f t="shared" si="3"/>
        <v>0</v>
      </c>
    </row>
    <row r="109" spans="1:12" x14ac:dyDescent="0.25">
      <c r="A109" s="57" t="s">
        <v>571</v>
      </c>
      <c r="B109" s="12" t="s">
        <v>725</v>
      </c>
      <c r="C109" s="41" t="s">
        <v>726</v>
      </c>
      <c r="D109" s="23"/>
      <c r="E109" s="12"/>
      <c r="F109" s="8" t="s">
        <v>727</v>
      </c>
      <c r="G109" s="48" t="s">
        <v>88</v>
      </c>
      <c r="H109" s="48" t="s">
        <v>192</v>
      </c>
      <c r="I109" s="176">
        <f t="shared" si="2"/>
        <v>5</v>
      </c>
      <c r="J109" s="177">
        <f t="shared" si="3"/>
        <v>36.6</v>
      </c>
    </row>
    <row r="110" spans="1:12" x14ac:dyDescent="0.25">
      <c r="A110" s="57" t="s">
        <v>572</v>
      </c>
      <c r="B110" s="12" t="s">
        <v>443</v>
      </c>
      <c r="C110" s="41" t="s">
        <v>444</v>
      </c>
      <c r="D110" s="23"/>
      <c r="E110" s="12"/>
      <c r="F110" s="43" t="s">
        <v>410</v>
      </c>
      <c r="G110" s="48" t="s">
        <v>1473</v>
      </c>
      <c r="H110" s="48" t="s">
        <v>1473</v>
      </c>
      <c r="I110" s="176">
        <f t="shared" si="2"/>
        <v>0</v>
      </c>
      <c r="J110" s="177">
        <f t="shared" si="3"/>
        <v>0</v>
      </c>
    </row>
    <row r="111" spans="1:12" x14ac:dyDescent="0.25">
      <c r="A111" s="57" t="s">
        <v>158</v>
      </c>
      <c r="B111" s="12" t="s">
        <v>910</v>
      </c>
      <c r="C111" s="41" t="s">
        <v>912</v>
      </c>
      <c r="D111" s="23"/>
      <c r="E111" s="12"/>
      <c r="F111" s="43" t="s">
        <v>913</v>
      </c>
      <c r="G111" s="48" t="s">
        <v>389</v>
      </c>
      <c r="H111" s="48" t="s">
        <v>994</v>
      </c>
      <c r="I111" s="176">
        <f t="shared" si="2"/>
        <v>103</v>
      </c>
      <c r="J111" s="177">
        <f t="shared" si="3"/>
        <v>753.96</v>
      </c>
    </row>
    <row r="112" spans="1:12" x14ac:dyDescent="0.25">
      <c r="A112" s="57" t="s">
        <v>573</v>
      </c>
      <c r="B112" s="12" t="s">
        <v>911</v>
      </c>
      <c r="C112" s="41" t="s">
        <v>912</v>
      </c>
      <c r="D112" s="23"/>
      <c r="E112" s="12"/>
      <c r="F112" s="43" t="s">
        <v>913</v>
      </c>
      <c r="G112" s="48" t="s">
        <v>981</v>
      </c>
      <c r="H112" s="48" t="s">
        <v>1439</v>
      </c>
      <c r="I112" s="176">
        <f t="shared" si="2"/>
        <v>42</v>
      </c>
      <c r="J112" s="177">
        <f t="shared" si="3"/>
        <v>307.44</v>
      </c>
    </row>
    <row r="113" spans="1:11" x14ac:dyDescent="0.25">
      <c r="A113" s="57" t="s">
        <v>574</v>
      </c>
      <c r="B113" s="12" t="s">
        <v>1204</v>
      </c>
      <c r="C113" s="12" t="s">
        <v>1205</v>
      </c>
      <c r="D113" s="23"/>
      <c r="E113" s="12"/>
      <c r="F113" s="43" t="s">
        <v>1208</v>
      </c>
      <c r="G113" s="115"/>
      <c r="H113" s="115"/>
      <c r="I113" s="176">
        <f t="shared" si="2"/>
        <v>0</v>
      </c>
      <c r="J113" s="177">
        <f t="shared" si="3"/>
        <v>0</v>
      </c>
    </row>
    <row r="114" spans="1:11" x14ac:dyDescent="0.25">
      <c r="A114" s="57" t="s">
        <v>575</v>
      </c>
      <c r="B114" s="12" t="s">
        <v>1206</v>
      </c>
      <c r="C114" s="12" t="s">
        <v>1207</v>
      </c>
      <c r="D114" s="23"/>
      <c r="E114" s="12"/>
      <c r="F114" s="43" t="s">
        <v>1208</v>
      </c>
      <c r="G114" s="115"/>
      <c r="H114" s="115"/>
      <c r="I114" s="176">
        <f t="shared" si="2"/>
        <v>0</v>
      </c>
      <c r="J114" s="177">
        <f t="shared" si="3"/>
        <v>0</v>
      </c>
    </row>
    <row r="115" spans="1:11" x14ac:dyDescent="0.25">
      <c r="A115" s="57" t="s">
        <v>576</v>
      </c>
      <c r="B115" s="12" t="s">
        <v>235</v>
      </c>
      <c r="C115" s="41" t="s">
        <v>236</v>
      </c>
      <c r="D115" s="23"/>
      <c r="E115" s="12"/>
      <c r="F115" s="43" t="s">
        <v>222</v>
      </c>
      <c r="G115" s="48" t="s">
        <v>1474</v>
      </c>
      <c r="H115" s="48" t="s">
        <v>1572</v>
      </c>
      <c r="I115" s="176">
        <f t="shared" si="2"/>
        <v>290</v>
      </c>
      <c r="J115" s="177">
        <f t="shared" si="3"/>
        <v>2122.8000000000002</v>
      </c>
    </row>
    <row r="116" spans="1:11" x14ac:dyDescent="0.25">
      <c r="A116" s="57" t="s">
        <v>577</v>
      </c>
      <c r="B116" s="12" t="s">
        <v>1431</v>
      </c>
      <c r="C116" s="41" t="s">
        <v>1432</v>
      </c>
      <c r="D116" s="8"/>
      <c r="E116" s="10"/>
      <c r="F116" s="43" t="s">
        <v>1433</v>
      </c>
      <c r="G116" s="48"/>
      <c r="H116" s="48" t="s">
        <v>20</v>
      </c>
      <c r="I116" s="176">
        <f t="shared" si="2"/>
        <v>3</v>
      </c>
      <c r="J116" s="177">
        <f t="shared" si="3"/>
        <v>21.96</v>
      </c>
    </row>
    <row r="117" spans="1:11" x14ac:dyDescent="0.25">
      <c r="A117" s="57" t="s">
        <v>578</v>
      </c>
      <c r="B117" s="12" t="s">
        <v>351</v>
      </c>
      <c r="C117" s="41" t="s">
        <v>352</v>
      </c>
      <c r="D117" s="23"/>
      <c r="E117" s="12"/>
      <c r="F117" s="43" t="s">
        <v>327</v>
      </c>
      <c r="G117" s="48" t="s">
        <v>1475</v>
      </c>
      <c r="H117" s="48" t="s">
        <v>1573</v>
      </c>
      <c r="I117" s="176">
        <f t="shared" si="2"/>
        <v>369</v>
      </c>
      <c r="J117" s="177">
        <f t="shared" si="3"/>
        <v>2701.08</v>
      </c>
    </row>
    <row r="118" spans="1:11" x14ac:dyDescent="0.25">
      <c r="A118" s="57" t="s">
        <v>579</v>
      </c>
      <c r="B118" s="99" t="s">
        <v>543</v>
      </c>
      <c r="C118" s="99" t="s">
        <v>544</v>
      </c>
      <c r="D118" s="23"/>
      <c r="E118" s="12"/>
      <c r="F118" s="99" t="s">
        <v>545</v>
      </c>
      <c r="G118" s="48" t="s">
        <v>1476</v>
      </c>
      <c r="H118" s="48" t="s">
        <v>1574</v>
      </c>
      <c r="I118" s="176">
        <f t="shared" si="2"/>
        <v>291</v>
      </c>
      <c r="J118" s="177">
        <f t="shared" si="3"/>
        <v>2130.12</v>
      </c>
    </row>
    <row r="119" spans="1:11" x14ac:dyDescent="0.25">
      <c r="A119" s="57" t="s">
        <v>580</v>
      </c>
      <c r="B119" s="12" t="s">
        <v>440</v>
      </c>
      <c r="C119" s="41" t="s">
        <v>441</v>
      </c>
      <c r="D119" s="23"/>
      <c r="E119" s="12"/>
      <c r="F119" s="43" t="s">
        <v>442</v>
      </c>
      <c r="G119" s="48" t="s">
        <v>1477</v>
      </c>
      <c r="H119" s="48" t="s">
        <v>998</v>
      </c>
      <c r="I119" s="176">
        <f t="shared" si="2"/>
        <v>50</v>
      </c>
      <c r="J119" s="177">
        <f t="shared" si="3"/>
        <v>366</v>
      </c>
    </row>
    <row r="120" spans="1:11" x14ac:dyDescent="0.25">
      <c r="A120" s="57" t="s">
        <v>581</v>
      </c>
      <c r="B120" s="12" t="s">
        <v>848</v>
      </c>
      <c r="C120" s="126" t="s">
        <v>849</v>
      </c>
      <c r="D120" s="23"/>
      <c r="E120" s="12"/>
      <c r="F120" s="127" t="s">
        <v>850</v>
      </c>
      <c r="G120" s="48" t="s">
        <v>58</v>
      </c>
      <c r="H120" s="48" t="s">
        <v>71</v>
      </c>
      <c r="I120" s="176">
        <f t="shared" si="2"/>
        <v>4</v>
      </c>
      <c r="J120" s="177">
        <f t="shared" si="3"/>
        <v>29.28</v>
      </c>
    </row>
    <row r="121" spans="1:11" x14ac:dyDescent="0.25">
      <c r="A121" s="57" t="s">
        <v>582</v>
      </c>
      <c r="B121" s="12" t="s">
        <v>185</v>
      </c>
      <c r="C121" s="89" t="s">
        <v>187</v>
      </c>
      <c r="D121" s="241"/>
      <c r="E121" s="243"/>
      <c r="F121" s="83" t="s">
        <v>188</v>
      </c>
      <c r="G121" s="48" t="s">
        <v>1478</v>
      </c>
      <c r="H121" s="48" t="s">
        <v>1575</v>
      </c>
      <c r="I121" s="176">
        <f t="shared" si="2"/>
        <v>2</v>
      </c>
      <c r="J121" s="177">
        <f t="shared" si="3"/>
        <v>14.64</v>
      </c>
    </row>
    <row r="122" spans="1:11" x14ac:dyDescent="0.25">
      <c r="A122" s="57" t="s">
        <v>583</v>
      </c>
      <c r="B122" s="12" t="s">
        <v>186</v>
      </c>
      <c r="C122" s="90"/>
      <c r="D122" s="242"/>
      <c r="E122" s="244"/>
      <c r="F122" s="85"/>
      <c r="G122" s="48" t="s">
        <v>299</v>
      </c>
      <c r="H122" s="48" t="s">
        <v>730</v>
      </c>
      <c r="I122" s="176">
        <f t="shared" si="2"/>
        <v>9</v>
      </c>
      <c r="J122" s="177">
        <f t="shared" si="3"/>
        <v>65.88</v>
      </c>
      <c r="K122" s="54"/>
    </row>
    <row r="123" spans="1:11" x14ac:dyDescent="0.25">
      <c r="A123" s="57" t="s">
        <v>584</v>
      </c>
      <c r="B123" s="12" t="s">
        <v>1212</v>
      </c>
      <c r="C123" s="12" t="s">
        <v>1213</v>
      </c>
      <c r="D123" s="23"/>
      <c r="E123" s="12"/>
      <c r="F123" s="8" t="s">
        <v>1211</v>
      </c>
      <c r="G123" s="115"/>
      <c r="H123" s="115"/>
      <c r="I123" s="176">
        <f t="shared" si="2"/>
        <v>0</v>
      </c>
      <c r="J123" s="177">
        <f t="shared" si="3"/>
        <v>0</v>
      </c>
      <c r="K123" s="54"/>
    </row>
    <row r="124" spans="1:11" x14ac:dyDescent="0.25">
      <c r="A124" s="57" t="s">
        <v>658</v>
      </c>
      <c r="B124" s="12" t="s">
        <v>1282</v>
      </c>
      <c r="C124" s="12" t="s">
        <v>1283</v>
      </c>
      <c r="D124" s="23"/>
      <c r="E124" s="12"/>
      <c r="F124" s="65" t="s">
        <v>1286</v>
      </c>
      <c r="G124" s="115"/>
      <c r="H124" s="115"/>
      <c r="I124" s="176">
        <f t="shared" si="2"/>
        <v>0</v>
      </c>
      <c r="J124" s="177">
        <f t="shared" si="3"/>
        <v>0</v>
      </c>
      <c r="K124" s="54"/>
    </row>
    <row r="125" spans="1:11" x14ac:dyDescent="0.25">
      <c r="A125" s="57" t="s">
        <v>707</v>
      </c>
      <c r="B125" s="12" t="s">
        <v>1284</v>
      </c>
      <c r="C125" s="12" t="s">
        <v>1285</v>
      </c>
      <c r="D125" s="23"/>
      <c r="E125" s="12"/>
      <c r="F125" s="65" t="s">
        <v>1286</v>
      </c>
      <c r="G125" s="115"/>
      <c r="H125" s="115"/>
      <c r="I125" s="176">
        <f t="shared" si="2"/>
        <v>0</v>
      </c>
      <c r="J125" s="177">
        <f t="shared" si="3"/>
        <v>0</v>
      </c>
      <c r="K125" s="54"/>
    </row>
    <row r="126" spans="1:11" x14ac:dyDescent="0.25">
      <c r="A126" s="57" t="s">
        <v>708</v>
      </c>
      <c r="B126" s="12" t="s">
        <v>354</v>
      </c>
      <c r="C126" s="41" t="s">
        <v>355</v>
      </c>
      <c r="D126" s="8"/>
      <c r="E126" s="10"/>
      <c r="F126" s="43" t="s">
        <v>327</v>
      </c>
      <c r="G126" s="48" t="s">
        <v>979</v>
      </c>
      <c r="H126" s="48" t="s">
        <v>979</v>
      </c>
      <c r="I126" s="176">
        <f t="shared" si="2"/>
        <v>0</v>
      </c>
      <c r="J126" s="177">
        <f t="shared" si="3"/>
        <v>0</v>
      </c>
      <c r="K126" s="54"/>
    </row>
    <row r="127" spans="1:11" x14ac:dyDescent="0.25">
      <c r="A127" s="57" t="s">
        <v>709</v>
      </c>
      <c r="B127" s="12" t="s">
        <v>914</v>
      </c>
      <c r="C127" s="89" t="s">
        <v>916</v>
      </c>
      <c r="D127" s="8"/>
      <c r="E127" s="10"/>
      <c r="F127" s="83" t="s">
        <v>901</v>
      </c>
      <c r="G127" s="48" t="s">
        <v>581</v>
      </c>
      <c r="H127" s="48" t="s">
        <v>716</v>
      </c>
      <c r="I127" s="176">
        <f t="shared" si="2"/>
        <v>16</v>
      </c>
      <c r="J127" s="177">
        <f t="shared" si="3"/>
        <v>117.12</v>
      </c>
      <c r="K127" s="54"/>
    </row>
    <row r="128" spans="1:11" x14ac:dyDescent="0.25">
      <c r="A128" s="57" t="s">
        <v>710</v>
      </c>
      <c r="B128" s="12" t="s">
        <v>915</v>
      </c>
      <c r="C128" s="90"/>
      <c r="D128" s="8"/>
      <c r="E128" s="10"/>
      <c r="F128" s="85"/>
      <c r="G128" s="48" t="s">
        <v>159</v>
      </c>
      <c r="H128" s="48" t="s">
        <v>92</v>
      </c>
      <c r="I128" s="176">
        <f t="shared" si="2"/>
        <v>9</v>
      </c>
      <c r="J128" s="177">
        <f t="shared" si="3"/>
        <v>65.88</v>
      </c>
      <c r="K128" s="54"/>
    </row>
    <row r="129" spans="1:11" x14ac:dyDescent="0.25">
      <c r="A129" s="57" t="s">
        <v>711</v>
      </c>
      <c r="B129" s="12" t="s">
        <v>853</v>
      </c>
      <c r="C129" s="41" t="s">
        <v>854</v>
      </c>
      <c r="D129" s="8"/>
      <c r="E129" s="10"/>
      <c r="F129" s="43" t="s">
        <v>855</v>
      </c>
      <c r="G129" s="48" t="s">
        <v>17</v>
      </c>
      <c r="H129" s="48" t="s">
        <v>17</v>
      </c>
      <c r="I129" s="176">
        <f t="shared" si="2"/>
        <v>0</v>
      </c>
      <c r="J129" s="177">
        <f t="shared" si="3"/>
        <v>0</v>
      </c>
      <c r="K129" s="54"/>
    </row>
    <row r="130" spans="1:11" x14ac:dyDescent="0.25">
      <c r="A130" s="57" t="s">
        <v>608</v>
      </c>
      <c r="B130" s="12" t="s">
        <v>1175</v>
      </c>
      <c r="C130" s="89" t="s">
        <v>1177</v>
      </c>
      <c r="D130" s="8"/>
      <c r="E130" s="10"/>
      <c r="F130" s="85" t="s">
        <v>1178</v>
      </c>
      <c r="G130" s="115"/>
      <c r="H130" s="115"/>
      <c r="I130" s="176">
        <f t="shared" si="2"/>
        <v>0</v>
      </c>
      <c r="J130" s="177">
        <f t="shared" si="3"/>
        <v>0</v>
      </c>
      <c r="K130" s="54"/>
    </row>
    <row r="131" spans="1:11" x14ac:dyDescent="0.25">
      <c r="A131" s="57" t="s">
        <v>712</v>
      </c>
      <c r="B131" s="12" t="s">
        <v>1176</v>
      </c>
      <c r="C131" s="90"/>
      <c r="D131" s="8"/>
      <c r="E131" s="10"/>
      <c r="F131" s="85" t="s">
        <v>1178</v>
      </c>
      <c r="G131" s="115"/>
      <c r="H131" s="115"/>
      <c r="I131" s="176">
        <f t="shared" si="2"/>
        <v>0</v>
      </c>
      <c r="J131" s="177">
        <f t="shared" si="3"/>
        <v>0</v>
      </c>
      <c r="K131" s="54"/>
    </row>
    <row r="132" spans="1:11" x14ac:dyDescent="0.25">
      <c r="A132" s="57" t="s">
        <v>713</v>
      </c>
      <c r="B132" s="12" t="s">
        <v>1399</v>
      </c>
      <c r="C132" s="90" t="s">
        <v>1400</v>
      </c>
      <c r="D132" s="8"/>
      <c r="E132" s="10"/>
      <c r="F132" s="85" t="s">
        <v>1401</v>
      </c>
      <c r="G132" s="115"/>
      <c r="H132" s="115"/>
      <c r="I132" s="176">
        <f t="shared" si="2"/>
        <v>0</v>
      </c>
      <c r="J132" s="177">
        <f t="shared" si="3"/>
        <v>0</v>
      </c>
      <c r="K132" s="54"/>
    </row>
    <row r="133" spans="1:11" x14ac:dyDescent="0.25">
      <c r="A133" s="57" t="s">
        <v>307</v>
      </c>
      <c r="B133" s="12" t="s">
        <v>357</v>
      </c>
      <c r="C133" s="41" t="s">
        <v>358</v>
      </c>
      <c r="D133" s="8"/>
      <c r="E133" s="10"/>
      <c r="F133" s="43" t="s">
        <v>312</v>
      </c>
      <c r="G133" s="48" t="s">
        <v>1361</v>
      </c>
      <c r="H133" s="48" t="s">
        <v>1576</v>
      </c>
      <c r="I133" s="176">
        <f t="shared" si="2"/>
        <v>4</v>
      </c>
      <c r="J133" s="177">
        <f t="shared" si="3"/>
        <v>29.28</v>
      </c>
      <c r="K133" s="54"/>
    </row>
    <row r="134" spans="1:11" x14ac:dyDescent="0.25">
      <c r="A134" s="57" t="s">
        <v>714</v>
      </c>
      <c r="B134" s="12" t="s">
        <v>437</v>
      </c>
      <c r="C134" s="41" t="s">
        <v>438</v>
      </c>
      <c r="D134" s="23"/>
      <c r="E134" s="12"/>
      <c r="F134" s="43" t="s">
        <v>422</v>
      </c>
      <c r="G134" s="48" t="s">
        <v>1362</v>
      </c>
      <c r="H134" s="48" t="s">
        <v>1362</v>
      </c>
      <c r="I134" s="176">
        <f t="shared" si="2"/>
        <v>0</v>
      </c>
      <c r="J134" s="177">
        <f t="shared" si="3"/>
        <v>0</v>
      </c>
      <c r="K134" s="54"/>
    </row>
    <row r="135" spans="1:11" x14ac:dyDescent="0.25">
      <c r="A135" s="57" t="s">
        <v>715</v>
      </c>
      <c r="B135" s="99" t="s">
        <v>546</v>
      </c>
      <c r="C135" s="99" t="s">
        <v>547</v>
      </c>
      <c r="D135" s="23"/>
      <c r="E135" s="12"/>
      <c r="F135" s="99" t="s">
        <v>539</v>
      </c>
      <c r="G135" s="48" t="s">
        <v>773</v>
      </c>
      <c r="H135" s="48" t="s">
        <v>773</v>
      </c>
      <c r="I135" s="176">
        <f t="shared" si="2"/>
        <v>0</v>
      </c>
      <c r="J135" s="177">
        <f t="shared" si="3"/>
        <v>0</v>
      </c>
      <c r="K135" s="54"/>
    </row>
    <row r="136" spans="1:11" x14ac:dyDescent="0.25">
      <c r="A136" s="57" t="s">
        <v>716</v>
      </c>
      <c r="B136" s="12" t="s">
        <v>684</v>
      </c>
      <c r="C136" s="12" t="s">
        <v>685</v>
      </c>
      <c r="D136" s="23"/>
      <c r="E136" s="12"/>
      <c r="F136" s="8" t="s">
        <v>681</v>
      </c>
      <c r="G136" s="48" t="s">
        <v>658</v>
      </c>
      <c r="H136" s="48" t="s">
        <v>710</v>
      </c>
      <c r="I136" s="176">
        <f t="shared" si="2"/>
        <v>4</v>
      </c>
      <c r="J136" s="177">
        <f t="shared" ref="J136:J199" si="4">I136*7.32</f>
        <v>29.28</v>
      </c>
      <c r="K136" s="54"/>
    </row>
    <row r="137" spans="1:11" x14ac:dyDescent="0.25">
      <c r="A137" s="57" t="s">
        <v>717</v>
      </c>
      <c r="B137" s="12" t="s">
        <v>1407</v>
      </c>
      <c r="C137" s="12" t="s">
        <v>1408</v>
      </c>
      <c r="D137" s="8"/>
      <c r="E137" s="10"/>
      <c r="F137" s="65" t="s">
        <v>1406</v>
      </c>
      <c r="G137" s="115"/>
      <c r="H137" s="115"/>
      <c r="I137" s="176">
        <f t="shared" ref="I137:I200" si="5">H137-G137</f>
        <v>0</v>
      </c>
      <c r="J137" s="177">
        <f t="shared" si="4"/>
        <v>0</v>
      </c>
      <c r="K137" s="54"/>
    </row>
    <row r="138" spans="1:11" x14ac:dyDescent="0.25">
      <c r="A138" s="57" t="s">
        <v>470</v>
      </c>
      <c r="B138" s="12" t="s">
        <v>430</v>
      </c>
      <c r="C138" s="41" t="s">
        <v>431</v>
      </c>
      <c r="D138" s="23"/>
      <c r="E138" s="12"/>
      <c r="F138" s="43" t="s">
        <v>416</v>
      </c>
      <c r="G138" s="48" t="s">
        <v>1479</v>
      </c>
      <c r="H138" s="48" t="s">
        <v>1577</v>
      </c>
      <c r="I138" s="176">
        <f t="shared" si="5"/>
        <v>322</v>
      </c>
      <c r="J138" s="177">
        <f t="shared" si="4"/>
        <v>2357.04</v>
      </c>
      <c r="K138" s="54"/>
    </row>
    <row r="139" spans="1:11" x14ac:dyDescent="0.25">
      <c r="A139" s="57" t="s">
        <v>389</v>
      </c>
      <c r="B139" s="12" t="s">
        <v>656</v>
      </c>
      <c r="C139" s="12" t="s">
        <v>657</v>
      </c>
      <c r="D139" s="23"/>
      <c r="E139" s="12"/>
      <c r="F139" s="8" t="s">
        <v>655</v>
      </c>
      <c r="G139" s="48" t="s">
        <v>723</v>
      </c>
      <c r="H139" s="48" t="s">
        <v>723</v>
      </c>
      <c r="I139" s="176">
        <f t="shared" si="5"/>
        <v>0</v>
      </c>
      <c r="J139" s="177">
        <f t="shared" si="4"/>
        <v>0</v>
      </c>
      <c r="K139" s="54"/>
    </row>
    <row r="140" spans="1:11" x14ac:dyDescent="0.25">
      <c r="A140" s="57" t="s">
        <v>347</v>
      </c>
      <c r="B140" s="12" t="s">
        <v>1507</v>
      </c>
      <c r="C140" s="12" t="s">
        <v>1508</v>
      </c>
      <c r="D140" s="23"/>
      <c r="E140" s="12"/>
      <c r="F140" s="8" t="s">
        <v>1509</v>
      </c>
      <c r="G140" s="115"/>
      <c r="H140" s="115"/>
      <c r="I140" s="176">
        <f t="shared" si="5"/>
        <v>0</v>
      </c>
      <c r="J140" s="177">
        <f t="shared" si="4"/>
        <v>0</v>
      </c>
      <c r="K140" s="54"/>
    </row>
    <row r="141" spans="1:11" x14ac:dyDescent="0.25">
      <c r="A141" s="57" t="s">
        <v>299</v>
      </c>
      <c r="B141" s="12" t="s">
        <v>661</v>
      </c>
      <c r="C141" s="107" t="s">
        <v>662</v>
      </c>
      <c r="D141" s="23"/>
      <c r="E141" s="12"/>
      <c r="F141" s="8" t="s">
        <v>655</v>
      </c>
      <c r="G141" s="48" t="s">
        <v>193</v>
      </c>
      <c r="H141" s="48" t="s">
        <v>193</v>
      </c>
      <c r="I141" s="176">
        <f t="shared" si="5"/>
        <v>0</v>
      </c>
      <c r="J141" s="177">
        <f t="shared" si="4"/>
        <v>0</v>
      </c>
      <c r="K141" s="54"/>
    </row>
    <row r="142" spans="1:11" x14ac:dyDescent="0.25">
      <c r="A142" s="57" t="s">
        <v>718</v>
      </c>
      <c r="B142" s="12" t="s">
        <v>1183</v>
      </c>
      <c r="C142" s="12" t="s">
        <v>1184</v>
      </c>
      <c r="D142" s="8"/>
      <c r="E142" s="10"/>
      <c r="F142" s="8" t="s">
        <v>1185</v>
      </c>
      <c r="G142" s="115"/>
      <c r="H142" s="115"/>
      <c r="I142" s="176">
        <f t="shared" si="5"/>
        <v>0</v>
      </c>
      <c r="J142" s="177">
        <f t="shared" si="4"/>
        <v>0</v>
      </c>
      <c r="K142" s="54"/>
    </row>
    <row r="143" spans="1:11" x14ac:dyDescent="0.25">
      <c r="A143" s="57" t="s">
        <v>449</v>
      </c>
      <c r="B143" s="12" t="s">
        <v>433</v>
      </c>
      <c r="C143" s="41" t="s">
        <v>434</v>
      </c>
      <c r="D143" s="23"/>
      <c r="E143" s="12"/>
      <c r="F143" s="43" t="s">
        <v>435</v>
      </c>
      <c r="G143" s="48" t="s">
        <v>74</v>
      </c>
      <c r="H143" s="48" t="s">
        <v>891</v>
      </c>
      <c r="I143" s="176">
        <f t="shared" si="5"/>
        <v>133</v>
      </c>
      <c r="J143" s="177">
        <f t="shared" si="4"/>
        <v>973.56000000000006</v>
      </c>
      <c r="K143" s="54"/>
    </row>
    <row r="144" spans="1:11" x14ac:dyDescent="0.25">
      <c r="A144" s="57" t="s">
        <v>719</v>
      </c>
      <c r="B144" s="12" t="s">
        <v>84</v>
      </c>
      <c r="C144" s="12" t="s">
        <v>144</v>
      </c>
      <c r="D144" s="23"/>
      <c r="E144" s="12"/>
      <c r="F144" s="8" t="s">
        <v>73</v>
      </c>
      <c r="G144" s="46" t="s">
        <v>1480</v>
      </c>
      <c r="H144" s="46" t="s">
        <v>1330</v>
      </c>
      <c r="I144" s="176">
        <f t="shared" si="5"/>
        <v>141</v>
      </c>
      <c r="J144" s="177">
        <f t="shared" si="4"/>
        <v>1032.1200000000001</v>
      </c>
    </row>
    <row r="145" spans="1:10" x14ac:dyDescent="0.25">
      <c r="A145" s="57" t="s">
        <v>720</v>
      </c>
      <c r="B145" s="12" t="s">
        <v>1106</v>
      </c>
      <c r="C145" s="12" t="s">
        <v>1107</v>
      </c>
      <c r="D145" s="23"/>
      <c r="E145" s="12"/>
      <c r="F145" s="8" t="s">
        <v>1108</v>
      </c>
      <c r="G145" s="46" t="s">
        <v>569</v>
      </c>
      <c r="H145" s="46" t="s">
        <v>759</v>
      </c>
      <c r="I145" s="176">
        <f t="shared" si="5"/>
        <v>99</v>
      </c>
      <c r="J145" s="177">
        <f t="shared" si="4"/>
        <v>724.68000000000006</v>
      </c>
    </row>
    <row r="146" spans="1:10" x14ac:dyDescent="0.25">
      <c r="A146" s="57" t="s">
        <v>721</v>
      </c>
      <c r="B146" s="12" t="s">
        <v>237</v>
      </c>
      <c r="C146" s="75" t="s">
        <v>238</v>
      </c>
      <c r="D146" s="8"/>
      <c r="E146" s="10"/>
      <c r="F146" s="8" t="s">
        <v>214</v>
      </c>
      <c r="G146" s="46" t="s">
        <v>37</v>
      </c>
      <c r="H146" s="46" t="s">
        <v>37</v>
      </c>
      <c r="I146" s="176">
        <f t="shared" si="5"/>
        <v>0</v>
      </c>
      <c r="J146" s="177">
        <f t="shared" si="4"/>
        <v>0</v>
      </c>
    </row>
    <row r="147" spans="1:10" x14ac:dyDescent="0.25">
      <c r="A147" s="57" t="s">
        <v>724</v>
      </c>
      <c r="B147" s="99" t="s">
        <v>548</v>
      </c>
      <c r="C147" s="99" t="s">
        <v>549</v>
      </c>
      <c r="D147" s="23"/>
      <c r="E147" s="12"/>
      <c r="F147" s="99" t="s">
        <v>531</v>
      </c>
      <c r="G147" s="46" t="s">
        <v>969</v>
      </c>
      <c r="H147" s="46" t="s">
        <v>1073</v>
      </c>
      <c r="I147" s="176">
        <f t="shared" si="5"/>
        <v>310</v>
      </c>
      <c r="J147" s="177">
        <f t="shared" si="4"/>
        <v>2269.2000000000003</v>
      </c>
    </row>
    <row r="148" spans="1:10" x14ac:dyDescent="0.25">
      <c r="A148" s="57" t="s">
        <v>728</v>
      </c>
      <c r="B148" s="99" t="s">
        <v>550</v>
      </c>
      <c r="C148" s="99" t="s">
        <v>551</v>
      </c>
      <c r="D148" s="31"/>
      <c r="E148" s="82"/>
      <c r="F148" s="99" t="s">
        <v>531</v>
      </c>
      <c r="G148" s="115" t="s">
        <v>16</v>
      </c>
      <c r="H148" s="115" t="s">
        <v>16</v>
      </c>
      <c r="I148" s="176">
        <f t="shared" si="5"/>
        <v>0</v>
      </c>
      <c r="J148" s="177">
        <f t="shared" si="4"/>
        <v>0</v>
      </c>
    </row>
    <row r="149" spans="1:10" x14ac:dyDescent="0.25">
      <c r="A149" s="57" t="s">
        <v>729</v>
      </c>
      <c r="B149" s="99" t="s">
        <v>860</v>
      </c>
      <c r="C149" s="99" t="s">
        <v>861</v>
      </c>
      <c r="D149" s="23"/>
      <c r="E149" s="12"/>
      <c r="F149" s="99" t="s">
        <v>844</v>
      </c>
      <c r="G149" s="46" t="s">
        <v>759</v>
      </c>
      <c r="H149" s="46" t="s">
        <v>982</v>
      </c>
      <c r="I149" s="176">
        <f t="shared" si="5"/>
        <v>188</v>
      </c>
      <c r="J149" s="177">
        <f t="shared" si="4"/>
        <v>1376.16</v>
      </c>
    </row>
    <row r="150" spans="1:10" x14ac:dyDescent="0.25">
      <c r="A150" s="57" t="s">
        <v>730</v>
      </c>
      <c r="B150" s="99" t="s">
        <v>1423</v>
      </c>
      <c r="C150" s="99" t="s">
        <v>1424</v>
      </c>
      <c r="D150" s="31"/>
      <c r="E150" s="82"/>
      <c r="F150" s="99" t="s">
        <v>1419</v>
      </c>
      <c r="G150" s="115"/>
      <c r="H150" s="115"/>
      <c r="I150" s="176">
        <f t="shared" si="5"/>
        <v>0</v>
      </c>
      <c r="J150" s="177">
        <f t="shared" si="4"/>
        <v>0</v>
      </c>
    </row>
    <row r="151" spans="1:10" x14ac:dyDescent="0.25">
      <c r="A151" s="57" t="s">
        <v>480</v>
      </c>
      <c r="B151" s="99" t="s">
        <v>1412</v>
      </c>
      <c r="C151" s="99" t="s">
        <v>1413</v>
      </c>
      <c r="D151" s="31"/>
      <c r="E151" s="82"/>
      <c r="F151" s="99" t="s">
        <v>1414</v>
      </c>
      <c r="G151" s="115"/>
      <c r="H151" s="115"/>
      <c r="I151" s="176">
        <f t="shared" si="5"/>
        <v>0</v>
      </c>
      <c r="J151" s="177">
        <f t="shared" si="4"/>
        <v>0</v>
      </c>
    </row>
    <row r="152" spans="1:10" x14ac:dyDescent="0.25">
      <c r="A152" s="57" t="s">
        <v>884</v>
      </c>
      <c r="B152" s="12" t="s">
        <v>1501</v>
      </c>
      <c r="C152" s="12" t="s">
        <v>1502</v>
      </c>
      <c r="D152" s="31"/>
      <c r="E152" s="82"/>
      <c r="F152" s="8" t="s">
        <v>1503</v>
      </c>
      <c r="G152" s="115"/>
      <c r="H152" s="115"/>
      <c r="I152" s="176">
        <f t="shared" si="5"/>
        <v>0</v>
      </c>
      <c r="J152" s="177">
        <f t="shared" si="4"/>
        <v>0</v>
      </c>
    </row>
    <row r="153" spans="1:10" x14ac:dyDescent="0.25">
      <c r="A153" s="57" t="s">
        <v>885</v>
      </c>
      <c r="B153" s="99" t="s">
        <v>552</v>
      </c>
      <c r="C153" s="99" t="s">
        <v>553</v>
      </c>
      <c r="D153" s="23"/>
      <c r="E153" s="12"/>
      <c r="F153" s="99" t="s">
        <v>518</v>
      </c>
      <c r="G153" s="46" t="s">
        <v>88</v>
      </c>
      <c r="H153" s="46" t="s">
        <v>575</v>
      </c>
      <c r="I153" s="176">
        <f t="shared" si="5"/>
        <v>82</v>
      </c>
      <c r="J153" s="177">
        <f t="shared" si="4"/>
        <v>600.24</v>
      </c>
    </row>
    <row r="154" spans="1:10" x14ac:dyDescent="0.25">
      <c r="A154" s="57" t="s">
        <v>886</v>
      </c>
      <c r="B154" s="99" t="s">
        <v>1100</v>
      </c>
      <c r="C154" s="99" t="s">
        <v>1101</v>
      </c>
      <c r="D154" s="23"/>
      <c r="E154" s="12"/>
      <c r="F154" s="155" t="s">
        <v>1099</v>
      </c>
      <c r="G154" s="46" t="s">
        <v>1481</v>
      </c>
      <c r="H154" s="46" t="s">
        <v>1578</v>
      </c>
      <c r="I154" s="176">
        <f t="shared" si="5"/>
        <v>325</v>
      </c>
      <c r="J154" s="177">
        <f t="shared" si="4"/>
        <v>2379</v>
      </c>
    </row>
    <row r="155" spans="1:10" x14ac:dyDescent="0.25">
      <c r="A155" s="57" t="s">
        <v>887</v>
      </c>
      <c r="B155" s="110" t="s">
        <v>417</v>
      </c>
      <c r="C155" s="75" t="s">
        <v>418</v>
      </c>
      <c r="D155" s="31"/>
      <c r="E155" s="82"/>
      <c r="F155" s="31" t="s">
        <v>419</v>
      </c>
      <c r="G155" s="46" t="s">
        <v>1150</v>
      </c>
      <c r="H155" s="46" t="s">
        <v>1579</v>
      </c>
      <c r="I155" s="176">
        <f t="shared" si="5"/>
        <v>8</v>
      </c>
      <c r="J155" s="177">
        <f t="shared" si="4"/>
        <v>58.56</v>
      </c>
    </row>
    <row r="156" spans="1:10" x14ac:dyDescent="0.25">
      <c r="A156" s="57" t="s">
        <v>888</v>
      </c>
      <c r="B156" s="110" t="s">
        <v>917</v>
      </c>
      <c r="C156" s="75" t="s">
        <v>918</v>
      </c>
      <c r="D156" s="23"/>
      <c r="E156" s="12"/>
      <c r="F156" s="31" t="s">
        <v>919</v>
      </c>
      <c r="G156" s="115"/>
      <c r="H156" s="115"/>
      <c r="I156" s="176">
        <f t="shared" si="5"/>
        <v>0</v>
      </c>
      <c r="J156" s="177">
        <f t="shared" si="4"/>
        <v>0</v>
      </c>
    </row>
    <row r="157" spans="1:10" x14ac:dyDescent="0.25">
      <c r="A157" s="57" t="s">
        <v>889</v>
      </c>
      <c r="B157" s="110" t="s">
        <v>420</v>
      </c>
      <c r="C157" s="75" t="s">
        <v>421</v>
      </c>
      <c r="D157" s="23"/>
      <c r="E157" s="12"/>
      <c r="F157" s="31" t="s">
        <v>422</v>
      </c>
      <c r="G157" s="46" t="s">
        <v>423</v>
      </c>
      <c r="H157" s="46" t="s">
        <v>423</v>
      </c>
      <c r="I157" s="176">
        <f t="shared" si="5"/>
        <v>0</v>
      </c>
      <c r="J157" s="177">
        <f t="shared" si="4"/>
        <v>0</v>
      </c>
    </row>
    <row r="158" spans="1:10" x14ac:dyDescent="0.25">
      <c r="A158" s="57" t="s">
        <v>890</v>
      </c>
      <c r="B158" s="110" t="s">
        <v>361</v>
      </c>
      <c r="C158" s="76" t="s">
        <v>362</v>
      </c>
      <c r="D158" s="241"/>
      <c r="E158" s="243"/>
      <c r="F158" s="86" t="s">
        <v>363</v>
      </c>
      <c r="G158" s="46" t="s">
        <v>1482</v>
      </c>
      <c r="H158" s="46" t="s">
        <v>1580</v>
      </c>
      <c r="I158" s="176">
        <f t="shared" si="5"/>
        <v>178</v>
      </c>
      <c r="J158" s="177">
        <f t="shared" si="4"/>
        <v>1302.96</v>
      </c>
    </row>
    <row r="159" spans="1:10" x14ac:dyDescent="0.25">
      <c r="A159" s="57" t="s">
        <v>781</v>
      </c>
      <c r="B159" s="12" t="s">
        <v>387</v>
      </c>
      <c r="C159" s="77"/>
      <c r="D159" s="242"/>
      <c r="E159" s="244"/>
      <c r="F159" s="88"/>
      <c r="G159" s="46" t="s">
        <v>1483</v>
      </c>
      <c r="H159" s="46" t="s">
        <v>1581</v>
      </c>
      <c r="I159" s="176">
        <f t="shared" si="5"/>
        <v>426</v>
      </c>
      <c r="J159" s="177">
        <f t="shared" si="4"/>
        <v>3118.32</v>
      </c>
    </row>
    <row r="160" spans="1:10" x14ac:dyDescent="0.25">
      <c r="A160" s="57" t="s">
        <v>891</v>
      </c>
      <c r="B160" s="12" t="s">
        <v>424</v>
      </c>
      <c r="C160" s="83" t="s">
        <v>427</v>
      </c>
      <c r="D160" s="241"/>
      <c r="E160" s="243"/>
      <c r="F160" s="86" t="s">
        <v>428</v>
      </c>
      <c r="G160" s="46" t="s">
        <v>606</v>
      </c>
      <c r="H160" s="46" t="s">
        <v>1582</v>
      </c>
      <c r="I160" s="176">
        <f t="shared" si="5"/>
        <v>7</v>
      </c>
      <c r="J160" s="177">
        <f t="shared" si="4"/>
        <v>51.24</v>
      </c>
    </row>
    <row r="161" spans="1:11" x14ac:dyDescent="0.25">
      <c r="A161" s="57" t="s">
        <v>640</v>
      </c>
      <c r="B161" s="12" t="s">
        <v>425</v>
      </c>
      <c r="C161" s="84"/>
      <c r="D161" s="245"/>
      <c r="E161" s="246"/>
      <c r="F161" s="87"/>
      <c r="G161" s="46" t="s">
        <v>1484</v>
      </c>
      <c r="H161" s="46" t="s">
        <v>1583</v>
      </c>
      <c r="I161" s="176">
        <f t="shared" si="5"/>
        <v>16</v>
      </c>
      <c r="J161" s="177">
        <f t="shared" si="4"/>
        <v>117.12</v>
      </c>
    </row>
    <row r="162" spans="1:11" x14ac:dyDescent="0.25">
      <c r="A162" s="57" t="s">
        <v>892</v>
      </c>
      <c r="B162" s="12" t="s">
        <v>426</v>
      </c>
      <c r="C162" s="85"/>
      <c r="D162" s="242"/>
      <c r="E162" s="244"/>
      <c r="F162" s="88"/>
      <c r="G162" s="46" t="s">
        <v>964</v>
      </c>
      <c r="H162" s="46" t="s">
        <v>1584</v>
      </c>
      <c r="I162" s="176">
        <f t="shared" si="5"/>
        <v>15</v>
      </c>
      <c r="J162" s="177">
        <f t="shared" si="4"/>
        <v>109.80000000000001</v>
      </c>
    </row>
    <row r="163" spans="1:11" x14ac:dyDescent="0.25">
      <c r="A163" s="57" t="s">
        <v>893</v>
      </c>
      <c r="B163" s="12" t="s">
        <v>1391</v>
      </c>
      <c r="C163" s="85" t="s">
        <v>1392</v>
      </c>
      <c r="D163" s="23"/>
      <c r="E163" s="12"/>
      <c r="F163" s="88" t="s">
        <v>1393</v>
      </c>
      <c r="G163" s="115"/>
      <c r="H163" s="115"/>
      <c r="I163" s="176">
        <f t="shared" si="5"/>
        <v>0</v>
      </c>
      <c r="J163" s="177">
        <f t="shared" si="4"/>
        <v>0</v>
      </c>
    </row>
    <row r="164" spans="1:11" x14ac:dyDescent="0.25">
      <c r="A164" s="57" t="s">
        <v>894</v>
      </c>
      <c r="B164" s="99" t="s">
        <v>554</v>
      </c>
      <c r="C164" s="99" t="s">
        <v>555</v>
      </c>
      <c r="D164" s="23"/>
      <c r="E164" s="12"/>
      <c r="F164" s="99" t="s">
        <v>556</v>
      </c>
      <c r="G164" s="46" t="s">
        <v>1485</v>
      </c>
      <c r="H164" s="46" t="s">
        <v>1585</v>
      </c>
      <c r="I164" s="176">
        <f t="shared" si="5"/>
        <v>93</v>
      </c>
      <c r="J164" s="177">
        <f t="shared" si="4"/>
        <v>680.76</v>
      </c>
    </row>
    <row r="165" spans="1:11" x14ac:dyDescent="0.25">
      <c r="A165" s="57" t="s">
        <v>930</v>
      </c>
      <c r="B165" s="12" t="s">
        <v>687</v>
      </c>
      <c r="C165" s="76" t="s">
        <v>688</v>
      </c>
      <c r="D165" s="183"/>
      <c r="E165" s="184"/>
      <c r="F165" s="91" t="s">
        <v>681</v>
      </c>
      <c r="G165" s="46" t="s">
        <v>195</v>
      </c>
      <c r="H165" s="46" t="s">
        <v>198</v>
      </c>
      <c r="I165" s="176">
        <f t="shared" si="5"/>
        <v>3</v>
      </c>
      <c r="J165" s="177">
        <f t="shared" si="4"/>
        <v>21.96</v>
      </c>
    </row>
    <row r="166" spans="1:11" x14ac:dyDescent="0.25">
      <c r="A166" s="57" t="s">
        <v>933</v>
      </c>
      <c r="B166" s="99" t="s">
        <v>686</v>
      </c>
      <c r="C166" s="77"/>
      <c r="D166" s="183"/>
      <c r="E166" s="184"/>
      <c r="F166" s="92"/>
      <c r="G166" s="46" t="s">
        <v>58</v>
      </c>
      <c r="H166" s="46" t="s">
        <v>68</v>
      </c>
      <c r="I166" s="176">
        <f t="shared" si="5"/>
        <v>3</v>
      </c>
      <c r="J166" s="177">
        <f t="shared" si="4"/>
        <v>21.96</v>
      </c>
    </row>
    <row r="167" spans="1:11" x14ac:dyDescent="0.25">
      <c r="A167" s="57" t="s">
        <v>934</v>
      </c>
      <c r="B167" s="12" t="s">
        <v>667</v>
      </c>
      <c r="C167" s="12" t="s">
        <v>668</v>
      </c>
      <c r="D167" s="23"/>
      <c r="E167" s="12"/>
      <c r="F167" s="8" t="s">
        <v>669</v>
      </c>
      <c r="G167" s="46" t="s">
        <v>468</v>
      </c>
      <c r="H167" s="46" t="s">
        <v>1586</v>
      </c>
      <c r="I167" s="176">
        <f t="shared" si="5"/>
        <v>351</v>
      </c>
      <c r="J167" s="177">
        <f t="shared" si="4"/>
        <v>2569.3200000000002</v>
      </c>
    </row>
    <row r="168" spans="1:11" x14ac:dyDescent="0.25">
      <c r="A168" s="57" t="s">
        <v>935</v>
      </c>
      <c r="B168" s="12" t="s">
        <v>663</v>
      </c>
      <c r="C168" s="12" t="s">
        <v>664</v>
      </c>
      <c r="D168" s="183"/>
      <c r="E168" s="184"/>
      <c r="F168" s="8" t="s">
        <v>655</v>
      </c>
      <c r="G168" s="46" t="s">
        <v>58</v>
      </c>
      <c r="H168" s="46" t="s">
        <v>58</v>
      </c>
      <c r="I168" s="176">
        <f t="shared" si="5"/>
        <v>0</v>
      </c>
      <c r="J168" s="177">
        <f t="shared" si="4"/>
        <v>0</v>
      </c>
    </row>
    <row r="169" spans="1:11" x14ac:dyDescent="0.25">
      <c r="A169" s="57" t="s">
        <v>936</v>
      </c>
      <c r="B169" s="12" t="s">
        <v>679</v>
      </c>
      <c r="C169" s="12" t="s">
        <v>680</v>
      </c>
      <c r="D169" s="183"/>
      <c r="E169" s="184"/>
      <c r="F169" s="8" t="s">
        <v>681</v>
      </c>
      <c r="G169" s="46" t="s">
        <v>29</v>
      </c>
      <c r="H169" s="46" t="s">
        <v>29</v>
      </c>
      <c r="I169" s="176">
        <f t="shared" si="5"/>
        <v>0</v>
      </c>
      <c r="J169" s="177">
        <f t="shared" si="4"/>
        <v>0</v>
      </c>
    </row>
    <row r="170" spans="1:11" x14ac:dyDescent="0.25">
      <c r="A170" s="57" t="s">
        <v>937</v>
      </c>
      <c r="B170" s="12" t="s">
        <v>414</v>
      </c>
      <c r="C170" s="77" t="s">
        <v>415</v>
      </c>
      <c r="D170" s="23"/>
      <c r="E170" s="12"/>
      <c r="F170" s="182" t="s">
        <v>416</v>
      </c>
      <c r="G170" s="46" t="s">
        <v>1486</v>
      </c>
      <c r="H170" s="46" t="s">
        <v>1587</v>
      </c>
      <c r="I170" s="176">
        <f t="shared" si="5"/>
        <v>233</v>
      </c>
      <c r="J170" s="177">
        <f t="shared" si="4"/>
        <v>1705.5600000000002</v>
      </c>
    </row>
    <row r="171" spans="1:11" x14ac:dyDescent="0.25">
      <c r="A171" s="57" t="s">
        <v>938</v>
      </c>
      <c r="B171" s="12" t="s">
        <v>670</v>
      </c>
      <c r="C171" s="12" t="s">
        <v>671</v>
      </c>
      <c r="D171" s="23"/>
      <c r="E171" s="12"/>
      <c r="F171" s="8" t="s">
        <v>672</v>
      </c>
      <c r="G171" s="46" t="s">
        <v>196</v>
      </c>
      <c r="H171" s="46" t="s">
        <v>196</v>
      </c>
      <c r="I171" s="176">
        <f t="shared" si="5"/>
        <v>0</v>
      </c>
      <c r="J171" s="177">
        <f t="shared" si="4"/>
        <v>0</v>
      </c>
      <c r="K171" s="9"/>
    </row>
    <row r="172" spans="1:11" x14ac:dyDescent="0.25">
      <c r="A172" s="57" t="s">
        <v>743</v>
      </c>
      <c r="B172" s="12" t="s">
        <v>1293</v>
      </c>
      <c r="C172" s="12" t="s">
        <v>1294</v>
      </c>
      <c r="D172" s="183"/>
      <c r="E172" s="184"/>
      <c r="F172" s="8" t="s">
        <v>1292</v>
      </c>
      <c r="G172" s="115"/>
      <c r="H172" s="115"/>
      <c r="I172" s="176">
        <f t="shared" si="5"/>
        <v>0</v>
      </c>
      <c r="J172" s="177">
        <f t="shared" si="4"/>
        <v>0</v>
      </c>
      <c r="K172" s="9"/>
    </row>
    <row r="173" spans="1:11" x14ac:dyDescent="0.25">
      <c r="A173" s="57" t="s">
        <v>939</v>
      </c>
      <c r="B173" s="12" t="s">
        <v>86</v>
      </c>
      <c r="C173" s="12" t="s">
        <v>145</v>
      </c>
      <c r="D173" s="23"/>
      <c r="E173" s="12"/>
      <c r="F173" s="8" t="s">
        <v>87</v>
      </c>
      <c r="G173" s="46" t="s">
        <v>1487</v>
      </c>
      <c r="H173" s="46" t="s">
        <v>1588</v>
      </c>
      <c r="I173" s="176">
        <f t="shared" si="5"/>
        <v>20</v>
      </c>
      <c r="J173" s="177">
        <f t="shared" si="4"/>
        <v>146.4</v>
      </c>
    </row>
    <row r="174" spans="1:11" x14ac:dyDescent="0.25">
      <c r="A174" s="57" t="s">
        <v>634</v>
      </c>
      <c r="B174" s="12" t="s">
        <v>89</v>
      </c>
      <c r="C174" s="12" t="s">
        <v>147</v>
      </c>
      <c r="D174" s="23"/>
      <c r="E174" s="12"/>
      <c r="F174" s="8" t="s">
        <v>87</v>
      </c>
      <c r="G174" s="46" t="s">
        <v>1488</v>
      </c>
      <c r="H174" s="46" t="s">
        <v>1589</v>
      </c>
      <c r="I174" s="176">
        <f t="shared" si="5"/>
        <v>206</v>
      </c>
      <c r="J174" s="177">
        <f t="shared" si="4"/>
        <v>1507.92</v>
      </c>
    </row>
    <row r="175" spans="1:11" x14ac:dyDescent="0.25">
      <c r="A175" s="57" t="s">
        <v>940</v>
      </c>
      <c r="B175" s="12" t="s">
        <v>665</v>
      </c>
      <c r="C175" s="12" t="s">
        <v>666</v>
      </c>
      <c r="D175" s="23"/>
      <c r="E175" s="12"/>
      <c r="F175" s="8" t="s">
        <v>655</v>
      </c>
      <c r="G175" s="46" t="s">
        <v>197</v>
      </c>
      <c r="H175" s="46" t="s">
        <v>197</v>
      </c>
      <c r="I175" s="176">
        <f t="shared" si="5"/>
        <v>0</v>
      </c>
      <c r="J175" s="177">
        <f t="shared" si="4"/>
        <v>0</v>
      </c>
    </row>
    <row r="176" spans="1:11" x14ac:dyDescent="0.25">
      <c r="A176" s="57" t="s">
        <v>613</v>
      </c>
      <c r="B176" s="12" t="s">
        <v>689</v>
      </c>
      <c r="C176" s="12" t="s">
        <v>690</v>
      </c>
      <c r="D176" s="8"/>
      <c r="E176" s="10"/>
      <c r="F176" s="8" t="s">
        <v>691</v>
      </c>
      <c r="G176" s="46" t="s">
        <v>29</v>
      </c>
      <c r="H176" s="46" t="s">
        <v>29</v>
      </c>
      <c r="I176" s="176">
        <f t="shared" si="5"/>
        <v>0</v>
      </c>
      <c r="J176" s="177">
        <f t="shared" si="4"/>
        <v>0</v>
      </c>
    </row>
    <row r="177" spans="1:10" x14ac:dyDescent="0.25">
      <c r="A177" s="57" t="s">
        <v>113</v>
      </c>
      <c r="B177" s="12" t="s">
        <v>1402</v>
      </c>
      <c r="C177" s="12" t="s">
        <v>1403</v>
      </c>
      <c r="D177" s="8"/>
      <c r="E177" s="10"/>
      <c r="F177" s="8" t="s">
        <v>1401</v>
      </c>
      <c r="G177" s="115"/>
      <c r="H177" s="115"/>
      <c r="I177" s="176">
        <f t="shared" si="5"/>
        <v>0</v>
      </c>
      <c r="J177" s="177">
        <f t="shared" si="4"/>
        <v>0</v>
      </c>
    </row>
    <row r="178" spans="1:10" x14ac:dyDescent="0.25">
      <c r="A178" s="57" t="s">
        <v>941</v>
      </c>
      <c r="B178" s="12" t="s">
        <v>1519</v>
      </c>
      <c r="C178" s="12" t="s">
        <v>1194</v>
      </c>
      <c r="D178" s="8"/>
      <c r="E178" s="10"/>
      <c r="F178" s="8" t="s">
        <v>1520</v>
      </c>
      <c r="G178" s="115"/>
      <c r="H178" s="115"/>
      <c r="I178" s="176">
        <f t="shared" si="5"/>
        <v>0</v>
      </c>
      <c r="J178" s="177">
        <f t="shared" si="4"/>
        <v>0</v>
      </c>
    </row>
    <row r="179" spans="1:10" x14ac:dyDescent="0.25">
      <c r="A179" s="57" t="s">
        <v>179</v>
      </c>
      <c r="B179" s="99" t="s">
        <v>557</v>
      </c>
      <c r="C179" s="99" t="s">
        <v>558</v>
      </c>
      <c r="D179" s="8"/>
      <c r="E179" s="10"/>
      <c r="F179" s="99" t="s">
        <v>518</v>
      </c>
      <c r="G179" s="46" t="s">
        <v>740</v>
      </c>
      <c r="H179" s="46" t="s">
        <v>802</v>
      </c>
      <c r="I179" s="176">
        <f t="shared" si="5"/>
        <v>1</v>
      </c>
      <c r="J179" s="177">
        <f t="shared" si="4"/>
        <v>7.32</v>
      </c>
    </row>
    <row r="180" spans="1:10" x14ac:dyDescent="0.25">
      <c r="A180" s="57" t="s">
        <v>254</v>
      </c>
      <c r="B180" s="99" t="s">
        <v>1421</v>
      </c>
      <c r="C180" s="99" t="s">
        <v>1422</v>
      </c>
      <c r="D180" s="8"/>
      <c r="E180" s="10"/>
      <c r="F180" s="99" t="s">
        <v>1419</v>
      </c>
      <c r="G180" s="115"/>
      <c r="H180" s="115"/>
      <c r="I180" s="176">
        <f t="shared" si="5"/>
        <v>0</v>
      </c>
      <c r="J180" s="177">
        <f t="shared" si="4"/>
        <v>0</v>
      </c>
    </row>
    <row r="181" spans="1:10" x14ac:dyDescent="0.25">
      <c r="A181" s="57" t="s">
        <v>981</v>
      </c>
      <c r="B181" s="99" t="s">
        <v>868</v>
      </c>
      <c r="C181" s="99" t="s">
        <v>869</v>
      </c>
      <c r="D181" s="8"/>
      <c r="E181" s="10"/>
      <c r="F181" s="99" t="s">
        <v>844</v>
      </c>
      <c r="G181" s="115" t="s">
        <v>16</v>
      </c>
      <c r="H181" s="115" t="s">
        <v>16</v>
      </c>
      <c r="I181" s="176">
        <f t="shared" si="5"/>
        <v>0</v>
      </c>
      <c r="J181" s="177">
        <f t="shared" si="4"/>
        <v>0</v>
      </c>
    </row>
    <row r="182" spans="1:10" x14ac:dyDescent="0.25">
      <c r="A182" s="57" t="s">
        <v>1112</v>
      </c>
      <c r="B182" s="99" t="s">
        <v>1097</v>
      </c>
      <c r="C182" s="99" t="s">
        <v>1098</v>
      </c>
      <c r="D182" s="23"/>
      <c r="E182" s="12"/>
      <c r="F182" s="155" t="s">
        <v>1099</v>
      </c>
      <c r="G182" s="46" t="s">
        <v>1489</v>
      </c>
      <c r="H182" s="46" t="s">
        <v>1590</v>
      </c>
      <c r="I182" s="176">
        <f t="shared" si="5"/>
        <v>206</v>
      </c>
      <c r="J182" s="177">
        <f t="shared" si="4"/>
        <v>1507.92</v>
      </c>
    </row>
    <row r="183" spans="1:10" x14ac:dyDescent="0.25">
      <c r="A183" s="57" t="s">
        <v>1113</v>
      </c>
      <c r="B183" s="12" t="s">
        <v>239</v>
      </c>
      <c r="C183" s="12" t="s">
        <v>241</v>
      </c>
      <c r="D183" s="23"/>
      <c r="E183" s="12"/>
      <c r="F183" s="8" t="s">
        <v>210</v>
      </c>
      <c r="G183" s="46" t="s">
        <v>195</v>
      </c>
      <c r="H183" s="46" t="s">
        <v>195</v>
      </c>
      <c r="I183" s="176">
        <f t="shared" si="5"/>
        <v>0</v>
      </c>
      <c r="J183" s="177">
        <f t="shared" si="4"/>
        <v>0</v>
      </c>
    </row>
    <row r="184" spans="1:10" x14ac:dyDescent="0.25">
      <c r="A184" s="57" t="s">
        <v>1196</v>
      </c>
      <c r="B184" s="12" t="s">
        <v>240</v>
      </c>
      <c r="C184" s="12" t="s">
        <v>241</v>
      </c>
      <c r="D184" s="23"/>
      <c r="E184" s="12"/>
      <c r="F184" s="8" t="s">
        <v>210</v>
      </c>
      <c r="G184" s="46" t="s">
        <v>83</v>
      </c>
      <c r="H184" s="46" t="s">
        <v>85</v>
      </c>
      <c r="I184" s="176">
        <f t="shared" si="5"/>
        <v>1</v>
      </c>
      <c r="J184" s="177">
        <f t="shared" si="4"/>
        <v>7.32</v>
      </c>
    </row>
    <row r="185" spans="1:10" x14ac:dyDescent="0.25">
      <c r="A185" s="57" t="s">
        <v>1197</v>
      </c>
      <c r="B185" s="12" t="s">
        <v>692</v>
      </c>
      <c r="C185" s="12" t="s">
        <v>693</v>
      </c>
      <c r="D185" s="8"/>
      <c r="E185" s="10"/>
      <c r="F185" s="8" t="s">
        <v>691</v>
      </c>
      <c r="G185" s="46" t="s">
        <v>31</v>
      </c>
      <c r="H185" s="46" t="s">
        <v>34</v>
      </c>
      <c r="I185" s="176">
        <f t="shared" si="5"/>
        <v>1</v>
      </c>
      <c r="J185" s="177">
        <f t="shared" si="4"/>
        <v>7.32</v>
      </c>
    </row>
    <row r="186" spans="1:10" x14ac:dyDescent="0.25">
      <c r="A186" s="57" t="s">
        <v>1198</v>
      </c>
      <c r="B186" s="12" t="s">
        <v>1409</v>
      </c>
      <c r="C186" s="12" t="s">
        <v>1410</v>
      </c>
      <c r="D186" s="23"/>
      <c r="E186" s="12"/>
      <c r="F186" s="8" t="s">
        <v>1411</v>
      </c>
      <c r="G186" s="115"/>
      <c r="H186" s="115"/>
      <c r="I186" s="176">
        <f t="shared" si="5"/>
        <v>0</v>
      </c>
      <c r="J186" s="177">
        <f t="shared" si="4"/>
        <v>0</v>
      </c>
    </row>
    <row r="187" spans="1:10" x14ac:dyDescent="0.25">
      <c r="A187" s="57" t="s">
        <v>178</v>
      </c>
      <c r="B187" s="12" t="s">
        <v>920</v>
      </c>
      <c r="C187" s="12" t="s">
        <v>921</v>
      </c>
      <c r="D187" s="8"/>
      <c r="E187" s="10"/>
      <c r="F187" s="8" t="s">
        <v>907</v>
      </c>
      <c r="G187" s="46" t="s">
        <v>20</v>
      </c>
      <c r="H187" s="46" t="s">
        <v>20</v>
      </c>
      <c r="I187" s="176">
        <f t="shared" si="5"/>
        <v>0</v>
      </c>
      <c r="J187" s="177">
        <f t="shared" si="4"/>
        <v>0</v>
      </c>
    </row>
    <row r="188" spans="1:10" x14ac:dyDescent="0.25">
      <c r="A188" s="57" t="s">
        <v>1199</v>
      </c>
      <c r="B188" s="12" t="s">
        <v>1316</v>
      </c>
      <c r="C188" s="12" t="s">
        <v>1317</v>
      </c>
      <c r="D188" s="8"/>
      <c r="E188" s="10"/>
      <c r="F188" s="8" t="s">
        <v>1318</v>
      </c>
      <c r="G188" s="115"/>
      <c r="H188" s="115"/>
      <c r="I188" s="176">
        <f t="shared" si="5"/>
        <v>0</v>
      </c>
      <c r="J188" s="177">
        <f t="shared" si="4"/>
        <v>0</v>
      </c>
    </row>
    <row r="189" spans="1:10" x14ac:dyDescent="0.25">
      <c r="A189" s="57" t="s">
        <v>360</v>
      </c>
      <c r="B189" s="12" t="s">
        <v>1313</v>
      </c>
      <c r="C189" s="12" t="s">
        <v>1314</v>
      </c>
      <c r="D189" s="8"/>
      <c r="E189" s="10"/>
      <c r="F189" s="8" t="s">
        <v>1315</v>
      </c>
      <c r="G189" s="115"/>
      <c r="H189" s="115"/>
      <c r="I189" s="176">
        <f t="shared" si="5"/>
        <v>0</v>
      </c>
      <c r="J189" s="177">
        <f t="shared" si="4"/>
        <v>0</v>
      </c>
    </row>
    <row r="190" spans="1:10" x14ac:dyDescent="0.25">
      <c r="A190" s="57" t="s">
        <v>1200</v>
      </c>
      <c r="B190" s="12" t="s">
        <v>1526</v>
      </c>
      <c r="C190" s="12" t="s">
        <v>1527</v>
      </c>
      <c r="D190" s="8"/>
      <c r="E190" s="10"/>
      <c r="F190" s="8" t="s">
        <v>1528</v>
      </c>
      <c r="G190" s="115"/>
      <c r="H190" s="115"/>
      <c r="I190" s="176">
        <f t="shared" si="5"/>
        <v>0</v>
      </c>
      <c r="J190" s="177">
        <f t="shared" si="4"/>
        <v>0</v>
      </c>
    </row>
    <row r="191" spans="1:10" x14ac:dyDescent="0.25">
      <c r="A191" s="57" t="s">
        <v>436</v>
      </c>
      <c r="B191" s="12" t="s">
        <v>365</v>
      </c>
      <c r="C191" s="12" t="s">
        <v>366</v>
      </c>
      <c r="D191" s="8"/>
      <c r="E191" s="10"/>
      <c r="F191" s="8" t="s">
        <v>327</v>
      </c>
      <c r="G191" s="46" t="s">
        <v>159</v>
      </c>
      <c r="H191" s="46" t="s">
        <v>159</v>
      </c>
      <c r="I191" s="176">
        <f t="shared" si="5"/>
        <v>0</v>
      </c>
      <c r="J191" s="177">
        <f t="shared" si="4"/>
        <v>0</v>
      </c>
    </row>
    <row r="192" spans="1:10" x14ac:dyDescent="0.25">
      <c r="A192" s="57" t="s">
        <v>1201</v>
      </c>
      <c r="B192" s="12" t="s">
        <v>367</v>
      </c>
      <c r="C192" s="12" t="s">
        <v>368</v>
      </c>
      <c r="D192" s="23"/>
      <c r="E192" s="12"/>
      <c r="F192" s="8" t="s">
        <v>312</v>
      </c>
      <c r="G192" s="46" t="s">
        <v>1490</v>
      </c>
      <c r="H192" s="46" t="s">
        <v>1591</v>
      </c>
      <c r="I192" s="176">
        <f t="shared" si="5"/>
        <v>206</v>
      </c>
      <c r="J192" s="177">
        <f t="shared" si="4"/>
        <v>1507.92</v>
      </c>
    </row>
    <row r="193" spans="1:10" x14ac:dyDescent="0.25">
      <c r="A193" s="57" t="s">
        <v>602</v>
      </c>
      <c r="B193" s="12" t="s">
        <v>407</v>
      </c>
      <c r="C193" s="12" t="s">
        <v>408</v>
      </c>
      <c r="D193" s="23"/>
      <c r="E193" s="12"/>
      <c r="F193" s="8" t="s">
        <v>410</v>
      </c>
      <c r="G193" s="46" t="s">
        <v>16</v>
      </c>
      <c r="H193" s="46" t="s">
        <v>16</v>
      </c>
      <c r="I193" s="176">
        <f t="shared" si="5"/>
        <v>0</v>
      </c>
      <c r="J193" s="177">
        <f t="shared" si="4"/>
        <v>0</v>
      </c>
    </row>
    <row r="194" spans="1:10" x14ac:dyDescent="0.25">
      <c r="A194" s="57" t="s">
        <v>1202</v>
      </c>
      <c r="B194" s="12" t="s">
        <v>411</v>
      </c>
      <c r="C194" s="12" t="s">
        <v>412</v>
      </c>
      <c r="D194" s="23"/>
      <c r="E194" s="12"/>
      <c r="F194" s="8" t="s">
        <v>410</v>
      </c>
      <c r="G194" s="46" t="s">
        <v>1491</v>
      </c>
      <c r="H194" s="46" t="s">
        <v>1491</v>
      </c>
      <c r="I194" s="176">
        <f t="shared" si="5"/>
        <v>0</v>
      </c>
      <c r="J194" s="177">
        <f t="shared" si="4"/>
        <v>0</v>
      </c>
    </row>
    <row r="195" spans="1:10" x14ac:dyDescent="0.25">
      <c r="A195" s="57" t="s">
        <v>1203</v>
      </c>
      <c r="B195" s="12" t="s">
        <v>1510</v>
      </c>
      <c r="C195" s="12" t="s">
        <v>1511</v>
      </c>
      <c r="D195" s="8"/>
      <c r="E195" s="10"/>
      <c r="F195" s="8" t="s">
        <v>1509</v>
      </c>
      <c r="G195" s="115"/>
      <c r="H195" s="115"/>
      <c r="I195" s="176">
        <f t="shared" si="5"/>
        <v>0</v>
      </c>
      <c r="J195" s="177">
        <f t="shared" si="4"/>
        <v>0</v>
      </c>
    </row>
    <row r="196" spans="1:10" x14ac:dyDescent="0.25">
      <c r="A196" s="57" t="s">
        <v>866</v>
      </c>
      <c r="B196" s="12" t="s">
        <v>1169</v>
      </c>
      <c r="C196" s="12" t="s">
        <v>1170</v>
      </c>
      <c r="D196" s="8"/>
      <c r="E196" s="10"/>
      <c r="F196" s="8" t="s">
        <v>1171</v>
      </c>
      <c r="G196" s="115"/>
      <c r="H196" s="115"/>
      <c r="I196" s="176">
        <f t="shared" si="5"/>
        <v>0</v>
      </c>
      <c r="J196" s="177">
        <f t="shared" si="4"/>
        <v>0</v>
      </c>
    </row>
    <row r="197" spans="1:10" x14ac:dyDescent="0.25">
      <c r="A197" s="57" t="s">
        <v>620</v>
      </c>
      <c r="B197" s="12" t="s">
        <v>1287</v>
      </c>
      <c r="C197" s="12" t="s">
        <v>1288</v>
      </c>
      <c r="D197" s="8"/>
      <c r="E197" s="10"/>
      <c r="F197" s="8" t="s">
        <v>1289</v>
      </c>
      <c r="G197" s="115"/>
      <c r="H197" s="115"/>
      <c r="I197" s="176">
        <f t="shared" si="5"/>
        <v>0</v>
      </c>
      <c r="J197" s="177">
        <f t="shared" si="4"/>
        <v>0</v>
      </c>
    </row>
    <row r="198" spans="1:10" x14ac:dyDescent="0.25">
      <c r="A198" s="57" t="s">
        <v>1214</v>
      </c>
      <c r="B198" s="12" t="s">
        <v>1434</v>
      </c>
      <c r="C198" s="12" t="s">
        <v>1435</v>
      </c>
      <c r="D198" s="8"/>
      <c r="E198" s="10"/>
      <c r="F198" s="8" t="s">
        <v>1433</v>
      </c>
      <c r="G198" s="115"/>
      <c r="H198" s="115"/>
      <c r="I198" s="176">
        <f t="shared" si="5"/>
        <v>0</v>
      </c>
      <c r="J198" s="177">
        <f t="shared" si="4"/>
        <v>0</v>
      </c>
    </row>
    <row r="199" spans="1:10" x14ac:dyDescent="0.25">
      <c r="A199" s="57" t="s">
        <v>1215</v>
      </c>
      <c r="B199" s="12" t="s">
        <v>373</v>
      </c>
      <c r="C199" s="12" t="s">
        <v>376</v>
      </c>
      <c r="D199" s="23"/>
      <c r="E199" s="12"/>
      <c r="F199" s="8" t="s">
        <v>322</v>
      </c>
      <c r="G199" s="46" t="s">
        <v>1492</v>
      </c>
      <c r="H199" s="46" t="s">
        <v>1592</v>
      </c>
      <c r="I199" s="176">
        <f t="shared" si="5"/>
        <v>207</v>
      </c>
      <c r="J199" s="177">
        <f t="shared" si="4"/>
        <v>1515.24</v>
      </c>
    </row>
    <row r="200" spans="1:10" x14ac:dyDescent="0.25">
      <c r="A200" s="57" t="s">
        <v>1042</v>
      </c>
      <c r="B200" s="12" t="s">
        <v>374</v>
      </c>
      <c r="C200" s="76" t="s">
        <v>377</v>
      </c>
      <c r="D200" s="237"/>
      <c r="E200" s="239"/>
      <c r="F200" s="86" t="s">
        <v>322</v>
      </c>
      <c r="G200" s="46" t="s">
        <v>497</v>
      </c>
      <c r="H200" s="46" t="s">
        <v>497</v>
      </c>
      <c r="I200" s="176">
        <f t="shared" si="5"/>
        <v>0</v>
      </c>
      <c r="J200" s="177">
        <f t="shared" ref="J200:J249" si="6">I200*7.32</f>
        <v>0</v>
      </c>
    </row>
    <row r="201" spans="1:10" x14ac:dyDescent="0.25">
      <c r="A201" s="57" t="s">
        <v>423</v>
      </c>
      <c r="B201" s="12" t="s">
        <v>375</v>
      </c>
      <c r="C201" s="77"/>
      <c r="D201" s="238"/>
      <c r="E201" s="240"/>
      <c r="F201" s="88"/>
      <c r="G201" s="46" t="s">
        <v>771</v>
      </c>
      <c r="H201" s="46" t="s">
        <v>771</v>
      </c>
      <c r="I201" s="176">
        <f t="shared" ref="I201:I249" si="7">H201-G201</f>
        <v>0</v>
      </c>
      <c r="J201" s="177">
        <f t="shared" si="6"/>
        <v>0</v>
      </c>
    </row>
    <row r="202" spans="1:10" x14ac:dyDescent="0.25">
      <c r="A202" s="57" t="s">
        <v>764</v>
      </c>
      <c r="B202" s="12" t="s">
        <v>922</v>
      </c>
      <c r="C202" s="77" t="s">
        <v>923</v>
      </c>
      <c r="D202" s="183"/>
      <c r="E202" s="184"/>
      <c r="F202" s="88" t="s">
        <v>924</v>
      </c>
      <c r="G202" s="115"/>
      <c r="H202" s="115"/>
      <c r="I202" s="176">
        <f t="shared" si="7"/>
        <v>0</v>
      </c>
      <c r="J202" s="177">
        <f t="shared" si="6"/>
        <v>0</v>
      </c>
    </row>
    <row r="203" spans="1:10" x14ac:dyDescent="0.25">
      <c r="A203" s="57" t="s">
        <v>483</v>
      </c>
      <c r="B203" s="12" t="s">
        <v>370</v>
      </c>
      <c r="C203" s="12" t="s">
        <v>371</v>
      </c>
      <c r="D203" s="23"/>
      <c r="E203" s="12"/>
      <c r="F203" s="8" t="s">
        <v>372</v>
      </c>
      <c r="G203" s="46" t="s">
        <v>851</v>
      </c>
      <c r="H203" s="46" t="s">
        <v>1593</v>
      </c>
      <c r="I203" s="176">
        <f t="shared" si="7"/>
        <v>168</v>
      </c>
      <c r="J203" s="177">
        <f t="shared" si="6"/>
        <v>1229.76</v>
      </c>
    </row>
    <row r="204" spans="1:10" x14ac:dyDescent="0.25">
      <c r="A204" s="57" t="s">
        <v>1319</v>
      </c>
      <c r="B204" s="12" t="s">
        <v>1299</v>
      </c>
      <c r="C204" s="12" t="s">
        <v>1300</v>
      </c>
      <c r="D204" s="8"/>
      <c r="E204" s="10"/>
      <c r="F204" s="8" t="s">
        <v>1292</v>
      </c>
      <c r="G204" s="115"/>
      <c r="H204" s="115"/>
      <c r="I204" s="176">
        <f t="shared" si="7"/>
        <v>0</v>
      </c>
      <c r="J204" s="177">
        <f t="shared" si="6"/>
        <v>0</v>
      </c>
    </row>
    <row r="205" spans="1:10" x14ac:dyDescent="0.25">
      <c r="A205" s="57" t="s">
        <v>619</v>
      </c>
      <c r="B205" s="12" t="s">
        <v>705</v>
      </c>
      <c r="C205" s="12" t="s">
        <v>706</v>
      </c>
      <c r="D205" s="23"/>
      <c r="E205" s="12"/>
      <c r="F205" s="8" t="s">
        <v>704</v>
      </c>
      <c r="G205" s="115" t="s">
        <v>17</v>
      </c>
      <c r="H205" s="115" t="s">
        <v>17</v>
      </c>
      <c r="I205" s="176">
        <f t="shared" si="7"/>
        <v>0</v>
      </c>
      <c r="J205" s="177">
        <f t="shared" si="6"/>
        <v>0</v>
      </c>
    </row>
    <row r="206" spans="1:10" x14ac:dyDescent="0.25">
      <c r="A206" s="57" t="s">
        <v>759</v>
      </c>
      <c r="B206" s="12" t="s">
        <v>1193</v>
      </c>
      <c r="C206" s="12" t="s">
        <v>1194</v>
      </c>
      <c r="D206" s="23"/>
      <c r="E206" s="12"/>
      <c r="F206" s="8" t="s">
        <v>1195</v>
      </c>
      <c r="G206" s="115"/>
      <c r="H206" s="115"/>
      <c r="I206" s="176">
        <f t="shared" si="7"/>
        <v>0</v>
      </c>
      <c r="J206" s="177">
        <f t="shared" si="6"/>
        <v>0</v>
      </c>
    </row>
    <row r="207" spans="1:10" x14ac:dyDescent="0.25">
      <c r="A207" s="57" t="s">
        <v>746</v>
      </c>
      <c r="B207" s="12" t="s">
        <v>925</v>
      </c>
      <c r="C207" s="12" t="s">
        <v>926</v>
      </c>
      <c r="D207" s="8"/>
      <c r="E207" s="10"/>
      <c r="F207" s="8" t="s">
        <v>907</v>
      </c>
      <c r="G207" s="115"/>
      <c r="H207" s="115"/>
      <c r="I207" s="176">
        <f t="shared" si="7"/>
        <v>0</v>
      </c>
      <c r="J207" s="177">
        <f t="shared" si="6"/>
        <v>0</v>
      </c>
    </row>
    <row r="208" spans="1:10" x14ac:dyDescent="0.25">
      <c r="A208" s="57" t="s">
        <v>625</v>
      </c>
      <c r="B208" s="12" t="s">
        <v>1186</v>
      </c>
      <c r="C208" s="12" t="s">
        <v>1187</v>
      </c>
      <c r="D208" s="8"/>
      <c r="E208" s="10"/>
      <c r="F208" s="8" t="s">
        <v>1185</v>
      </c>
      <c r="G208" s="115"/>
      <c r="H208" s="115"/>
      <c r="I208" s="176">
        <f t="shared" si="7"/>
        <v>0</v>
      </c>
      <c r="J208" s="177">
        <f t="shared" si="6"/>
        <v>0</v>
      </c>
    </row>
    <row r="209" spans="1:10" x14ac:dyDescent="0.25">
      <c r="A209" s="57" t="s">
        <v>1320</v>
      </c>
      <c r="B209" s="12" t="s">
        <v>380</v>
      </c>
      <c r="C209" s="12" t="s">
        <v>381</v>
      </c>
      <c r="D209" s="23"/>
      <c r="E209" s="12"/>
      <c r="F209" s="8" t="s">
        <v>322</v>
      </c>
      <c r="G209" s="46" t="s">
        <v>1493</v>
      </c>
      <c r="H209" s="46" t="s">
        <v>1594</v>
      </c>
      <c r="I209" s="176">
        <f t="shared" si="7"/>
        <v>481</v>
      </c>
      <c r="J209" s="177">
        <f t="shared" si="6"/>
        <v>3520.92</v>
      </c>
    </row>
    <row r="210" spans="1:10" x14ac:dyDescent="0.25">
      <c r="A210" s="57" t="s">
        <v>1321</v>
      </c>
      <c r="B210" s="12" t="s">
        <v>873</v>
      </c>
      <c r="C210" s="12" t="s">
        <v>874</v>
      </c>
      <c r="D210" s="8"/>
      <c r="E210" s="10"/>
      <c r="F210" s="8" t="s">
        <v>875</v>
      </c>
      <c r="G210" s="46" t="s">
        <v>34</v>
      </c>
      <c r="H210" s="46" t="s">
        <v>34</v>
      </c>
      <c r="I210" s="176">
        <f t="shared" si="7"/>
        <v>0</v>
      </c>
      <c r="J210" s="177">
        <f t="shared" si="6"/>
        <v>0</v>
      </c>
    </row>
    <row r="211" spans="1:10" x14ac:dyDescent="0.25">
      <c r="A211" s="57" t="s">
        <v>1322</v>
      </c>
      <c r="B211" s="12" t="s">
        <v>1179</v>
      </c>
      <c r="C211" s="12" t="s">
        <v>1180</v>
      </c>
      <c r="D211" s="8"/>
      <c r="E211" s="10"/>
      <c r="F211" s="8" t="s">
        <v>1178</v>
      </c>
      <c r="G211" s="115"/>
      <c r="H211" s="115"/>
      <c r="I211" s="176">
        <f t="shared" si="7"/>
        <v>0</v>
      </c>
      <c r="J211" s="177">
        <f t="shared" si="6"/>
        <v>0</v>
      </c>
    </row>
    <row r="212" spans="1:10" x14ac:dyDescent="0.25">
      <c r="A212" s="57" t="s">
        <v>840</v>
      </c>
      <c r="B212" s="12" t="s">
        <v>1394</v>
      </c>
      <c r="C212" s="12" t="s">
        <v>1395</v>
      </c>
      <c r="D212" s="8"/>
      <c r="E212" s="10"/>
      <c r="F212" s="8" t="s">
        <v>1396</v>
      </c>
      <c r="G212" s="115"/>
      <c r="H212" s="115"/>
      <c r="I212" s="176">
        <f t="shared" si="7"/>
        <v>0</v>
      </c>
      <c r="J212" s="177">
        <f t="shared" si="6"/>
        <v>0</v>
      </c>
    </row>
    <row r="213" spans="1:10" x14ac:dyDescent="0.25">
      <c r="A213" s="57" t="s">
        <v>1323</v>
      </c>
      <c r="B213" s="12" t="s">
        <v>734</v>
      </c>
      <c r="C213" s="12" t="s">
        <v>737</v>
      </c>
      <c r="D213" s="8"/>
      <c r="E213" s="10"/>
      <c r="F213" s="8" t="s">
        <v>736</v>
      </c>
      <c r="G213" s="46" t="s">
        <v>29</v>
      </c>
      <c r="H213" s="46" t="s">
        <v>65</v>
      </c>
      <c r="I213" s="176">
        <f t="shared" si="7"/>
        <v>12</v>
      </c>
      <c r="J213" s="177">
        <f t="shared" si="6"/>
        <v>87.84</v>
      </c>
    </row>
    <row r="214" spans="1:10" x14ac:dyDescent="0.25">
      <c r="A214" s="57" t="s">
        <v>595</v>
      </c>
      <c r="B214" s="12" t="s">
        <v>1295</v>
      </c>
      <c r="C214" s="12" t="s">
        <v>1296</v>
      </c>
      <c r="D214" s="8"/>
      <c r="E214" s="10"/>
      <c r="F214" s="8" t="s">
        <v>1292</v>
      </c>
      <c r="G214" s="115"/>
      <c r="H214" s="115"/>
      <c r="I214" s="176">
        <f t="shared" si="7"/>
        <v>0</v>
      </c>
      <c r="J214" s="177">
        <f t="shared" si="6"/>
        <v>0</v>
      </c>
    </row>
    <row r="215" spans="1:10" x14ac:dyDescent="0.25">
      <c r="A215" s="57" t="s">
        <v>1324</v>
      </c>
      <c r="B215" s="12" t="s">
        <v>1109</v>
      </c>
      <c r="C215" s="12" t="s">
        <v>1110</v>
      </c>
      <c r="D215" s="23"/>
      <c r="E215" s="12"/>
      <c r="F215" s="8" t="s">
        <v>1111</v>
      </c>
      <c r="G215" s="46" t="s">
        <v>724</v>
      </c>
      <c r="H215" s="46" t="s">
        <v>743</v>
      </c>
      <c r="I215" s="176">
        <f t="shared" si="7"/>
        <v>25</v>
      </c>
      <c r="J215" s="177">
        <f t="shared" si="6"/>
        <v>183</v>
      </c>
    </row>
    <row r="216" spans="1:10" x14ac:dyDescent="0.25">
      <c r="A216" s="57" t="s">
        <v>995</v>
      </c>
      <c r="B216" s="12" t="s">
        <v>1428</v>
      </c>
      <c r="C216" s="12" t="s">
        <v>1429</v>
      </c>
      <c r="D216" s="8"/>
      <c r="E216" s="10"/>
      <c r="F216" s="8" t="s">
        <v>1430</v>
      </c>
      <c r="G216" s="115"/>
      <c r="H216" s="115"/>
      <c r="I216" s="176">
        <f t="shared" si="7"/>
        <v>0</v>
      </c>
      <c r="J216" s="177">
        <f t="shared" si="6"/>
        <v>0</v>
      </c>
    </row>
    <row r="217" spans="1:10" x14ac:dyDescent="0.25">
      <c r="A217" s="57" t="s">
        <v>740</v>
      </c>
      <c r="B217" s="12" t="s">
        <v>1181</v>
      </c>
      <c r="C217" s="12" t="s">
        <v>1182</v>
      </c>
      <c r="D217" s="8"/>
      <c r="E217" s="10"/>
      <c r="F217" s="8" t="s">
        <v>1178</v>
      </c>
      <c r="G217" s="115"/>
      <c r="H217" s="115"/>
      <c r="I217" s="176">
        <f t="shared" si="7"/>
        <v>0</v>
      </c>
      <c r="J217" s="177">
        <f t="shared" si="6"/>
        <v>0</v>
      </c>
    </row>
    <row r="218" spans="1:10" x14ac:dyDescent="0.25">
      <c r="A218" s="57" t="s">
        <v>802</v>
      </c>
      <c r="B218" s="12" t="s">
        <v>1521</v>
      </c>
      <c r="C218" s="12" t="s">
        <v>1522</v>
      </c>
      <c r="D218" s="8"/>
      <c r="E218" s="10"/>
      <c r="F218" s="8" t="s">
        <v>1520</v>
      </c>
      <c r="G218" s="115"/>
      <c r="H218" s="115"/>
      <c r="I218" s="176">
        <f t="shared" si="7"/>
        <v>0</v>
      </c>
      <c r="J218" s="177">
        <f t="shared" si="6"/>
        <v>0</v>
      </c>
    </row>
    <row r="219" spans="1:10" x14ac:dyDescent="0.25">
      <c r="A219" s="57" t="s">
        <v>858</v>
      </c>
      <c r="B219" s="12" t="s">
        <v>1420</v>
      </c>
      <c r="C219" s="12" t="s">
        <v>1418</v>
      </c>
      <c r="D219" s="8"/>
      <c r="E219" s="10"/>
      <c r="F219" s="8" t="s">
        <v>1419</v>
      </c>
      <c r="G219" s="115"/>
      <c r="H219" s="115"/>
      <c r="I219" s="176">
        <f t="shared" si="7"/>
        <v>0</v>
      </c>
      <c r="J219" s="177">
        <f t="shared" si="6"/>
        <v>0</v>
      </c>
    </row>
    <row r="220" spans="1:10" x14ac:dyDescent="0.25">
      <c r="A220" s="57" t="s">
        <v>1436</v>
      </c>
      <c r="B220" s="99" t="s">
        <v>559</v>
      </c>
      <c r="C220" s="99" t="s">
        <v>560</v>
      </c>
      <c r="D220" s="23"/>
      <c r="E220" s="12"/>
      <c r="F220" s="99" t="s">
        <v>528</v>
      </c>
      <c r="G220" s="46" t="s">
        <v>1494</v>
      </c>
      <c r="H220" s="46" t="s">
        <v>1595</v>
      </c>
      <c r="I220" s="176">
        <f t="shared" si="7"/>
        <v>208</v>
      </c>
      <c r="J220" s="177">
        <f t="shared" si="6"/>
        <v>1522.56</v>
      </c>
    </row>
    <row r="221" spans="1:10" x14ac:dyDescent="0.25">
      <c r="A221" s="57" t="s">
        <v>1437</v>
      </c>
      <c r="B221" s="12" t="s">
        <v>1516</v>
      </c>
      <c r="C221" s="12" t="s">
        <v>1517</v>
      </c>
      <c r="D221" s="8"/>
      <c r="E221" s="10"/>
      <c r="F221" s="8" t="s">
        <v>1518</v>
      </c>
      <c r="G221" s="115"/>
      <c r="H221" s="115"/>
      <c r="I221" s="176">
        <f t="shared" si="7"/>
        <v>0</v>
      </c>
      <c r="J221" s="177">
        <f t="shared" si="6"/>
        <v>0</v>
      </c>
    </row>
    <row r="222" spans="1:10" x14ac:dyDescent="0.25">
      <c r="A222" s="57" t="s">
        <v>1438</v>
      </c>
      <c r="B222" s="12" t="s">
        <v>699</v>
      </c>
      <c r="C222" s="12" t="s">
        <v>700</v>
      </c>
      <c r="D222" s="23"/>
      <c r="E222" s="12"/>
      <c r="F222" s="8" t="s">
        <v>701</v>
      </c>
      <c r="G222" s="46" t="s">
        <v>396</v>
      </c>
      <c r="H222" s="46" t="s">
        <v>396</v>
      </c>
      <c r="I222" s="176">
        <f t="shared" si="7"/>
        <v>0</v>
      </c>
      <c r="J222" s="177">
        <f t="shared" si="6"/>
        <v>0</v>
      </c>
    </row>
    <row r="223" spans="1:10" x14ac:dyDescent="0.25">
      <c r="A223" s="57" t="s">
        <v>1439</v>
      </c>
      <c r="B223" s="99" t="s">
        <v>561</v>
      </c>
      <c r="C223" s="99" t="s">
        <v>562</v>
      </c>
      <c r="D223" s="23"/>
      <c r="E223" s="12"/>
      <c r="F223" s="99" t="s">
        <v>518</v>
      </c>
      <c r="G223" s="46" t="s">
        <v>589</v>
      </c>
      <c r="H223" s="46" t="s">
        <v>589</v>
      </c>
      <c r="I223" s="176">
        <f t="shared" si="7"/>
        <v>0</v>
      </c>
      <c r="J223" s="177">
        <f t="shared" si="6"/>
        <v>0</v>
      </c>
    </row>
    <row r="224" spans="1:10" x14ac:dyDescent="0.25">
      <c r="A224" s="57" t="s">
        <v>754</v>
      </c>
      <c r="B224" s="12" t="s">
        <v>385</v>
      </c>
      <c r="C224" s="12" t="s">
        <v>386</v>
      </c>
      <c r="D224" s="23"/>
      <c r="E224" s="12"/>
      <c r="F224" s="8" t="s">
        <v>383</v>
      </c>
      <c r="G224" s="46" t="s">
        <v>1495</v>
      </c>
      <c r="H224" s="46" t="s">
        <v>1596</v>
      </c>
      <c r="I224" s="176">
        <f t="shared" si="7"/>
        <v>195</v>
      </c>
      <c r="J224" s="177">
        <f t="shared" si="6"/>
        <v>1427.4</v>
      </c>
    </row>
    <row r="225" spans="1:10" x14ac:dyDescent="0.25">
      <c r="A225" s="57" t="s">
        <v>1440</v>
      </c>
      <c r="B225" s="12" t="s">
        <v>1304</v>
      </c>
      <c r="C225" s="12" t="s">
        <v>1305</v>
      </c>
      <c r="D225" s="8"/>
      <c r="E225" s="10"/>
      <c r="F225" s="8" t="s">
        <v>1306</v>
      </c>
      <c r="G225" s="115"/>
      <c r="H225" s="115"/>
      <c r="I225" s="176">
        <f t="shared" si="7"/>
        <v>0</v>
      </c>
      <c r="J225" s="177">
        <f t="shared" si="6"/>
        <v>0</v>
      </c>
    </row>
    <row r="226" spans="1:10" x14ac:dyDescent="0.25">
      <c r="A226" s="57" t="s">
        <v>1441</v>
      </c>
      <c r="B226" s="36" t="s">
        <v>563</v>
      </c>
      <c r="C226" s="36" t="s">
        <v>564</v>
      </c>
      <c r="D226" s="23"/>
      <c r="E226" s="12"/>
      <c r="F226" s="36" t="s">
        <v>556</v>
      </c>
      <c r="G226" s="46" t="s">
        <v>277</v>
      </c>
      <c r="H226" s="46" t="s">
        <v>1597</v>
      </c>
      <c r="I226" s="176">
        <f t="shared" si="7"/>
        <v>152</v>
      </c>
      <c r="J226" s="177">
        <f t="shared" si="6"/>
        <v>1112.6400000000001</v>
      </c>
    </row>
    <row r="227" spans="1:10" x14ac:dyDescent="0.25">
      <c r="A227" s="57" t="s">
        <v>1442</v>
      </c>
      <c r="B227" s="36" t="s">
        <v>1417</v>
      </c>
      <c r="C227" s="128" t="s">
        <v>1418</v>
      </c>
      <c r="D227" s="8"/>
      <c r="E227" s="10"/>
      <c r="F227" s="128" t="s">
        <v>1419</v>
      </c>
      <c r="G227" s="115"/>
      <c r="H227" s="115"/>
      <c r="I227" s="176">
        <f t="shared" si="7"/>
        <v>0</v>
      </c>
      <c r="J227" s="177">
        <f t="shared" si="6"/>
        <v>0</v>
      </c>
    </row>
    <row r="228" spans="1:10" x14ac:dyDescent="0.25">
      <c r="A228" s="57" t="s">
        <v>748</v>
      </c>
      <c r="B228" s="36" t="s">
        <v>878</v>
      </c>
      <c r="C228" s="128" t="s">
        <v>879</v>
      </c>
      <c r="D228" s="8"/>
      <c r="E228" s="10"/>
      <c r="F228" s="128" t="s">
        <v>875</v>
      </c>
      <c r="G228" s="46" t="s">
        <v>34</v>
      </c>
      <c r="H228" s="46" t="s">
        <v>34</v>
      </c>
      <c r="I228" s="176">
        <f t="shared" si="7"/>
        <v>0</v>
      </c>
      <c r="J228" s="177">
        <f t="shared" si="6"/>
        <v>0</v>
      </c>
    </row>
    <row r="229" spans="1:10" x14ac:dyDescent="0.25">
      <c r="A229" s="57" t="s">
        <v>757</v>
      </c>
      <c r="B229" s="12" t="s">
        <v>1504</v>
      </c>
      <c r="C229" s="12" t="s">
        <v>1505</v>
      </c>
      <c r="D229" s="8"/>
      <c r="E229" s="10"/>
      <c r="F229" s="8" t="s">
        <v>1506</v>
      </c>
      <c r="G229" s="115"/>
      <c r="H229" s="115"/>
      <c r="I229" s="176">
        <f t="shared" si="7"/>
        <v>0</v>
      </c>
      <c r="J229" s="177">
        <f t="shared" si="6"/>
        <v>0</v>
      </c>
    </row>
    <row r="230" spans="1:10" x14ac:dyDescent="0.25">
      <c r="A230" s="57" t="s">
        <v>1443</v>
      </c>
      <c r="B230" s="12" t="s">
        <v>678</v>
      </c>
      <c r="C230" s="83" t="s">
        <v>676</v>
      </c>
      <c r="D230" s="23"/>
      <c r="E230" s="12"/>
      <c r="F230" s="91" t="s">
        <v>675</v>
      </c>
      <c r="G230" s="46" t="s">
        <v>83</v>
      </c>
      <c r="H230" s="46" t="s">
        <v>194</v>
      </c>
      <c r="I230" s="176">
        <f t="shared" si="7"/>
        <v>9</v>
      </c>
      <c r="J230" s="177">
        <f t="shared" si="6"/>
        <v>65.88</v>
      </c>
    </row>
    <row r="231" spans="1:10" x14ac:dyDescent="0.25">
      <c r="A231" s="57" t="s">
        <v>867</v>
      </c>
      <c r="B231" s="36" t="s">
        <v>677</v>
      </c>
      <c r="C231" s="85"/>
      <c r="D231" s="23"/>
      <c r="E231" s="12"/>
      <c r="F231" s="92"/>
      <c r="G231" s="46" t="s">
        <v>46</v>
      </c>
      <c r="H231" s="46" t="s">
        <v>61</v>
      </c>
      <c r="I231" s="176">
        <f t="shared" si="7"/>
        <v>5</v>
      </c>
      <c r="J231" s="177">
        <f t="shared" si="6"/>
        <v>36.6</v>
      </c>
    </row>
    <row r="232" spans="1:10" x14ac:dyDescent="0.25">
      <c r="A232" s="57" t="s">
        <v>1444</v>
      </c>
      <c r="B232" s="36" t="s">
        <v>927</v>
      </c>
      <c r="C232" s="85" t="s">
        <v>928</v>
      </c>
      <c r="D232" s="23"/>
      <c r="E232" s="12"/>
      <c r="F232" s="92" t="s">
        <v>929</v>
      </c>
      <c r="G232" s="46" t="s">
        <v>640</v>
      </c>
      <c r="H232" s="46" t="s">
        <v>645</v>
      </c>
      <c r="I232" s="176">
        <f t="shared" si="7"/>
        <v>148</v>
      </c>
      <c r="J232" s="177">
        <f t="shared" si="6"/>
        <v>1083.3600000000001</v>
      </c>
    </row>
    <row r="233" spans="1:10" x14ac:dyDescent="0.25">
      <c r="A233" s="57" t="s">
        <v>809</v>
      </c>
      <c r="B233" s="36" t="s">
        <v>565</v>
      </c>
      <c r="C233" s="36" t="s">
        <v>566</v>
      </c>
      <c r="D233" s="23"/>
      <c r="E233" s="12"/>
      <c r="F233" s="36" t="s">
        <v>567</v>
      </c>
      <c r="G233" s="46" t="s">
        <v>1496</v>
      </c>
      <c r="H233" s="46" t="s">
        <v>1598</v>
      </c>
      <c r="I233" s="176">
        <f t="shared" si="7"/>
        <v>106</v>
      </c>
      <c r="J233" s="177">
        <f t="shared" si="6"/>
        <v>775.92000000000007</v>
      </c>
    </row>
    <row r="234" spans="1:10" x14ac:dyDescent="0.25">
      <c r="A234" s="57" t="s">
        <v>1445</v>
      </c>
      <c r="B234" s="12" t="s">
        <v>1172</v>
      </c>
      <c r="C234" s="162" t="s">
        <v>1174</v>
      </c>
      <c r="D234" s="8"/>
      <c r="E234" s="10"/>
      <c r="F234" s="8" t="s">
        <v>1171</v>
      </c>
      <c r="G234" s="115"/>
      <c r="H234" s="115"/>
      <c r="I234" s="176">
        <f t="shared" si="7"/>
        <v>0</v>
      </c>
      <c r="J234" s="177">
        <f t="shared" si="6"/>
        <v>0</v>
      </c>
    </row>
    <row r="235" spans="1:10" x14ac:dyDescent="0.25">
      <c r="A235" s="57" t="s">
        <v>171</v>
      </c>
      <c r="B235" s="12" t="s">
        <v>1173</v>
      </c>
      <c r="C235" s="163"/>
      <c r="D235" s="8"/>
      <c r="E235" s="10"/>
      <c r="F235" s="8" t="s">
        <v>1171</v>
      </c>
      <c r="G235" s="115"/>
      <c r="H235" s="115"/>
      <c r="I235" s="176">
        <f t="shared" si="7"/>
        <v>0</v>
      </c>
      <c r="J235" s="177">
        <f t="shared" si="6"/>
        <v>0</v>
      </c>
    </row>
    <row r="236" spans="1:10" x14ac:dyDescent="0.25">
      <c r="A236" s="57" t="s">
        <v>832</v>
      </c>
      <c r="B236" s="12" t="s">
        <v>659</v>
      </c>
      <c r="C236" s="12" t="s">
        <v>660</v>
      </c>
      <c r="D236" s="8"/>
      <c r="E236" s="10"/>
      <c r="F236" s="8" t="s">
        <v>655</v>
      </c>
      <c r="G236" s="46" t="s">
        <v>722</v>
      </c>
      <c r="H236" s="46" t="s">
        <v>722</v>
      </c>
      <c r="I236" s="176">
        <f t="shared" si="7"/>
        <v>0</v>
      </c>
      <c r="J236" s="177">
        <f t="shared" si="6"/>
        <v>0</v>
      </c>
    </row>
    <row r="237" spans="1:10" x14ac:dyDescent="0.25">
      <c r="A237" s="57" t="s">
        <v>975</v>
      </c>
      <c r="B237" s="12" t="s">
        <v>1512</v>
      </c>
      <c r="C237" s="247" t="s">
        <v>1513</v>
      </c>
      <c r="D237" s="8"/>
      <c r="E237" s="10"/>
      <c r="F237" s="250" t="s">
        <v>1509</v>
      </c>
      <c r="G237" s="115"/>
      <c r="H237" s="115"/>
      <c r="I237" s="176">
        <f t="shared" si="7"/>
        <v>0</v>
      </c>
      <c r="J237" s="177">
        <f t="shared" si="6"/>
        <v>0</v>
      </c>
    </row>
    <row r="238" spans="1:10" x14ac:dyDescent="0.25">
      <c r="A238" s="57" t="s">
        <v>324</v>
      </c>
      <c r="B238" s="12" t="s">
        <v>1514</v>
      </c>
      <c r="C238" s="248"/>
      <c r="D238" s="8"/>
      <c r="E238" s="10"/>
      <c r="F238" s="251"/>
      <c r="G238" s="115"/>
      <c r="H238" s="115"/>
      <c r="I238" s="176">
        <f t="shared" si="7"/>
        <v>0</v>
      </c>
      <c r="J238" s="177">
        <f t="shared" si="6"/>
        <v>0</v>
      </c>
    </row>
    <row r="239" spans="1:10" x14ac:dyDescent="0.25">
      <c r="A239" s="57" t="s">
        <v>458</v>
      </c>
      <c r="B239" s="12" t="s">
        <v>1515</v>
      </c>
      <c r="C239" s="249"/>
      <c r="D239" s="8"/>
      <c r="E239" s="10"/>
      <c r="F239" s="252"/>
      <c r="G239" s="115"/>
      <c r="H239" s="115"/>
      <c r="I239" s="176">
        <f t="shared" si="7"/>
        <v>0</v>
      </c>
      <c r="J239" s="177">
        <f t="shared" si="6"/>
        <v>0</v>
      </c>
    </row>
    <row r="240" spans="1:10" x14ac:dyDescent="0.25">
      <c r="A240" s="57" t="s">
        <v>1534</v>
      </c>
      <c r="B240" s="12" t="s">
        <v>1209</v>
      </c>
      <c r="C240" s="12" t="s">
        <v>1210</v>
      </c>
      <c r="D240" s="23"/>
      <c r="E240" s="12"/>
      <c r="F240" s="8" t="s">
        <v>1211</v>
      </c>
      <c r="G240" s="115"/>
      <c r="H240" s="115"/>
      <c r="I240" s="176">
        <f t="shared" si="7"/>
        <v>0</v>
      </c>
      <c r="J240" s="177">
        <f t="shared" si="6"/>
        <v>0</v>
      </c>
    </row>
    <row r="241" spans="1:13" x14ac:dyDescent="0.25">
      <c r="A241" s="57" t="s">
        <v>828</v>
      </c>
      <c r="B241" s="12" t="s">
        <v>880</v>
      </c>
      <c r="C241" s="75" t="s">
        <v>881</v>
      </c>
      <c r="D241" s="8"/>
      <c r="E241" s="10"/>
      <c r="F241" s="31" t="s">
        <v>875</v>
      </c>
      <c r="G241" s="46" t="s">
        <v>20</v>
      </c>
      <c r="H241" s="46" t="s">
        <v>23</v>
      </c>
      <c r="I241" s="176">
        <f t="shared" si="7"/>
        <v>1</v>
      </c>
      <c r="J241" s="177">
        <f t="shared" si="6"/>
        <v>7.32</v>
      </c>
    </row>
    <row r="242" spans="1:13" x14ac:dyDescent="0.25">
      <c r="A242" s="57" t="s">
        <v>994</v>
      </c>
      <c r="B242" s="12" t="s">
        <v>882</v>
      </c>
      <c r="C242" s="75" t="s">
        <v>883</v>
      </c>
      <c r="D242" s="8"/>
      <c r="E242" s="10"/>
      <c r="F242" s="31" t="s">
        <v>875</v>
      </c>
      <c r="G242" s="46" t="s">
        <v>17</v>
      </c>
      <c r="H242" s="46" t="s">
        <v>17</v>
      </c>
      <c r="I242" s="176">
        <f t="shared" si="7"/>
        <v>0</v>
      </c>
      <c r="J242" s="177">
        <f t="shared" si="6"/>
        <v>0</v>
      </c>
    </row>
    <row r="243" spans="1:13" x14ac:dyDescent="0.25">
      <c r="A243" s="57" t="s">
        <v>1328</v>
      </c>
      <c r="B243" s="12" t="s">
        <v>731</v>
      </c>
      <c r="C243" s="76" t="s">
        <v>735</v>
      </c>
      <c r="D243" s="23"/>
      <c r="E243" s="12"/>
      <c r="F243" s="91" t="s">
        <v>736</v>
      </c>
      <c r="G243" s="46" t="s">
        <v>65</v>
      </c>
      <c r="H243" s="46" t="s">
        <v>1202</v>
      </c>
      <c r="I243" s="176">
        <f t="shared" si="7"/>
        <v>170</v>
      </c>
      <c r="J243" s="177">
        <f t="shared" si="6"/>
        <v>1244.4000000000001</v>
      </c>
    </row>
    <row r="244" spans="1:13" x14ac:dyDescent="0.25">
      <c r="A244" s="57" t="s">
        <v>1535</v>
      </c>
      <c r="B244" s="12" t="s">
        <v>732</v>
      </c>
      <c r="C244" s="111"/>
      <c r="D244" s="23"/>
      <c r="E244" s="12"/>
      <c r="F244" s="112"/>
      <c r="G244" s="46" t="s">
        <v>46</v>
      </c>
      <c r="H244" s="46" t="s">
        <v>713</v>
      </c>
      <c r="I244" s="176">
        <f t="shared" si="7"/>
        <v>114</v>
      </c>
      <c r="J244" s="177">
        <f t="shared" si="6"/>
        <v>834.48</v>
      </c>
    </row>
    <row r="245" spans="1:13" x14ac:dyDescent="0.25">
      <c r="A245" s="57" t="s">
        <v>966</v>
      </c>
      <c r="B245" s="12" t="s">
        <v>733</v>
      </c>
      <c r="C245" s="77"/>
      <c r="D245" s="23"/>
      <c r="E245" s="12"/>
      <c r="F245" s="92"/>
      <c r="G245" s="46" t="s">
        <v>71</v>
      </c>
      <c r="H245" s="46" t="s">
        <v>497</v>
      </c>
      <c r="I245" s="176">
        <f t="shared" si="7"/>
        <v>63</v>
      </c>
      <c r="J245" s="177">
        <f t="shared" si="6"/>
        <v>461.16</v>
      </c>
    </row>
    <row r="246" spans="1:13" x14ac:dyDescent="0.25">
      <c r="A246" s="57" t="s">
        <v>1536</v>
      </c>
      <c r="B246" s="12" t="s">
        <v>1301</v>
      </c>
      <c r="C246" s="12" t="s">
        <v>1302</v>
      </c>
      <c r="D246" s="8"/>
      <c r="E246" s="10"/>
      <c r="F246" s="8" t="s">
        <v>1303</v>
      </c>
      <c r="G246" s="115"/>
      <c r="H246" s="115"/>
      <c r="I246" s="176">
        <f t="shared" si="7"/>
        <v>0</v>
      </c>
      <c r="J246" s="177">
        <f t="shared" si="6"/>
        <v>0</v>
      </c>
    </row>
    <row r="247" spans="1:13" x14ac:dyDescent="0.25">
      <c r="A247" s="57" t="s">
        <v>1537</v>
      </c>
      <c r="B247" s="12" t="s">
        <v>1529</v>
      </c>
      <c r="C247" s="12" t="s">
        <v>1530</v>
      </c>
      <c r="D247" s="8"/>
      <c r="E247" s="10"/>
      <c r="F247" s="8" t="s">
        <v>1531</v>
      </c>
      <c r="G247" s="115"/>
      <c r="H247" s="115"/>
      <c r="I247" s="176">
        <f t="shared" si="7"/>
        <v>0</v>
      </c>
      <c r="J247" s="177">
        <f t="shared" si="6"/>
        <v>0</v>
      </c>
    </row>
    <row r="248" spans="1:13" x14ac:dyDescent="0.25">
      <c r="A248" s="57" t="s">
        <v>1538</v>
      </c>
      <c r="B248" s="12" t="s">
        <v>931</v>
      </c>
      <c r="C248" s="77" t="s">
        <v>932</v>
      </c>
      <c r="D248" s="8"/>
      <c r="E248" s="10"/>
      <c r="F248" s="92" t="s">
        <v>698</v>
      </c>
      <c r="G248" s="46" t="s">
        <v>13</v>
      </c>
      <c r="H248" s="46" t="s">
        <v>13</v>
      </c>
      <c r="I248" s="176">
        <f t="shared" si="7"/>
        <v>0</v>
      </c>
      <c r="J248" s="177">
        <f t="shared" si="6"/>
        <v>0</v>
      </c>
    </row>
    <row r="249" spans="1:13" x14ac:dyDescent="0.25">
      <c r="A249" s="57" t="s">
        <v>1021</v>
      </c>
      <c r="B249" s="12" t="s">
        <v>1325</v>
      </c>
      <c r="C249" s="77" t="s">
        <v>1326</v>
      </c>
      <c r="D249" s="12"/>
      <c r="E249" s="12"/>
      <c r="F249" s="170" t="s">
        <v>1281</v>
      </c>
      <c r="G249" s="46" t="s">
        <v>1497</v>
      </c>
      <c r="H249" s="46" t="s">
        <v>1497</v>
      </c>
      <c r="I249" s="176">
        <f t="shared" si="7"/>
        <v>0</v>
      </c>
      <c r="J249" s="177">
        <f t="shared" si="6"/>
        <v>0</v>
      </c>
    </row>
    <row r="251" spans="1:13" s="19" customFormat="1" ht="15.75" x14ac:dyDescent="0.25">
      <c r="A251" s="236" t="s">
        <v>115</v>
      </c>
      <c r="B251" s="236"/>
      <c r="C251" s="236"/>
      <c r="D251" s="236"/>
      <c r="E251" s="236"/>
      <c r="F251" s="236"/>
      <c r="G251" s="236"/>
      <c r="H251" s="236"/>
      <c r="I251" s="236"/>
      <c r="J251" s="20">
        <f>SUM(J10:J249)</f>
        <v>86881.08</v>
      </c>
      <c r="K251" s="20"/>
      <c r="L251" s="20"/>
      <c r="M251" s="20"/>
    </row>
  </sheetData>
  <mergeCells count="23">
    <mergeCell ref="A5:A6"/>
    <mergeCell ref="B5:B6"/>
    <mergeCell ref="C5:C6"/>
    <mergeCell ref="D5:E5"/>
    <mergeCell ref="F5:F6"/>
    <mergeCell ref="D160:D162"/>
    <mergeCell ref="E160:E162"/>
    <mergeCell ref="I5:I6"/>
    <mergeCell ref="J5:J6"/>
    <mergeCell ref="D13:D14"/>
    <mergeCell ref="E13:E14"/>
    <mergeCell ref="E61:E62"/>
    <mergeCell ref="G5:H5"/>
    <mergeCell ref="E85:E86"/>
    <mergeCell ref="D121:D122"/>
    <mergeCell ref="E121:E122"/>
    <mergeCell ref="D158:D159"/>
    <mergeCell ref="E158:E159"/>
    <mergeCell ref="D200:D201"/>
    <mergeCell ref="E200:E201"/>
    <mergeCell ref="C237:C239"/>
    <mergeCell ref="F237:F239"/>
    <mergeCell ref="A251:I251"/>
  </mergeCells>
  <printOptions horizontalCentered="1"/>
  <pageMargins left="0.23622047244094491" right="0.23622047244094491" top="0.23622047244094491" bottom="0.23622047244094491" header="0" footer="0"/>
  <pageSetup paperSize="10000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3"/>
  <sheetViews>
    <sheetView view="pageBreakPreview" topLeftCell="A248" zoomScale="115" zoomScaleNormal="100" zoomScaleSheetLayoutView="115" workbookViewId="0">
      <selection activeCell="J263" sqref="J263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9" customWidth="1"/>
    <col min="11" max="11" width="12.7109375" customWidth="1"/>
    <col min="12" max="13" width="9.140625" customWidth="1"/>
  </cols>
  <sheetData>
    <row r="1" spans="1:10" ht="23.25" x14ac:dyDescent="0.35">
      <c r="A1" s="1" t="s">
        <v>0</v>
      </c>
    </row>
    <row r="2" spans="1:10" x14ac:dyDescent="0.25">
      <c r="A2" t="s">
        <v>1</v>
      </c>
      <c r="E2" s="23"/>
      <c r="F2" t="s">
        <v>2</v>
      </c>
      <c r="H2" s="113"/>
      <c r="I2" t="s">
        <v>200</v>
      </c>
    </row>
    <row r="3" spans="1:10" x14ac:dyDescent="0.25">
      <c r="A3" t="s">
        <v>3</v>
      </c>
      <c r="E3" s="10"/>
      <c r="F3" t="s">
        <v>4</v>
      </c>
    </row>
    <row r="5" spans="1:10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1634</v>
      </c>
      <c r="H5" s="227"/>
      <c r="I5" s="228" t="s">
        <v>9</v>
      </c>
      <c r="J5" s="234" t="s">
        <v>1635</v>
      </c>
    </row>
    <row r="6" spans="1:10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5"/>
    </row>
    <row r="7" spans="1:10" s="98" customFormat="1" x14ac:dyDescent="0.25">
      <c r="A7" s="57" t="s">
        <v>13</v>
      </c>
      <c r="B7" s="99">
        <v>902</v>
      </c>
      <c r="C7" s="178" t="s">
        <v>1446</v>
      </c>
      <c r="D7" s="97"/>
      <c r="E7" s="10"/>
      <c r="F7" s="179" t="s">
        <v>1390</v>
      </c>
      <c r="G7" s="188">
        <v>7</v>
      </c>
      <c r="H7" s="188">
        <v>8</v>
      </c>
      <c r="I7" s="176">
        <f>H7-G7</f>
        <v>1</v>
      </c>
      <c r="J7" s="177">
        <f>I7*98.03</f>
        <v>98.03</v>
      </c>
    </row>
    <row r="8" spans="1:10" s="98" customFormat="1" x14ac:dyDescent="0.25">
      <c r="A8" s="57" t="s">
        <v>17</v>
      </c>
      <c r="B8" s="99" t="s">
        <v>516</v>
      </c>
      <c r="C8" s="99" t="s">
        <v>517</v>
      </c>
      <c r="D8" s="97"/>
      <c r="E8" s="10"/>
      <c r="F8" s="99" t="s">
        <v>518</v>
      </c>
      <c r="G8" s="100">
        <v>3</v>
      </c>
      <c r="H8" s="100">
        <v>3</v>
      </c>
      <c r="I8" s="176">
        <f t="shared" ref="I8:I71" si="0">H8-G8</f>
        <v>0</v>
      </c>
      <c r="J8" s="177">
        <f>I8*98.03</f>
        <v>0</v>
      </c>
    </row>
    <row r="9" spans="1:10" s="98" customFormat="1" x14ac:dyDescent="0.25">
      <c r="A9" s="57" t="s">
        <v>20</v>
      </c>
      <c r="B9" s="99" t="s">
        <v>1607</v>
      </c>
      <c r="C9" s="43" t="s">
        <v>1608</v>
      </c>
      <c r="D9" s="97"/>
      <c r="E9" s="10"/>
      <c r="F9" s="99" t="s">
        <v>1606</v>
      </c>
      <c r="G9" s="100">
        <v>0</v>
      </c>
      <c r="H9" s="100">
        <v>0</v>
      </c>
      <c r="I9" s="176">
        <f t="shared" si="0"/>
        <v>0</v>
      </c>
      <c r="J9" s="177">
        <f t="shared" ref="J9:J71" si="1">I9*98.03</f>
        <v>0</v>
      </c>
    </row>
    <row r="10" spans="1:10" s="98" customFormat="1" x14ac:dyDescent="0.25">
      <c r="A10" s="57" t="s">
        <v>23</v>
      </c>
      <c r="B10" s="99" t="s">
        <v>1404</v>
      </c>
      <c r="C10" s="43" t="s">
        <v>1405</v>
      </c>
      <c r="D10" s="207"/>
      <c r="E10" s="12"/>
      <c r="F10" s="99" t="s">
        <v>1406</v>
      </c>
      <c r="G10" s="100">
        <v>1</v>
      </c>
      <c r="H10" s="100">
        <v>5</v>
      </c>
      <c r="I10" s="176">
        <f t="shared" si="0"/>
        <v>4</v>
      </c>
      <c r="J10" s="177">
        <f t="shared" si="1"/>
        <v>392.12</v>
      </c>
    </row>
    <row r="11" spans="1:10" s="61" customFormat="1" x14ac:dyDescent="0.25">
      <c r="A11" s="57" t="s">
        <v>26</v>
      </c>
      <c r="B11" s="58" t="s">
        <v>208</v>
      </c>
      <c r="C11" s="59" t="s">
        <v>209</v>
      </c>
      <c r="D11" s="60"/>
      <c r="E11" s="10"/>
      <c r="F11" s="62" t="s">
        <v>210</v>
      </c>
      <c r="G11" s="53">
        <v>1</v>
      </c>
      <c r="H11" s="53">
        <v>1</v>
      </c>
      <c r="I11" s="176">
        <f t="shared" si="0"/>
        <v>0</v>
      </c>
      <c r="J11" s="177">
        <f t="shared" si="1"/>
        <v>0</v>
      </c>
    </row>
    <row r="12" spans="1:10" s="61" customFormat="1" x14ac:dyDescent="0.25">
      <c r="A12" s="57" t="s">
        <v>29</v>
      </c>
      <c r="B12" s="58" t="s">
        <v>490</v>
      </c>
      <c r="C12" s="59" t="s">
        <v>491</v>
      </c>
      <c r="D12" s="23"/>
      <c r="E12" s="12"/>
      <c r="F12" s="62" t="s">
        <v>463</v>
      </c>
      <c r="G12" s="53">
        <v>15</v>
      </c>
      <c r="H12" s="53">
        <v>15</v>
      </c>
      <c r="I12" s="176">
        <f t="shared" si="0"/>
        <v>0</v>
      </c>
      <c r="J12" s="177">
        <f t="shared" si="1"/>
        <v>0</v>
      </c>
    </row>
    <row r="13" spans="1:10" s="61" customFormat="1" x14ac:dyDescent="0.25">
      <c r="A13" s="57" t="s">
        <v>31</v>
      </c>
      <c r="B13" s="58" t="s">
        <v>793</v>
      </c>
      <c r="C13" s="59" t="s">
        <v>794</v>
      </c>
      <c r="D13" s="60"/>
      <c r="E13" s="10"/>
      <c r="F13" s="62" t="s">
        <v>795</v>
      </c>
      <c r="G13" s="53">
        <v>10</v>
      </c>
      <c r="H13" s="53">
        <v>12</v>
      </c>
      <c r="I13" s="176">
        <f t="shared" si="0"/>
        <v>2</v>
      </c>
      <c r="J13" s="177">
        <f t="shared" si="1"/>
        <v>196.06</v>
      </c>
    </row>
    <row r="14" spans="1:10" s="61" customFormat="1" x14ac:dyDescent="0.25">
      <c r="A14" s="57" t="s">
        <v>34</v>
      </c>
      <c r="B14" s="99" t="s">
        <v>519</v>
      </c>
      <c r="C14" s="253" t="s">
        <v>520</v>
      </c>
      <c r="D14" s="241"/>
      <c r="E14" s="243"/>
      <c r="F14" s="253" t="s">
        <v>522</v>
      </c>
      <c r="G14" s="53">
        <v>79</v>
      </c>
      <c r="H14" s="53">
        <v>88</v>
      </c>
      <c r="I14" s="176">
        <f t="shared" si="0"/>
        <v>9</v>
      </c>
      <c r="J14" s="177">
        <f t="shared" si="1"/>
        <v>882.27</v>
      </c>
    </row>
    <row r="15" spans="1:10" s="61" customFormat="1" x14ac:dyDescent="0.25">
      <c r="A15" s="57" t="s">
        <v>37</v>
      </c>
      <c r="B15" s="99" t="s">
        <v>521</v>
      </c>
      <c r="C15" s="254"/>
      <c r="D15" s="242"/>
      <c r="E15" s="244"/>
      <c r="F15" s="254"/>
      <c r="G15" s="53">
        <v>40</v>
      </c>
      <c r="H15" s="53">
        <v>45</v>
      </c>
      <c r="I15" s="176">
        <f t="shared" si="0"/>
        <v>5</v>
      </c>
      <c r="J15" s="177">
        <f t="shared" si="1"/>
        <v>490.15</v>
      </c>
    </row>
    <row r="16" spans="1:10" s="61" customFormat="1" x14ac:dyDescent="0.25">
      <c r="A16" s="57" t="s">
        <v>40</v>
      </c>
      <c r="B16" s="99" t="s">
        <v>899</v>
      </c>
      <c r="C16" s="194" t="s">
        <v>900</v>
      </c>
      <c r="D16" s="23"/>
      <c r="E16" s="12"/>
      <c r="F16" s="138" t="s">
        <v>901</v>
      </c>
      <c r="G16" s="53">
        <v>12</v>
      </c>
      <c r="H16" s="53">
        <v>12</v>
      </c>
      <c r="I16" s="176">
        <f t="shared" si="0"/>
        <v>0</v>
      </c>
      <c r="J16" s="177">
        <f t="shared" si="1"/>
        <v>0</v>
      </c>
    </row>
    <row r="17" spans="1:34" x14ac:dyDescent="0.25">
      <c r="A17" s="57" t="s">
        <v>43</v>
      </c>
      <c r="B17" s="12" t="s">
        <v>150</v>
      </c>
      <c r="C17" s="12" t="s">
        <v>151</v>
      </c>
      <c r="D17" s="23"/>
      <c r="E17" s="12"/>
      <c r="F17" t="s">
        <v>152</v>
      </c>
      <c r="G17" s="46" t="s">
        <v>146</v>
      </c>
      <c r="H17" s="46" t="s">
        <v>146</v>
      </c>
      <c r="I17" s="176">
        <f t="shared" si="0"/>
        <v>0</v>
      </c>
      <c r="J17" s="177">
        <f t="shared" si="1"/>
        <v>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5">
      <c r="A18" s="57" t="s">
        <v>46</v>
      </c>
      <c r="B18" s="12" t="s">
        <v>212</v>
      </c>
      <c r="C18" s="12" t="s">
        <v>213</v>
      </c>
      <c r="D18" s="12"/>
      <c r="E18" s="10"/>
      <c r="F18" s="8" t="s">
        <v>214</v>
      </c>
      <c r="G18" s="46" t="s">
        <v>20</v>
      </c>
      <c r="H18" s="46" t="s">
        <v>20</v>
      </c>
      <c r="I18" s="176">
        <f t="shared" si="0"/>
        <v>0</v>
      </c>
      <c r="J18" s="177">
        <f t="shared" si="1"/>
        <v>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25">
      <c r="A19" s="57" t="s">
        <v>49</v>
      </c>
      <c r="B19" s="12" t="s">
        <v>120</v>
      </c>
      <c r="C19" s="12" t="s">
        <v>121</v>
      </c>
      <c r="D19" s="12"/>
      <c r="E19" s="10"/>
      <c r="F19" s="8" t="s">
        <v>76</v>
      </c>
      <c r="G19" s="46" t="s">
        <v>20</v>
      </c>
      <c r="H19" s="46" t="s">
        <v>20</v>
      </c>
      <c r="I19" s="176">
        <f t="shared" si="0"/>
        <v>0</v>
      </c>
      <c r="J19" s="177">
        <f t="shared" si="1"/>
        <v>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25">
      <c r="A20" s="57" t="s">
        <v>52</v>
      </c>
      <c r="B20" s="12" t="s">
        <v>1190</v>
      </c>
      <c r="C20" s="12" t="s">
        <v>1191</v>
      </c>
      <c r="D20" s="12"/>
      <c r="E20" s="10"/>
      <c r="F20" s="8" t="s">
        <v>1185</v>
      </c>
      <c r="G20" s="46" t="s">
        <v>23</v>
      </c>
      <c r="H20" s="46" t="s">
        <v>34</v>
      </c>
      <c r="I20" s="176">
        <f t="shared" si="0"/>
        <v>4</v>
      </c>
      <c r="J20" s="177">
        <f t="shared" si="1"/>
        <v>392.12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25">
      <c r="A21" s="57" t="s">
        <v>54</v>
      </c>
      <c r="B21" s="12" t="s">
        <v>1192</v>
      </c>
      <c r="C21" s="12" t="s">
        <v>1191</v>
      </c>
      <c r="D21" s="12"/>
      <c r="E21" s="10"/>
      <c r="F21" s="8" t="s">
        <v>1185</v>
      </c>
      <c r="G21" s="46" t="s">
        <v>17</v>
      </c>
      <c r="H21" s="46" t="s">
        <v>34</v>
      </c>
      <c r="I21" s="176">
        <f t="shared" si="0"/>
        <v>6</v>
      </c>
      <c r="J21" s="177">
        <f t="shared" si="1"/>
        <v>588.18000000000006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25">
      <c r="A22" s="57" t="s">
        <v>58</v>
      </c>
      <c r="B22" s="12" t="s">
        <v>1310</v>
      </c>
      <c r="C22" s="12" t="s">
        <v>1311</v>
      </c>
      <c r="D22" s="12"/>
      <c r="E22" s="10"/>
      <c r="F22" s="8" t="s">
        <v>1312</v>
      </c>
      <c r="G22" s="46" t="s">
        <v>26</v>
      </c>
      <c r="H22" s="46" t="s">
        <v>26</v>
      </c>
      <c r="I22" s="176">
        <f t="shared" si="0"/>
        <v>0</v>
      </c>
      <c r="J22" s="177">
        <f t="shared" si="1"/>
        <v>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25">
      <c r="A23" s="57" t="s">
        <v>61</v>
      </c>
      <c r="B23" s="12" t="s">
        <v>296</v>
      </c>
      <c r="C23" s="12" t="s">
        <v>297</v>
      </c>
      <c r="D23" s="23"/>
      <c r="E23" s="12"/>
      <c r="F23" s="8" t="s">
        <v>298</v>
      </c>
      <c r="G23" s="46" t="s">
        <v>49</v>
      </c>
      <c r="H23" s="46" t="s">
        <v>58</v>
      </c>
      <c r="I23" s="176">
        <f t="shared" si="0"/>
        <v>3</v>
      </c>
      <c r="J23" s="177">
        <f t="shared" si="1"/>
        <v>294.09000000000003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x14ac:dyDescent="0.25">
      <c r="A24" s="57" t="s">
        <v>65</v>
      </c>
      <c r="B24" s="12" t="s">
        <v>488</v>
      </c>
      <c r="C24" s="12" t="s">
        <v>489</v>
      </c>
      <c r="D24" s="12"/>
      <c r="E24" s="10"/>
      <c r="F24" s="8" t="s">
        <v>454</v>
      </c>
      <c r="G24" s="46" t="s">
        <v>20</v>
      </c>
      <c r="H24" s="46" t="s">
        <v>26</v>
      </c>
      <c r="I24" s="176">
        <f t="shared" si="0"/>
        <v>2</v>
      </c>
      <c r="J24" s="177">
        <f t="shared" si="1"/>
        <v>196.06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25">
      <c r="A25" s="57" t="s">
        <v>68</v>
      </c>
      <c r="B25" s="12" t="s">
        <v>14</v>
      </c>
      <c r="C25" s="164" t="s">
        <v>122</v>
      </c>
      <c r="D25" s="23"/>
      <c r="E25" s="12"/>
      <c r="F25" s="8" t="s">
        <v>15</v>
      </c>
      <c r="G25" s="46" t="s">
        <v>13</v>
      </c>
      <c r="H25" s="46" t="s">
        <v>13</v>
      </c>
      <c r="I25" s="176">
        <f t="shared" si="0"/>
        <v>0</v>
      </c>
      <c r="J25" s="177">
        <f t="shared" si="1"/>
        <v>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25">
      <c r="A26" s="57" t="s">
        <v>71</v>
      </c>
      <c r="B26" s="99" t="s">
        <v>523</v>
      </c>
      <c r="C26" s="99" t="s">
        <v>524</v>
      </c>
      <c r="D26" s="23"/>
      <c r="E26" s="12"/>
      <c r="F26" s="99" t="s">
        <v>527</v>
      </c>
      <c r="G26" s="46" t="s">
        <v>501</v>
      </c>
      <c r="H26" s="46" t="s">
        <v>353</v>
      </c>
      <c r="I26" s="176">
        <f t="shared" si="0"/>
        <v>10</v>
      </c>
      <c r="J26" s="177">
        <f t="shared" si="1"/>
        <v>980.3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25">
      <c r="A27" s="57" t="s">
        <v>74</v>
      </c>
      <c r="B27" s="99" t="s">
        <v>525</v>
      </c>
      <c r="C27" s="99" t="s">
        <v>526</v>
      </c>
      <c r="D27" s="23"/>
      <c r="E27" s="12"/>
      <c r="F27" s="99" t="s">
        <v>528</v>
      </c>
      <c r="G27" s="46" t="s">
        <v>31</v>
      </c>
      <c r="H27" s="46" t="s">
        <v>31</v>
      </c>
      <c r="I27" s="176">
        <f t="shared" si="0"/>
        <v>0</v>
      </c>
      <c r="J27" s="177">
        <f t="shared" si="1"/>
        <v>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25">
      <c r="A28" s="57" t="s">
        <v>77</v>
      </c>
      <c r="B28" s="12" t="s">
        <v>1290</v>
      </c>
      <c r="C28" s="12" t="s">
        <v>1291</v>
      </c>
      <c r="D28" s="12"/>
      <c r="E28" s="10"/>
      <c r="F28" s="8" t="s">
        <v>1292</v>
      </c>
      <c r="G28" s="46" t="s">
        <v>49</v>
      </c>
      <c r="H28" s="46" t="s">
        <v>58</v>
      </c>
      <c r="I28" s="176">
        <f t="shared" si="0"/>
        <v>3</v>
      </c>
      <c r="J28" s="177">
        <f t="shared" si="1"/>
        <v>294.09000000000003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25">
      <c r="A29" s="57" t="s">
        <v>81</v>
      </c>
      <c r="B29" s="12" t="s">
        <v>18</v>
      </c>
      <c r="C29" s="12" t="s">
        <v>123</v>
      </c>
      <c r="D29" s="23"/>
      <c r="E29" s="12"/>
      <c r="F29" s="8" t="s">
        <v>19</v>
      </c>
      <c r="G29" s="46" t="s">
        <v>242</v>
      </c>
      <c r="H29" s="46" t="s">
        <v>245</v>
      </c>
      <c r="I29" s="176">
        <f t="shared" si="0"/>
        <v>5</v>
      </c>
      <c r="J29" s="177">
        <f t="shared" si="1"/>
        <v>490.15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25">
      <c r="A30" s="57" t="s">
        <v>83</v>
      </c>
      <c r="B30" s="12" t="s">
        <v>21</v>
      </c>
      <c r="C30" s="12" t="s">
        <v>124</v>
      </c>
      <c r="D30" s="23"/>
      <c r="E30" s="12"/>
      <c r="F30" s="8" t="s">
        <v>22</v>
      </c>
      <c r="G30" s="46" t="s">
        <v>65</v>
      </c>
      <c r="H30" s="46" t="s">
        <v>65</v>
      </c>
      <c r="I30" s="176">
        <f t="shared" si="0"/>
        <v>0</v>
      </c>
      <c r="J30" s="177">
        <f t="shared" si="1"/>
        <v>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x14ac:dyDescent="0.25">
      <c r="A31" s="57" t="s">
        <v>85</v>
      </c>
      <c r="B31" s="12" t="s">
        <v>484</v>
      </c>
      <c r="C31" s="12" t="s">
        <v>485</v>
      </c>
      <c r="D31" s="12"/>
      <c r="E31" s="10"/>
      <c r="F31" s="8" t="s">
        <v>416</v>
      </c>
      <c r="G31" s="46" t="s">
        <v>13</v>
      </c>
      <c r="H31" s="46" t="s">
        <v>13</v>
      </c>
      <c r="I31" s="176">
        <f t="shared" si="0"/>
        <v>0</v>
      </c>
      <c r="J31" s="177">
        <f t="shared" si="1"/>
        <v>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25">
      <c r="A32" s="57" t="s">
        <v>88</v>
      </c>
      <c r="B32" s="12" t="s">
        <v>24</v>
      </c>
      <c r="C32" s="12" t="s">
        <v>125</v>
      </c>
      <c r="D32" s="23"/>
      <c r="E32" s="12"/>
      <c r="F32" s="8" t="s">
        <v>25</v>
      </c>
      <c r="G32" s="46" t="s">
        <v>249</v>
      </c>
      <c r="H32" s="46" t="s">
        <v>364</v>
      </c>
      <c r="I32" s="176">
        <f t="shared" si="0"/>
        <v>6</v>
      </c>
      <c r="J32" s="177">
        <f t="shared" si="1"/>
        <v>588.18000000000006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25">
      <c r="A33" s="57" t="s">
        <v>90</v>
      </c>
      <c r="B33" s="12" t="s">
        <v>27</v>
      </c>
      <c r="C33" s="12" t="s">
        <v>126</v>
      </c>
      <c r="D33" s="23"/>
      <c r="E33" s="12"/>
      <c r="F33" s="8" t="s">
        <v>28</v>
      </c>
      <c r="G33" s="46" t="s">
        <v>23</v>
      </c>
      <c r="H33" s="46" t="s">
        <v>23</v>
      </c>
      <c r="I33" s="176">
        <f t="shared" si="0"/>
        <v>0</v>
      </c>
      <c r="J33" s="177">
        <f t="shared" si="1"/>
        <v>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25">
      <c r="A34" s="57" t="s">
        <v>57</v>
      </c>
      <c r="B34" s="12" t="s">
        <v>30</v>
      </c>
      <c r="C34" s="12" t="s">
        <v>127</v>
      </c>
      <c r="D34" s="8"/>
      <c r="E34" s="10"/>
      <c r="F34" s="8" t="s">
        <v>22</v>
      </c>
      <c r="G34" s="46" t="s">
        <v>26</v>
      </c>
      <c r="H34" s="46" t="s">
        <v>29</v>
      </c>
      <c r="I34" s="176">
        <f t="shared" si="0"/>
        <v>1</v>
      </c>
      <c r="J34" s="177">
        <f t="shared" si="1"/>
        <v>98.03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25">
      <c r="A35" s="57" t="s">
        <v>146</v>
      </c>
      <c r="B35" s="12" t="s">
        <v>32</v>
      </c>
      <c r="C35" s="12" t="s">
        <v>128</v>
      </c>
      <c r="D35" s="23"/>
      <c r="E35" s="12"/>
      <c r="F35" s="8" t="s">
        <v>33</v>
      </c>
      <c r="G35" s="46" t="s">
        <v>197</v>
      </c>
      <c r="H35" s="46" t="s">
        <v>91</v>
      </c>
      <c r="I35" s="176">
        <f t="shared" si="0"/>
        <v>3</v>
      </c>
      <c r="J35" s="177">
        <f t="shared" si="1"/>
        <v>294.09000000000003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25">
      <c r="A36" s="57" t="s">
        <v>191</v>
      </c>
      <c r="B36" s="12" t="s">
        <v>35</v>
      </c>
      <c r="C36" s="12" t="s">
        <v>129</v>
      </c>
      <c r="D36" s="23"/>
      <c r="E36" s="12"/>
      <c r="F36" s="8" t="s">
        <v>36</v>
      </c>
      <c r="G36" s="46" t="s">
        <v>34</v>
      </c>
      <c r="H36" s="46" t="s">
        <v>34</v>
      </c>
      <c r="I36" s="176">
        <f t="shared" si="0"/>
        <v>0</v>
      </c>
      <c r="J36" s="177">
        <f t="shared" si="1"/>
        <v>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25">
      <c r="A37" s="57" t="s">
        <v>192</v>
      </c>
      <c r="B37" s="12" t="s">
        <v>215</v>
      </c>
      <c r="C37" s="12" t="s">
        <v>213</v>
      </c>
      <c r="D37" s="8"/>
      <c r="E37" s="10"/>
      <c r="F37" s="8" t="s">
        <v>214</v>
      </c>
      <c r="G37" s="46" t="s">
        <v>20</v>
      </c>
      <c r="H37" s="46" t="s">
        <v>20</v>
      </c>
      <c r="I37" s="176">
        <f t="shared" si="0"/>
        <v>0</v>
      </c>
      <c r="J37" s="177">
        <f t="shared" si="1"/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x14ac:dyDescent="0.25">
      <c r="A38" s="57" t="s">
        <v>193</v>
      </c>
      <c r="B38" s="12" t="s">
        <v>38</v>
      </c>
      <c r="C38" s="12" t="s">
        <v>130</v>
      </c>
      <c r="D38" s="23"/>
      <c r="E38" s="12"/>
      <c r="F38" s="8" t="s">
        <v>39</v>
      </c>
      <c r="G38" s="46" t="s">
        <v>34</v>
      </c>
      <c r="H38" s="46" t="s">
        <v>37</v>
      </c>
      <c r="I38" s="176">
        <f t="shared" si="0"/>
        <v>1</v>
      </c>
      <c r="J38" s="177">
        <f t="shared" si="1"/>
        <v>98.03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x14ac:dyDescent="0.25">
      <c r="A39" s="57" t="s">
        <v>194</v>
      </c>
      <c r="B39" s="12" t="s">
        <v>216</v>
      </c>
      <c r="C39" s="64" t="s">
        <v>1279</v>
      </c>
      <c r="D39" s="23"/>
      <c r="E39" s="12"/>
      <c r="F39" s="8" t="s">
        <v>214</v>
      </c>
      <c r="G39" s="46" t="s">
        <v>26</v>
      </c>
      <c r="H39" s="46" t="s">
        <v>31</v>
      </c>
      <c r="I39" s="176">
        <f t="shared" si="0"/>
        <v>2</v>
      </c>
      <c r="J39" s="177">
        <f t="shared" si="1"/>
        <v>196.06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x14ac:dyDescent="0.25">
      <c r="A40" s="57" t="s">
        <v>195</v>
      </c>
      <c r="B40" s="12" t="s">
        <v>694</v>
      </c>
      <c r="C40" s="12" t="s">
        <v>695</v>
      </c>
      <c r="D40" s="8"/>
      <c r="E40" s="10"/>
      <c r="F40" s="8" t="s">
        <v>691</v>
      </c>
      <c r="G40" s="48" t="s">
        <v>16</v>
      </c>
      <c r="H40" s="48" t="s">
        <v>13</v>
      </c>
      <c r="I40" s="176">
        <f t="shared" si="0"/>
        <v>1</v>
      </c>
      <c r="J40" s="177">
        <f t="shared" si="1"/>
        <v>98.03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x14ac:dyDescent="0.25">
      <c r="A41" s="57" t="s">
        <v>196</v>
      </c>
      <c r="B41" s="12" t="s">
        <v>218</v>
      </c>
      <c r="C41" s="64" t="s">
        <v>219</v>
      </c>
      <c r="D41" s="23"/>
      <c r="E41" s="12"/>
      <c r="F41" s="8" t="s">
        <v>210</v>
      </c>
      <c r="G41" s="46" t="s">
        <v>26</v>
      </c>
      <c r="H41" s="46" t="s">
        <v>26</v>
      </c>
      <c r="I41" s="176">
        <f t="shared" si="0"/>
        <v>0</v>
      </c>
      <c r="J41" s="177">
        <f t="shared" si="1"/>
        <v>0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25">
      <c r="A42" s="57" t="s">
        <v>197</v>
      </c>
      <c r="B42" s="12" t="s">
        <v>472</v>
      </c>
      <c r="C42" s="64" t="s">
        <v>473</v>
      </c>
      <c r="D42" s="23"/>
      <c r="E42" s="12"/>
      <c r="F42" s="8" t="s">
        <v>416</v>
      </c>
      <c r="G42" s="46" t="s">
        <v>29</v>
      </c>
      <c r="H42" s="46" t="s">
        <v>43</v>
      </c>
      <c r="I42" s="176">
        <f t="shared" si="0"/>
        <v>5</v>
      </c>
      <c r="J42" s="177">
        <f t="shared" si="1"/>
        <v>490.15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30" x14ac:dyDescent="0.25">
      <c r="A43" s="57" t="s">
        <v>198</v>
      </c>
      <c r="B43" s="12" t="s">
        <v>1523</v>
      </c>
      <c r="C43" s="187" t="s">
        <v>1524</v>
      </c>
      <c r="D43" s="8"/>
      <c r="E43" s="10"/>
      <c r="F43" s="8" t="s">
        <v>1525</v>
      </c>
      <c r="G43" s="46" t="s">
        <v>13</v>
      </c>
      <c r="H43" s="46" t="s">
        <v>68</v>
      </c>
      <c r="I43" s="176">
        <f t="shared" si="0"/>
        <v>18</v>
      </c>
      <c r="J43" s="177">
        <f t="shared" si="1"/>
        <v>1764.54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25">
      <c r="A44" s="57" t="s">
        <v>206</v>
      </c>
      <c r="B44" s="12" t="s">
        <v>220</v>
      </c>
      <c r="C44" s="64" t="s">
        <v>221</v>
      </c>
      <c r="D44" s="23"/>
      <c r="E44" s="12"/>
      <c r="F44" s="8" t="s">
        <v>222</v>
      </c>
      <c r="G44" s="48" t="s">
        <v>193</v>
      </c>
      <c r="H44" s="48" t="s">
        <v>197</v>
      </c>
      <c r="I44" s="176">
        <f t="shared" si="0"/>
        <v>4</v>
      </c>
      <c r="J44" s="177">
        <f t="shared" si="1"/>
        <v>392.12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57" t="s">
        <v>91</v>
      </c>
      <c r="B45" s="12" t="s">
        <v>673</v>
      </c>
      <c r="C45" s="12" t="s">
        <v>674</v>
      </c>
      <c r="D45" s="23"/>
      <c r="E45" s="12"/>
      <c r="F45" s="8" t="s">
        <v>675</v>
      </c>
      <c r="G45" s="48" t="s">
        <v>92</v>
      </c>
      <c r="H45" s="48" t="s">
        <v>390</v>
      </c>
      <c r="I45" s="176">
        <f t="shared" si="0"/>
        <v>6</v>
      </c>
      <c r="J45" s="177">
        <f t="shared" si="1"/>
        <v>588.18000000000006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25">
      <c r="A46" s="57" t="s">
        <v>159</v>
      </c>
      <c r="B46" s="12" t="s">
        <v>475</v>
      </c>
      <c r="C46" s="64" t="s">
        <v>476</v>
      </c>
      <c r="D46" s="8"/>
      <c r="E46" s="10"/>
      <c r="F46" s="8" t="s">
        <v>477</v>
      </c>
      <c r="G46" s="46" t="s">
        <v>29</v>
      </c>
      <c r="H46" s="46" t="s">
        <v>37</v>
      </c>
      <c r="I46" s="176">
        <f t="shared" si="0"/>
        <v>3</v>
      </c>
      <c r="J46" s="177">
        <f t="shared" si="1"/>
        <v>294.09000000000003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x14ac:dyDescent="0.25">
      <c r="A47" s="57" t="s">
        <v>242</v>
      </c>
      <c r="B47" s="99" t="s">
        <v>529</v>
      </c>
      <c r="C47" s="99" t="s">
        <v>530</v>
      </c>
      <c r="D47" s="8"/>
      <c r="E47" s="10"/>
      <c r="F47" s="99" t="s">
        <v>531</v>
      </c>
      <c r="G47" s="46" t="s">
        <v>17</v>
      </c>
      <c r="H47" s="46" t="s">
        <v>17</v>
      </c>
      <c r="I47" s="176">
        <f t="shared" si="0"/>
        <v>0</v>
      </c>
      <c r="J47" s="177">
        <f t="shared" si="1"/>
        <v>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x14ac:dyDescent="0.25">
      <c r="A48" s="57" t="s">
        <v>190</v>
      </c>
      <c r="B48" s="12" t="s">
        <v>41</v>
      </c>
      <c r="C48" s="12" t="s">
        <v>131</v>
      </c>
      <c r="D48" s="23"/>
      <c r="E48" s="12"/>
      <c r="F48" s="8" t="s">
        <v>42</v>
      </c>
      <c r="G48" s="46" t="s">
        <v>29</v>
      </c>
      <c r="H48" s="46" t="s">
        <v>34</v>
      </c>
      <c r="I48" s="176">
        <f t="shared" si="0"/>
        <v>2</v>
      </c>
      <c r="J48" s="177">
        <f t="shared" si="1"/>
        <v>196.06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6" x14ac:dyDescent="0.25">
      <c r="A49" s="57" t="s">
        <v>243</v>
      </c>
      <c r="B49" s="12" t="s">
        <v>44</v>
      </c>
      <c r="C49" s="12" t="s">
        <v>132</v>
      </c>
      <c r="D49" s="23"/>
      <c r="E49" s="8"/>
      <c r="F49" s="8" t="s">
        <v>45</v>
      </c>
      <c r="G49" s="46" t="s">
        <v>43</v>
      </c>
      <c r="H49" s="46" t="s">
        <v>43</v>
      </c>
      <c r="I49" s="176">
        <f t="shared" si="0"/>
        <v>0</v>
      </c>
      <c r="J49" s="177">
        <f t="shared" si="1"/>
        <v>0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6" x14ac:dyDescent="0.25">
      <c r="A50" s="57" t="s">
        <v>244</v>
      </c>
      <c r="B50" s="12" t="s">
        <v>47</v>
      </c>
      <c r="C50" s="12" t="s">
        <v>133</v>
      </c>
      <c r="D50" s="23"/>
      <c r="E50" s="8"/>
      <c r="F50" s="8" t="s">
        <v>48</v>
      </c>
      <c r="G50" s="46" t="s">
        <v>494</v>
      </c>
      <c r="H50" s="46" t="s">
        <v>499</v>
      </c>
      <c r="I50" s="176">
        <f t="shared" si="0"/>
        <v>5</v>
      </c>
      <c r="J50" s="177">
        <f t="shared" si="1"/>
        <v>490.15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6" x14ac:dyDescent="0.25">
      <c r="A51" s="57" t="s">
        <v>157</v>
      </c>
      <c r="B51" s="12" t="s">
        <v>223</v>
      </c>
      <c r="C51" s="12" t="s">
        <v>224</v>
      </c>
      <c r="D51" s="23"/>
      <c r="E51" s="8"/>
      <c r="F51" s="8" t="s">
        <v>225</v>
      </c>
      <c r="G51" s="46" t="s">
        <v>43</v>
      </c>
      <c r="H51" s="46" t="s">
        <v>54</v>
      </c>
      <c r="I51" s="176">
        <f t="shared" si="0"/>
        <v>4</v>
      </c>
      <c r="J51" s="177">
        <f t="shared" si="1"/>
        <v>392.12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6" x14ac:dyDescent="0.25">
      <c r="A52" s="57" t="s">
        <v>245</v>
      </c>
      <c r="B52" s="12" t="s">
        <v>50</v>
      </c>
      <c r="C52" s="12" t="s">
        <v>134</v>
      </c>
      <c r="D52" s="23"/>
      <c r="E52" s="8"/>
      <c r="F52" s="8" t="s">
        <v>51</v>
      </c>
      <c r="G52" s="46" t="s">
        <v>34</v>
      </c>
      <c r="H52" s="46" t="s">
        <v>34</v>
      </c>
      <c r="I52" s="176">
        <f t="shared" si="0"/>
        <v>0</v>
      </c>
      <c r="J52" s="177">
        <f t="shared" si="1"/>
        <v>0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6" x14ac:dyDescent="0.25">
      <c r="A53" s="57" t="s">
        <v>246</v>
      </c>
      <c r="B53" s="12" t="s">
        <v>812</v>
      </c>
      <c r="C53" s="12" t="s">
        <v>813</v>
      </c>
      <c r="D53" s="8"/>
      <c r="E53" s="10"/>
      <c r="F53" s="8" t="s">
        <v>814</v>
      </c>
      <c r="G53" s="46" t="s">
        <v>17</v>
      </c>
      <c r="H53" s="46" t="s">
        <v>17</v>
      </c>
      <c r="I53" s="176">
        <f t="shared" si="0"/>
        <v>0</v>
      </c>
      <c r="J53" s="177">
        <f t="shared" si="1"/>
        <v>0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6" x14ac:dyDescent="0.25">
      <c r="A54" s="57" t="s">
        <v>247</v>
      </c>
      <c r="B54" s="12" t="s">
        <v>310</v>
      </c>
      <c r="C54" s="12" t="s">
        <v>311</v>
      </c>
      <c r="D54" s="23"/>
      <c r="E54" s="8"/>
      <c r="F54" s="8" t="s">
        <v>312</v>
      </c>
      <c r="G54" s="46" t="s">
        <v>61</v>
      </c>
      <c r="H54" s="46" t="s">
        <v>85</v>
      </c>
      <c r="I54" s="176">
        <f t="shared" si="0"/>
        <v>8</v>
      </c>
      <c r="J54" s="177">
        <f t="shared" si="1"/>
        <v>784.24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6" x14ac:dyDescent="0.25">
      <c r="A55" s="57" t="s">
        <v>92</v>
      </c>
      <c r="B55" s="12" t="s">
        <v>53</v>
      </c>
      <c r="C55" s="12" t="s">
        <v>135</v>
      </c>
      <c r="D55" s="23"/>
      <c r="E55" s="8"/>
      <c r="F55" s="8" t="s">
        <v>39</v>
      </c>
      <c r="G55" s="46" t="s">
        <v>20</v>
      </c>
      <c r="H55" s="46" t="s">
        <v>23</v>
      </c>
      <c r="I55" s="176">
        <f t="shared" si="0"/>
        <v>1</v>
      </c>
      <c r="J55" s="177">
        <f t="shared" si="1"/>
        <v>98.03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6" x14ac:dyDescent="0.25">
      <c r="A56" s="57" t="s">
        <v>153</v>
      </c>
      <c r="B56" s="12" t="s">
        <v>55</v>
      </c>
      <c r="C56" s="12" t="s">
        <v>136</v>
      </c>
      <c r="D56" s="23"/>
      <c r="E56" s="12"/>
      <c r="F56" s="8" t="s">
        <v>56</v>
      </c>
      <c r="G56" s="46" t="s">
        <v>712</v>
      </c>
      <c r="H56" s="46" t="s">
        <v>470</v>
      </c>
      <c r="I56" s="176">
        <f t="shared" si="0"/>
        <v>7</v>
      </c>
      <c r="J56" s="177">
        <f t="shared" si="1"/>
        <v>686.21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6" x14ac:dyDescent="0.25">
      <c r="A57" s="57" t="s">
        <v>248</v>
      </c>
      <c r="B57" s="12" t="s">
        <v>59</v>
      </c>
      <c r="C57" s="12" t="s">
        <v>137</v>
      </c>
      <c r="D57" s="25"/>
      <c r="E57" s="8"/>
      <c r="F57" s="8" t="s">
        <v>60</v>
      </c>
      <c r="G57" s="46" t="s">
        <v>49</v>
      </c>
      <c r="H57" s="46" t="s">
        <v>49</v>
      </c>
      <c r="I57" s="176">
        <f t="shared" si="0"/>
        <v>0</v>
      </c>
      <c r="J57" s="177">
        <f t="shared" si="1"/>
        <v>0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6" x14ac:dyDescent="0.25">
      <c r="A58" s="57" t="s">
        <v>249</v>
      </c>
      <c r="B58" s="99" t="s">
        <v>532</v>
      </c>
      <c r="C58" s="99" t="s">
        <v>533</v>
      </c>
      <c r="D58" s="25"/>
      <c r="E58" s="8"/>
      <c r="F58" s="99" t="s">
        <v>531</v>
      </c>
      <c r="G58" s="48" t="s">
        <v>507</v>
      </c>
      <c r="H58" s="48" t="s">
        <v>158</v>
      </c>
      <c r="I58" s="176">
        <f t="shared" si="0"/>
        <v>9</v>
      </c>
      <c r="J58" s="177">
        <f t="shared" si="1"/>
        <v>882.27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6" x14ac:dyDescent="0.25">
      <c r="A59" s="57" t="s">
        <v>250</v>
      </c>
      <c r="B59" s="12" t="s">
        <v>653</v>
      </c>
      <c r="C59" s="12" t="s">
        <v>654</v>
      </c>
      <c r="D59" s="25"/>
      <c r="E59" s="8"/>
      <c r="F59" s="8" t="s">
        <v>655</v>
      </c>
      <c r="G59" s="46" t="s">
        <v>57</v>
      </c>
      <c r="H59" s="46" t="s">
        <v>57</v>
      </c>
      <c r="I59" s="176">
        <f t="shared" si="0"/>
        <v>0</v>
      </c>
      <c r="J59" s="177">
        <f t="shared" si="1"/>
        <v>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6" x14ac:dyDescent="0.25">
      <c r="A60" s="57" t="s">
        <v>251</v>
      </c>
      <c r="B60" s="99" t="s">
        <v>1425</v>
      </c>
      <c r="C60" s="108" t="s">
        <v>1426</v>
      </c>
      <c r="D60" s="31"/>
      <c r="E60" s="106"/>
      <c r="F60" s="31" t="s">
        <v>1427</v>
      </c>
      <c r="G60" s="46" t="s">
        <v>13</v>
      </c>
      <c r="H60" s="46" t="s">
        <v>20</v>
      </c>
      <c r="I60" s="176">
        <f t="shared" si="0"/>
        <v>2</v>
      </c>
      <c r="J60" s="177">
        <f t="shared" si="1"/>
        <v>196.06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x14ac:dyDescent="0.25">
      <c r="A61" s="57" t="s">
        <v>390</v>
      </c>
      <c r="B61" s="12" t="s">
        <v>818</v>
      </c>
      <c r="C61" s="108" t="s">
        <v>819</v>
      </c>
      <c r="D61" s="25"/>
      <c r="E61" s="8"/>
      <c r="F61" s="31" t="s">
        <v>820</v>
      </c>
      <c r="G61" s="46" t="s">
        <v>31</v>
      </c>
      <c r="H61" s="46" t="s">
        <v>31</v>
      </c>
      <c r="I61" s="176">
        <f t="shared" si="0"/>
        <v>0</v>
      </c>
      <c r="J61" s="177">
        <f t="shared" si="1"/>
        <v>0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6" x14ac:dyDescent="0.25">
      <c r="A62" s="57" t="s">
        <v>167</v>
      </c>
      <c r="B62" s="12" t="s">
        <v>62</v>
      </c>
      <c r="C62" s="108" t="s">
        <v>122</v>
      </c>
      <c r="D62" s="25"/>
      <c r="E62" s="237"/>
      <c r="F62" s="195" t="s">
        <v>63</v>
      </c>
      <c r="G62" s="46" t="s">
        <v>37</v>
      </c>
      <c r="H62" s="46" t="s">
        <v>37</v>
      </c>
      <c r="I62" s="176">
        <f t="shared" si="0"/>
        <v>0</v>
      </c>
      <c r="J62" s="177">
        <f t="shared" si="1"/>
        <v>0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6" x14ac:dyDescent="0.25">
      <c r="A63" s="57" t="s">
        <v>318</v>
      </c>
      <c r="B63" s="12" t="s">
        <v>64</v>
      </c>
      <c r="C63" s="109"/>
      <c r="D63" s="29"/>
      <c r="E63" s="238"/>
      <c r="F63" s="196"/>
      <c r="G63" s="46" t="s">
        <v>197</v>
      </c>
      <c r="H63" s="46" t="s">
        <v>197</v>
      </c>
      <c r="I63" s="176">
        <f t="shared" si="0"/>
        <v>0</v>
      </c>
      <c r="J63" s="177">
        <f t="shared" si="1"/>
        <v>0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6" x14ac:dyDescent="0.25">
      <c r="A64" s="57" t="s">
        <v>364</v>
      </c>
      <c r="B64" s="12" t="s">
        <v>164</v>
      </c>
      <c r="C64" s="109" t="s">
        <v>165</v>
      </c>
      <c r="D64" s="30"/>
      <c r="E64" s="10"/>
      <c r="F64" s="189" t="s">
        <v>166</v>
      </c>
      <c r="G64" s="46" t="s">
        <v>394</v>
      </c>
      <c r="H64" s="46" t="s">
        <v>394</v>
      </c>
      <c r="I64" s="176">
        <f t="shared" si="0"/>
        <v>0</v>
      </c>
      <c r="J64" s="177">
        <f t="shared" si="1"/>
        <v>0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6" x14ac:dyDescent="0.25">
      <c r="A65" s="57" t="s">
        <v>378</v>
      </c>
      <c r="B65" s="12" t="s">
        <v>1621</v>
      </c>
      <c r="C65" s="109" t="s">
        <v>1622</v>
      </c>
      <c r="D65" s="30"/>
      <c r="E65" s="10"/>
      <c r="F65" s="189"/>
      <c r="G65" s="46"/>
      <c r="H65" s="46"/>
      <c r="I65" s="176">
        <f t="shared" si="0"/>
        <v>0</v>
      </c>
      <c r="J65" s="177">
        <f t="shared" si="1"/>
        <v>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6" x14ac:dyDescent="0.25">
      <c r="A66" s="57" t="s">
        <v>309</v>
      </c>
      <c r="B66" s="12" t="s">
        <v>1609</v>
      </c>
      <c r="C66" s="109" t="s">
        <v>1610</v>
      </c>
      <c r="D66" s="30"/>
      <c r="E66" s="10"/>
      <c r="F66" s="189"/>
      <c r="G66" s="46"/>
      <c r="H66" s="46"/>
      <c r="I66" s="176">
        <f t="shared" si="0"/>
        <v>0</v>
      </c>
      <c r="J66" s="177">
        <f t="shared" si="1"/>
        <v>0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6" x14ac:dyDescent="0.25">
      <c r="A67" s="57" t="s">
        <v>391</v>
      </c>
      <c r="B67" s="12" t="s">
        <v>226</v>
      </c>
      <c r="C67" s="109" t="s">
        <v>213</v>
      </c>
      <c r="D67" s="30"/>
      <c r="E67" s="10"/>
      <c r="F67" s="189" t="s">
        <v>214</v>
      </c>
      <c r="G67" s="115" t="s">
        <v>13</v>
      </c>
      <c r="H67" s="115" t="s">
        <v>13</v>
      </c>
      <c r="I67" s="176">
        <f t="shared" si="0"/>
        <v>0</v>
      </c>
      <c r="J67" s="177">
        <f t="shared" si="1"/>
        <v>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6" x14ac:dyDescent="0.25">
      <c r="A68" s="57" t="s">
        <v>155</v>
      </c>
      <c r="B68" s="12" t="s">
        <v>461</v>
      </c>
      <c r="C68" s="109" t="s">
        <v>462</v>
      </c>
      <c r="D68" s="30"/>
      <c r="E68" s="10"/>
      <c r="F68" s="189" t="s">
        <v>463</v>
      </c>
      <c r="G68" s="46" t="s">
        <v>13</v>
      </c>
      <c r="H68" s="46" t="s">
        <v>13</v>
      </c>
      <c r="I68" s="176">
        <f t="shared" si="0"/>
        <v>0</v>
      </c>
      <c r="J68" s="177">
        <f t="shared" si="1"/>
        <v>0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6" x14ac:dyDescent="0.25">
      <c r="A69" s="57" t="s">
        <v>392</v>
      </c>
      <c r="B69" s="12" t="s">
        <v>824</v>
      </c>
      <c r="C69" s="109" t="s">
        <v>825</v>
      </c>
      <c r="D69" s="30"/>
      <c r="E69" s="10"/>
      <c r="F69" s="189" t="s">
        <v>826</v>
      </c>
      <c r="G69" s="46" t="s">
        <v>26</v>
      </c>
      <c r="H69" s="46" t="s">
        <v>26</v>
      </c>
      <c r="I69" s="176">
        <f t="shared" si="0"/>
        <v>0</v>
      </c>
      <c r="J69" s="177">
        <f t="shared" si="1"/>
        <v>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6" x14ac:dyDescent="0.25">
      <c r="A70" s="57" t="s">
        <v>256</v>
      </c>
      <c r="B70" s="12" t="s">
        <v>1397</v>
      </c>
      <c r="C70" s="109" t="s">
        <v>1398</v>
      </c>
      <c r="D70" s="30"/>
      <c r="E70" s="10"/>
      <c r="F70" s="189" t="s">
        <v>1396</v>
      </c>
      <c r="G70" s="46" t="s">
        <v>13</v>
      </c>
      <c r="H70" s="46" t="s">
        <v>13</v>
      </c>
      <c r="I70" s="176">
        <f t="shared" si="0"/>
        <v>0</v>
      </c>
      <c r="J70" s="177">
        <f t="shared" si="1"/>
        <v>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x14ac:dyDescent="0.25">
      <c r="A71" s="57" t="s">
        <v>109</v>
      </c>
      <c r="B71" s="99" t="s">
        <v>534</v>
      </c>
      <c r="C71" s="99" t="s">
        <v>535</v>
      </c>
      <c r="D71" s="23"/>
      <c r="E71" s="8"/>
      <c r="F71" s="99" t="s">
        <v>536</v>
      </c>
      <c r="G71" s="46" t="s">
        <v>584</v>
      </c>
      <c r="H71" s="46" t="s">
        <v>307</v>
      </c>
      <c r="I71" s="176">
        <f t="shared" si="0"/>
        <v>10</v>
      </c>
      <c r="J71" s="177">
        <f t="shared" si="1"/>
        <v>980.3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6" x14ac:dyDescent="0.25">
      <c r="A72" s="57" t="s">
        <v>393</v>
      </c>
      <c r="B72" s="12" t="s">
        <v>66</v>
      </c>
      <c r="C72" s="12" t="s">
        <v>138</v>
      </c>
      <c r="D72" s="23"/>
      <c r="E72" s="8"/>
      <c r="F72" s="8" t="s">
        <v>67</v>
      </c>
      <c r="G72" s="46" t="s">
        <v>159</v>
      </c>
      <c r="H72" s="46" t="s">
        <v>190</v>
      </c>
      <c r="I72" s="176">
        <f t="shared" ref="I72:I135" si="2">H72-G72</f>
        <v>2</v>
      </c>
      <c r="J72" s="177">
        <f t="shared" ref="J72:J135" si="3">I72*98.03</f>
        <v>196.06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6" x14ac:dyDescent="0.25">
      <c r="A73" s="57" t="s">
        <v>394</v>
      </c>
      <c r="B73" s="12" t="s">
        <v>320</v>
      </c>
      <c r="C73" s="12" t="s">
        <v>321</v>
      </c>
      <c r="D73" s="30"/>
      <c r="E73" s="10"/>
      <c r="F73" s="8" t="s">
        <v>322</v>
      </c>
      <c r="G73" s="46" t="s">
        <v>17</v>
      </c>
      <c r="H73" s="46" t="s">
        <v>17</v>
      </c>
      <c r="I73" s="176">
        <f t="shared" si="2"/>
        <v>0</v>
      </c>
      <c r="J73" s="177">
        <f t="shared" si="3"/>
        <v>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6" ht="15" customHeight="1" x14ac:dyDescent="0.25">
      <c r="A74" s="57" t="s">
        <v>395</v>
      </c>
      <c r="B74" s="12" t="s">
        <v>69</v>
      </c>
      <c r="C74" s="12" t="s">
        <v>139</v>
      </c>
      <c r="D74" s="23"/>
      <c r="E74" s="8"/>
      <c r="F74" s="8" t="s">
        <v>70</v>
      </c>
      <c r="G74" s="46" t="s">
        <v>52</v>
      </c>
      <c r="H74" s="46" t="s">
        <v>52</v>
      </c>
      <c r="I74" s="176">
        <f t="shared" si="2"/>
        <v>0</v>
      </c>
      <c r="J74" s="177">
        <f t="shared" si="3"/>
        <v>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6" ht="15" customHeight="1" x14ac:dyDescent="0.25">
      <c r="A75" s="57" t="s">
        <v>268</v>
      </c>
      <c r="B75" s="12" t="s">
        <v>169</v>
      </c>
      <c r="C75" s="12" t="s">
        <v>170</v>
      </c>
      <c r="D75" s="8"/>
      <c r="E75" s="10"/>
      <c r="F75" s="8" t="s">
        <v>166</v>
      </c>
      <c r="G75" s="46" t="s">
        <v>198</v>
      </c>
      <c r="H75" s="46" t="s">
        <v>198</v>
      </c>
      <c r="I75" s="176">
        <f t="shared" si="2"/>
        <v>0</v>
      </c>
      <c r="J75" s="177">
        <f t="shared" si="3"/>
        <v>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6" ht="15" customHeight="1" x14ac:dyDescent="0.25">
      <c r="A76" s="57" t="s">
        <v>168</v>
      </c>
      <c r="B76" s="12" t="s">
        <v>325</v>
      </c>
      <c r="C76" s="12" t="s">
        <v>326</v>
      </c>
      <c r="D76" s="23"/>
      <c r="E76" s="8"/>
      <c r="F76" s="8" t="s">
        <v>327</v>
      </c>
      <c r="G76" s="46" t="s">
        <v>26</v>
      </c>
      <c r="H76" s="46" t="s">
        <v>26</v>
      </c>
      <c r="I76" s="176">
        <f t="shared" si="2"/>
        <v>0</v>
      </c>
      <c r="J76" s="177">
        <f t="shared" si="3"/>
        <v>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6" ht="15" customHeight="1" x14ac:dyDescent="0.25">
      <c r="A77" s="57" t="s">
        <v>396</v>
      </c>
      <c r="B77" s="12" t="s">
        <v>1415</v>
      </c>
      <c r="C77" s="12" t="s">
        <v>1416</v>
      </c>
      <c r="D77" s="8"/>
      <c r="E77" s="10"/>
      <c r="F77" s="8" t="s">
        <v>1414</v>
      </c>
      <c r="G77" s="46" t="s">
        <v>20</v>
      </c>
      <c r="H77" s="46" t="s">
        <v>23</v>
      </c>
      <c r="I77" s="176">
        <f t="shared" si="2"/>
        <v>1</v>
      </c>
      <c r="J77" s="177">
        <f t="shared" si="3"/>
        <v>98.03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6" ht="15" customHeight="1" x14ac:dyDescent="0.25">
      <c r="A78" s="57" t="s">
        <v>295</v>
      </c>
      <c r="B78" s="12" t="s">
        <v>329</v>
      </c>
      <c r="C78" s="12" t="s">
        <v>330</v>
      </c>
      <c r="D78" s="23"/>
      <c r="E78" s="8"/>
      <c r="F78" s="8" t="s">
        <v>327</v>
      </c>
      <c r="G78" s="46" t="s">
        <v>194</v>
      </c>
      <c r="H78" s="46" t="s">
        <v>195</v>
      </c>
      <c r="I78" s="176">
        <f t="shared" si="2"/>
        <v>1</v>
      </c>
      <c r="J78" s="177">
        <f t="shared" si="3"/>
        <v>98.03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6" x14ac:dyDescent="0.25">
      <c r="A79" s="57" t="s">
        <v>397</v>
      </c>
      <c r="B79" s="12" t="s">
        <v>227</v>
      </c>
      <c r="C79" s="12" t="s">
        <v>213</v>
      </c>
      <c r="D79" s="8"/>
      <c r="E79" s="10"/>
      <c r="F79" s="8" t="s">
        <v>214</v>
      </c>
      <c r="G79" s="46" t="s">
        <v>20</v>
      </c>
      <c r="H79" s="46" t="s">
        <v>20</v>
      </c>
      <c r="I79" s="176">
        <f t="shared" si="2"/>
        <v>0</v>
      </c>
      <c r="J79" s="177">
        <f t="shared" si="3"/>
        <v>0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6" x14ac:dyDescent="0.25">
      <c r="A80" s="57" t="s">
        <v>398</v>
      </c>
      <c r="B80" s="12" t="s">
        <v>172</v>
      </c>
      <c r="C80" s="12" t="s">
        <v>173</v>
      </c>
      <c r="D80" s="23"/>
      <c r="E80" s="12"/>
      <c r="F80" s="8" t="s">
        <v>174</v>
      </c>
      <c r="G80" s="46" t="s">
        <v>251</v>
      </c>
      <c r="H80" s="46" t="s">
        <v>393</v>
      </c>
      <c r="I80" s="176">
        <f t="shared" si="2"/>
        <v>12</v>
      </c>
      <c r="J80" s="177">
        <f t="shared" si="3"/>
        <v>1176.3600000000001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x14ac:dyDescent="0.25">
      <c r="A81" s="57" t="s">
        <v>264</v>
      </c>
      <c r="B81" s="12" t="s">
        <v>228</v>
      </c>
      <c r="C81" s="12" t="s">
        <v>213</v>
      </c>
      <c r="D81" s="8"/>
      <c r="E81" s="10"/>
      <c r="F81" s="8" t="s">
        <v>214</v>
      </c>
      <c r="G81" s="46" t="s">
        <v>49</v>
      </c>
      <c r="H81" s="46" t="s">
        <v>49</v>
      </c>
      <c r="I81" s="176">
        <f t="shared" si="2"/>
        <v>0</v>
      </c>
      <c r="J81" s="177">
        <f t="shared" si="3"/>
        <v>0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x14ac:dyDescent="0.25">
      <c r="A82" s="57" t="s">
        <v>399</v>
      </c>
      <c r="B82" s="99" t="s">
        <v>537</v>
      </c>
      <c r="C82" s="99" t="s">
        <v>538</v>
      </c>
      <c r="D82" s="23"/>
      <c r="E82" s="12"/>
      <c r="F82" s="99" t="s">
        <v>539</v>
      </c>
      <c r="G82" s="46" t="s">
        <v>719</v>
      </c>
      <c r="H82" s="46" t="s">
        <v>640</v>
      </c>
      <c r="I82" s="176">
        <f t="shared" si="2"/>
        <v>17</v>
      </c>
      <c r="J82" s="177">
        <f t="shared" si="3"/>
        <v>1666.51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x14ac:dyDescent="0.25">
      <c r="A83" s="57" t="s">
        <v>409</v>
      </c>
      <c r="B83" s="99" t="s">
        <v>540</v>
      </c>
      <c r="C83" s="99" t="s">
        <v>541</v>
      </c>
      <c r="D83" s="23"/>
      <c r="E83" s="12"/>
      <c r="F83" s="99" t="s">
        <v>542</v>
      </c>
      <c r="G83" s="46" t="s">
        <v>247</v>
      </c>
      <c r="H83" s="46" t="s">
        <v>390</v>
      </c>
      <c r="I83" s="176">
        <f t="shared" si="2"/>
        <v>7</v>
      </c>
      <c r="J83" s="177">
        <f t="shared" si="3"/>
        <v>686.21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x14ac:dyDescent="0.25">
      <c r="A84" s="57" t="s">
        <v>492</v>
      </c>
      <c r="B84" s="12" t="s">
        <v>72</v>
      </c>
      <c r="C84" s="12" t="s">
        <v>792</v>
      </c>
      <c r="D84" s="23"/>
      <c r="E84" s="12"/>
      <c r="F84" s="8" t="s">
        <v>73</v>
      </c>
      <c r="G84" s="46" t="s">
        <v>57</v>
      </c>
      <c r="H84" s="46" t="s">
        <v>57</v>
      </c>
      <c r="I84" s="176">
        <f t="shared" si="2"/>
        <v>0</v>
      </c>
      <c r="J84" s="177">
        <f t="shared" si="3"/>
        <v>0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x14ac:dyDescent="0.25">
      <c r="A85" s="57" t="s">
        <v>493</v>
      </c>
      <c r="B85" s="12" t="s">
        <v>452</v>
      </c>
      <c r="C85" s="12" t="s">
        <v>453</v>
      </c>
      <c r="D85" s="23"/>
      <c r="E85" s="12"/>
      <c r="F85" s="8" t="s">
        <v>454</v>
      </c>
      <c r="G85" s="46" t="s">
        <v>409</v>
      </c>
      <c r="H85" s="46" t="s">
        <v>497</v>
      </c>
      <c r="I85" s="176">
        <f t="shared" si="2"/>
        <v>6</v>
      </c>
      <c r="J85" s="177">
        <f t="shared" si="3"/>
        <v>588.18000000000006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x14ac:dyDescent="0.25">
      <c r="A86" s="57" t="s">
        <v>494</v>
      </c>
      <c r="B86" s="99" t="s">
        <v>1103</v>
      </c>
      <c r="C86" s="99" t="s">
        <v>1104</v>
      </c>
      <c r="D86" s="23"/>
      <c r="E86" s="12"/>
      <c r="F86" s="155" t="s">
        <v>1105</v>
      </c>
      <c r="G86" s="46" t="s">
        <v>23</v>
      </c>
      <c r="H86" s="46" t="s">
        <v>34</v>
      </c>
      <c r="I86" s="176">
        <f t="shared" si="2"/>
        <v>4</v>
      </c>
      <c r="J86" s="177">
        <f t="shared" si="3"/>
        <v>392.12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x14ac:dyDescent="0.25">
      <c r="A87" s="57" t="s">
        <v>495</v>
      </c>
      <c r="B87" s="12" t="s">
        <v>75</v>
      </c>
      <c r="C87" s="12" t="s">
        <v>141</v>
      </c>
      <c r="D87" s="23"/>
      <c r="E87" s="12"/>
      <c r="F87" s="8" t="s">
        <v>76</v>
      </c>
      <c r="G87" s="46" t="s">
        <v>29</v>
      </c>
      <c r="H87" s="46" t="s">
        <v>29</v>
      </c>
      <c r="I87" s="176">
        <f t="shared" si="2"/>
        <v>0</v>
      </c>
      <c r="J87" s="177">
        <f t="shared" si="3"/>
        <v>0</v>
      </c>
    </row>
    <row r="88" spans="1:34" x14ac:dyDescent="0.25">
      <c r="A88" s="57" t="s">
        <v>496</v>
      </c>
      <c r="B88" s="12" t="s">
        <v>78</v>
      </c>
      <c r="C88" s="108" t="s">
        <v>142</v>
      </c>
      <c r="D88" s="25"/>
      <c r="E88" s="237"/>
      <c r="F88" s="195" t="s">
        <v>79</v>
      </c>
      <c r="G88" s="46" t="s">
        <v>16</v>
      </c>
      <c r="H88" s="46" t="s">
        <v>16</v>
      </c>
      <c r="I88" s="176">
        <f t="shared" si="2"/>
        <v>0</v>
      </c>
      <c r="J88" s="177">
        <f t="shared" si="3"/>
        <v>0</v>
      </c>
    </row>
    <row r="89" spans="1:34" x14ac:dyDescent="0.25">
      <c r="A89" s="57" t="s">
        <v>497</v>
      </c>
      <c r="B89" s="12" t="s">
        <v>80</v>
      </c>
      <c r="C89" s="109"/>
      <c r="D89" s="29"/>
      <c r="E89" s="238"/>
      <c r="F89" s="196"/>
      <c r="G89" s="46" t="s">
        <v>740</v>
      </c>
      <c r="H89" s="46" t="s">
        <v>1443</v>
      </c>
      <c r="I89" s="176">
        <f t="shared" si="2"/>
        <v>13</v>
      </c>
      <c r="J89" s="177">
        <f t="shared" si="3"/>
        <v>1274.3900000000001</v>
      </c>
    </row>
    <row r="90" spans="1:34" x14ac:dyDescent="0.25">
      <c r="A90" s="57" t="s">
        <v>498</v>
      </c>
      <c r="B90" s="12" t="s">
        <v>336</v>
      </c>
      <c r="C90" s="109" t="s">
        <v>337</v>
      </c>
      <c r="D90" s="23"/>
      <c r="E90" s="12"/>
      <c r="F90" s="189" t="s">
        <v>327</v>
      </c>
      <c r="G90" s="46" t="s">
        <v>58</v>
      </c>
      <c r="H90" s="46" t="s">
        <v>58</v>
      </c>
      <c r="I90" s="176">
        <f t="shared" si="2"/>
        <v>0</v>
      </c>
      <c r="J90" s="177">
        <f t="shared" si="3"/>
        <v>0</v>
      </c>
    </row>
    <row r="91" spans="1:34" x14ac:dyDescent="0.25">
      <c r="A91" s="57" t="s">
        <v>499</v>
      </c>
      <c r="B91" s="12" t="s">
        <v>1540</v>
      </c>
      <c r="C91" s="109" t="s">
        <v>1541</v>
      </c>
      <c r="D91" s="8"/>
      <c r="E91" s="10"/>
      <c r="F91" s="189" t="s">
        <v>1542</v>
      </c>
      <c r="G91" s="46" t="s">
        <v>13</v>
      </c>
      <c r="H91" s="46" t="s">
        <v>23</v>
      </c>
      <c r="I91" s="176">
        <f t="shared" si="2"/>
        <v>3</v>
      </c>
      <c r="J91" s="177">
        <f t="shared" si="3"/>
        <v>294.09000000000003</v>
      </c>
    </row>
    <row r="92" spans="1:34" x14ac:dyDescent="0.25">
      <c r="A92" s="57" t="s">
        <v>500</v>
      </c>
      <c r="B92" s="12" t="s">
        <v>702</v>
      </c>
      <c r="C92" s="12" t="s">
        <v>703</v>
      </c>
      <c r="D92" s="8"/>
      <c r="E92" s="10"/>
      <c r="F92" s="8" t="s">
        <v>704</v>
      </c>
      <c r="G92" s="46" t="s">
        <v>31</v>
      </c>
      <c r="H92" s="46" t="s">
        <v>34</v>
      </c>
      <c r="I92" s="176">
        <f t="shared" si="2"/>
        <v>1</v>
      </c>
      <c r="J92" s="177">
        <f t="shared" si="3"/>
        <v>98.03</v>
      </c>
    </row>
    <row r="93" spans="1:34" x14ac:dyDescent="0.25">
      <c r="A93" s="57" t="s">
        <v>501</v>
      </c>
      <c r="B93" s="12" t="s">
        <v>902</v>
      </c>
      <c r="C93" s="12" t="s">
        <v>903</v>
      </c>
      <c r="D93" s="23"/>
      <c r="E93" s="12"/>
      <c r="F93" s="8" t="s">
        <v>904</v>
      </c>
      <c r="G93" s="46" t="s">
        <v>192</v>
      </c>
      <c r="H93" s="46" t="s">
        <v>242</v>
      </c>
      <c r="I93" s="176">
        <f t="shared" si="2"/>
        <v>10</v>
      </c>
      <c r="J93" s="177">
        <f t="shared" si="3"/>
        <v>980.3</v>
      </c>
    </row>
    <row r="94" spans="1:34" x14ac:dyDescent="0.25">
      <c r="A94" s="57" t="s">
        <v>502</v>
      </c>
      <c r="B94" s="12" t="s">
        <v>696</v>
      </c>
      <c r="C94" s="12" t="s">
        <v>697</v>
      </c>
      <c r="D94" s="23"/>
      <c r="E94" s="12"/>
      <c r="F94" s="8" t="s">
        <v>698</v>
      </c>
      <c r="G94" s="46" t="s">
        <v>13</v>
      </c>
      <c r="H94" s="46" t="s">
        <v>13</v>
      </c>
      <c r="I94" s="176">
        <f t="shared" si="2"/>
        <v>0</v>
      </c>
      <c r="J94" s="177">
        <f t="shared" si="3"/>
        <v>0</v>
      </c>
    </row>
    <row r="95" spans="1:34" x14ac:dyDescent="0.25">
      <c r="A95" s="57" t="s">
        <v>464</v>
      </c>
      <c r="B95" s="12" t="s">
        <v>1188</v>
      </c>
      <c r="C95" s="64" t="s">
        <v>1189</v>
      </c>
      <c r="D95" s="8"/>
      <c r="E95" s="10"/>
      <c r="F95" s="8" t="s">
        <v>1185</v>
      </c>
      <c r="G95" s="46" t="s">
        <v>16</v>
      </c>
      <c r="H95" s="46" t="s">
        <v>13</v>
      </c>
      <c r="I95" s="176">
        <f t="shared" si="2"/>
        <v>1</v>
      </c>
      <c r="J95" s="177">
        <f t="shared" si="3"/>
        <v>98.03</v>
      </c>
    </row>
    <row r="96" spans="1:34" x14ac:dyDescent="0.25">
      <c r="A96" s="57" t="s">
        <v>100</v>
      </c>
      <c r="B96" s="12" t="s">
        <v>682</v>
      </c>
      <c r="C96" s="12" t="s">
        <v>683</v>
      </c>
      <c r="D96" s="23"/>
      <c r="E96" s="12"/>
      <c r="F96" s="8" t="s">
        <v>681</v>
      </c>
      <c r="G96" s="46" t="s">
        <v>246</v>
      </c>
      <c r="H96" s="46" t="s">
        <v>109</v>
      </c>
      <c r="I96" s="176">
        <f t="shared" si="2"/>
        <v>18</v>
      </c>
      <c r="J96" s="177">
        <f t="shared" si="3"/>
        <v>1764.54</v>
      </c>
    </row>
    <row r="97" spans="1:10" x14ac:dyDescent="0.25">
      <c r="A97" s="57" t="s">
        <v>503</v>
      </c>
      <c r="B97" s="12" t="s">
        <v>339</v>
      </c>
      <c r="C97" s="109" t="s">
        <v>340</v>
      </c>
      <c r="D97" s="23"/>
      <c r="E97" s="12"/>
      <c r="F97" s="189" t="s">
        <v>322</v>
      </c>
      <c r="G97" s="46" t="s">
        <v>31</v>
      </c>
      <c r="H97" s="46" t="s">
        <v>31</v>
      </c>
      <c r="I97" s="176">
        <f t="shared" si="2"/>
        <v>0</v>
      </c>
      <c r="J97" s="177">
        <f t="shared" si="3"/>
        <v>0</v>
      </c>
    </row>
    <row r="98" spans="1:10" x14ac:dyDescent="0.25">
      <c r="A98" s="57" t="s">
        <v>112</v>
      </c>
      <c r="B98" s="12" t="s">
        <v>180</v>
      </c>
      <c r="C98" s="109" t="s">
        <v>181</v>
      </c>
      <c r="D98" s="23"/>
      <c r="E98" s="12"/>
      <c r="F98" s="189" t="s">
        <v>166</v>
      </c>
      <c r="G98" s="46" t="s">
        <v>155</v>
      </c>
      <c r="H98" s="46" t="s">
        <v>155</v>
      </c>
      <c r="I98" s="176">
        <f t="shared" si="2"/>
        <v>0</v>
      </c>
      <c r="J98" s="177">
        <f t="shared" si="3"/>
        <v>0</v>
      </c>
    </row>
    <row r="99" spans="1:10" x14ac:dyDescent="0.25">
      <c r="A99" s="57" t="s">
        <v>504</v>
      </c>
      <c r="B99" s="12" t="s">
        <v>1604</v>
      </c>
      <c r="C99" s="109" t="s">
        <v>1605</v>
      </c>
      <c r="D99" s="29"/>
      <c r="E99" s="30"/>
      <c r="F99" s="189" t="s">
        <v>1606</v>
      </c>
      <c r="G99" s="46" t="s">
        <v>16</v>
      </c>
      <c r="H99" s="46" t="s">
        <v>16</v>
      </c>
      <c r="I99" s="176">
        <f t="shared" si="2"/>
        <v>0</v>
      </c>
      <c r="J99" s="177">
        <f t="shared" si="3"/>
        <v>0</v>
      </c>
    </row>
    <row r="100" spans="1:10" x14ac:dyDescent="0.25">
      <c r="A100" s="57" t="s">
        <v>505</v>
      </c>
      <c r="B100" s="12" t="s">
        <v>1297</v>
      </c>
      <c r="C100" s="12" t="s">
        <v>1298</v>
      </c>
      <c r="D100" s="65"/>
      <c r="E100" s="66"/>
      <c r="F100" s="8" t="s">
        <v>1292</v>
      </c>
      <c r="G100" s="46" t="s">
        <v>16</v>
      </c>
      <c r="H100" s="46" t="s">
        <v>1636</v>
      </c>
      <c r="I100" s="176">
        <f t="shared" si="2"/>
        <v>2</v>
      </c>
      <c r="J100" s="177">
        <f t="shared" si="3"/>
        <v>196.06</v>
      </c>
    </row>
    <row r="101" spans="1:10" x14ac:dyDescent="0.25">
      <c r="A101" s="57" t="s">
        <v>506</v>
      </c>
      <c r="B101" s="12" t="s">
        <v>342</v>
      </c>
      <c r="C101" s="109" t="s">
        <v>343</v>
      </c>
      <c r="D101" s="65"/>
      <c r="E101" s="66"/>
      <c r="F101" s="189" t="s">
        <v>312</v>
      </c>
      <c r="G101" s="46" t="s">
        <v>1042</v>
      </c>
      <c r="H101" s="46" t="s">
        <v>324</v>
      </c>
      <c r="I101" s="176">
        <f t="shared" si="2"/>
        <v>38</v>
      </c>
      <c r="J101" s="177">
        <f t="shared" si="3"/>
        <v>3725.14</v>
      </c>
    </row>
    <row r="102" spans="1:10" x14ac:dyDescent="0.25">
      <c r="A102" s="57" t="s">
        <v>507</v>
      </c>
      <c r="B102" s="12" t="s">
        <v>345</v>
      </c>
      <c r="C102" s="109" t="s">
        <v>346</v>
      </c>
      <c r="D102" s="23"/>
      <c r="E102" s="12"/>
      <c r="F102" s="189" t="s">
        <v>322</v>
      </c>
      <c r="G102" s="46" t="s">
        <v>146</v>
      </c>
      <c r="H102" s="46" t="s">
        <v>194</v>
      </c>
      <c r="I102" s="176">
        <f t="shared" si="2"/>
        <v>4</v>
      </c>
      <c r="J102" s="177">
        <f t="shared" si="3"/>
        <v>392.12</v>
      </c>
    </row>
    <row r="103" spans="1:10" x14ac:dyDescent="0.25">
      <c r="A103" s="57" t="s">
        <v>353</v>
      </c>
      <c r="B103" s="12" t="s">
        <v>229</v>
      </c>
      <c r="C103" s="109" t="s">
        <v>231</v>
      </c>
      <c r="D103" s="65"/>
      <c r="E103" s="66"/>
      <c r="F103" s="189" t="s">
        <v>214</v>
      </c>
      <c r="G103" s="46" t="s">
        <v>16</v>
      </c>
      <c r="H103" s="46" t="s">
        <v>16</v>
      </c>
      <c r="I103" s="176">
        <f t="shared" si="2"/>
        <v>0</v>
      </c>
      <c r="J103" s="177">
        <f t="shared" si="3"/>
        <v>0</v>
      </c>
    </row>
    <row r="104" spans="1:10" x14ac:dyDescent="0.25">
      <c r="A104" s="57" t="s">
        <v>101</v>
      </c>
      <c r="B104" s="12" t="s">
        <v>230</v>
      </c>
      <c r="C104" s="109" t="s">
        <v>231</v>
      </c>
      <c r="D104" s="65"/>
      <c r="E104" s="66"/>
      <c r="F104" s="189" t="s">
        <v>214</v>
      </c>
      <c r="G104" s="46" t="s">
        <v>43</v>
      </c>
      <c r="H104" s="46" t="s">
        <v>43</v>
      </c>
      <c r="I104" s="176">
        <f t="shared" si="2"/>
        <v>0</v>
      </c>
      <c r="J104" s="177">
        <f t="shared" si="3"/>
        <v>0</v>
      </c>
    </row>
    <row r="105" spans="1:10" x14ac:dyDescent="0.25">
      <c r="A105" s="57" t="s">
        <v>568</v>
      </c>
      <c r="B105" s="12" t="s">
        <v>1532</v>
      </c>
      <c r="C105" s="12" t="s">
        <v>1533</v>
      </c>
      <c r="D105" s="65"/>
      <c r="E105" s="66"/>
      <c r="F105" s="8" t="s">
        <v>1531</v>
      </c>
      <c r="G105" s="46" t="s">
        <v>16</v>
      </c>
      <c r="H105" s="46" t="s">
        <v>16</v>
      </c>
      <c r="I105" s="176">
        <f t="shared" si="2"/>
        <v>0</v>
      </c>
      <c r="J105" s="177">
        <f t="shared" si="3"/>
        <v>0</v>
      </c>
    </row>
    <row r="106" spans="1:10" x14ac:dyDescent="0.25">
      <c r="A106" s="57" t="s">
        <v>300</v>
      </c>
      <c r="B106" s="12" t="s">
        <v>905</v>
      </c>
      <c r="C106" s="109" t="s">
        <v>906</v>
      </c>
      <c r="D106" s="65"/>
      <c r="E106" s="66"/>
      <c r="F106" s="189" t="s">
        <v>907</v>
      </c>
      <c r="G106" s="46" t="s">
        <v>17</v>
      </c>
      <c r="H106" s="46" t="s">
        <v>20</v>
      </c>
      <c r="I106" s="176">
        <f t="shared" si="2"/>
        <v>1</v>
      </c>
      <c r="J106" s="177">
        <f t="shared" si="3"/>
        <v>98.03</v>
      </c>
    </row>
    <row r="107" spans="1:10" x14ac:dyDescent="0.25">
      <c r="A107" s="57" t="s">
        <v>569</v>
      </c>
      <c r="B107" s="12" t="s">
        <v>82</v>
      </c>
      <c r="C107" s="41" t="s">
        <v>143</v>
      </c>
      <c r="D107" s="23"/>
      <c r="E107" s="12"/>
      <c r="F107" s="67" t="s">
        <v>232</v>
      </c>
      <c r="G107" s="48" t="s">
        <v>68</v>
      </c>
      <c r="H107" s="48" t="s">
        <v>74</v>
      </c>
      <c r="I107" s="176">
        <f t="shared" si="2"/>
        <v>2</v>
      </c>
      <c r="J107" s="177">
        <f t="shared" si="3"/>
        <v>196.06</v>
      </c>
    </row>
    <row r="108" spans="1:10" x14ac:dyDescent="0.25">
      <c r="A108" s="57" t="s">
        <v>570</v>
      </c>
      <c r="B108" s="12" t="s">
        <v>908</v>
      </c>
      <c r="C108" s="41" t="s">
        <v>909</v>
      </c>
      <c r="D108" s="65"/>
      <c r="E108" s="66"/>
      <c r="F108" s="67" t="s">
        <v>907</v>
      </c>
      <c r="G108" s="48" t="s">
        <v>17</v>
      </c>
      <c r="H108" s="48" t="s">
        <v>17</v>
      </c>
      <c r="I108" s="176">
        <f t="shared" si="2"/>
        <v>0</v>
      </c>
      <c r="J108" s="177">
        <f t="shared" si="3"/>
        <v>0</v>
      </c>
    </row>
    <row r="109" spans="1:10" x14ac:dyDescent="0.25">
      <c r="A109" s="57" t="s">
        <v>571</v>
      </c>
      <c r="B109" s="12" t="s">
        <v>842</v>
      </c>
      <c r="C109" s="41" t="s">
        <v>843</v>
      </c>
      <c r="D109" s="65"/>
      <c r="E109" s="66"/>
      <c r="F109" s="67" t="s">
        <v>844</v>
      </c>
      <c r="G109" s="48" t="s">
        <v>23</v>
      </c>
      <c r="H109" s="48" t="s">
        <v>29</v>
      </c>
      <c r="I109" s="176">
        <f t="shared" si="2"/>
        <v>2</v>
      </c>
      <c r="J109" s="177">
        <f t="shared" si="3"/>
        <v>196.06</v>
      </c>
    </row>
    <row r="110" spans="1:10" x14ac:dyDescent="0.25">
      <c r="A110" s="57" t="s">
        <v>572</v>
      </c>
      <c r="B110" s="12" t="s">
        <v>233</v>
      </c>
      <c r="C110" s="41" t="s">
        <v>234</v>
      </c>
      <c r="D110" s="192"/>
      <c r="E110" s="66"/>
      <c r="F110" s="67" t="s">
        <v>210</v>
      </c>
      <c r="G110" s="48" t="s">
        <v>17</v>
      </c>
      <c r="H110" s="48" t="s">
        <v>1636</v>
      </c>
      <c r="I110" s="176">
        <f t="shared" si="2"/>
        <v>0</v>
      </c>
      <c r="J110" s="177">
        <f t="shared" si="3"/>
        <v>0</v>
      </c>
    </row>
    <row r="111" spans="1:10" x14ac:dyDescent="0.25">
      <c r="A111" s="57" t="s">
        <v>158</v>
      </c>
      <c r="B111" s="12" t="s">
        <v>183</v>
      </c>
      <c r="C111" s="41" t="s">
        <v>184</v>
      </c>
      <c r="D111" s="23"/>
      <c r="E111" s="12"/>
      <c r="F111" s="43" t="s">
        <v>166</v>
      </c>
      <c r="G111" s="48" t="s">
        <v>242</v>
      </c>
      <c r="H111" s="48" t="s">
        <v>157</v>
      </c>
      <c r="I111" s="176">
        <f t="shared" si="2"/>
        <v>4</v>
      </c>
      <c r="J111" s="177">
        <f t="shared" si="3"/>
        <v>392.12</v>
      </c>
    </row>
    <row r="112" spans="1:10" x14ac:dyDescent="0.25">
      <c r="A112" s="57" t="s">
        <v>573</v>
      </c>
      <c r="B112" s="12" t="s">
        <v>1307</v>
      </c>
      <c r="C112" s="12" t="s">
        <v>1308</v>
      </c>
      <c r="D112" s="8"/>
      <c r="E112" s="10"/>
      <c r="F112" s="8" t="s">
        <v>1309</v>
      </c>
      <c r="G112" s="48" t="s">
        <v>23</v>
      </c>
      <c r="H112" s="48" t="s">
        <v>26</v>
      </c>
      <c r="I112" s="176">
        <f t="shared" si="2"/>
        <v>1</v>
      </c>
      <c r="J112" s="177">
        <f t="shared" si="3"/>
        <v>98.03</v>
      </c>
    </row>
    <row r="113" spans="1:10" x14ac:dyDescent="0.25">
      <c r="A113" s="57" t="s">
        <v>574</v>
      </c>
      <c r="B113" s="12" t="s">
        <v>725</v>
      </c>
      <c r="C113" s="12" t="s">
        <v>726</v>
      </c>
      <c r="D113" s="23"/>
      <c r="E113" s="12"/>
      <c r="F113" s="8" t="s">
        <v>727</v>
      </c>
      <c r="G113" s="48" t="s">
        <v>23</v>
      </c>
      <c r="H113" s="48" t="s">
        <v>26</v>
      </c>
      <c r="I113" s="176">
        <f t="shared" si="2"/>
        <v>1</v>
      </c>
      <c r="J113" s="177">
        <f t="shared" si="3"/>
        <v>98.03</v>
      </c>
    </row>
    <row r="114" spans="1:10" x14ac:dyDescent="0.25">
      <c r="A114" s="57" t="s">
        <v>575</v>
      </c>
      <c r="B114" s="12" t="s">
        <v>443</v>
      </c>
      <c r="C114" s="41" t="s">
        <v>444</v>
      </c>
      <c r="D114" s="23"/>
      <c r="E114" s="12"/>
      <c r="F114" s="43" t="s">
        <v>410</v>
      </c>
      <c r="G114" s="48" t="s">
        <v>112</v>
      </c>
      <c r="H114" s="48" t="s">
        <v>112</v>
      </c>
      <c r="I114" s="176">
        <f t="shared" si="2"/>
        <v>0</v>
      </c>
      <c r="J114" s="177">
        <f t="shared" si="3"/>
        <v>0</v>
      </c>
    </row>
    <row r="115" spans="1:10" x14ac:dyDescent="0.25">
      <c r="A115" s="57" t="s">
        <v>576</v>
      </c>
      <c r="B115" s="12" t="s">
        <v>910</v>
      </c>
      <c r="C115" s="41" t="s">
        <v>912</v>
      </c>
      <c r="D115" s="23"/>
      <c r="E115" s="12"/>
      <c r="F115" s="43" t="s">
        <v>913</v>
      </c>
      <c r="G115" s="48" t="s">
        <v>29</v>
      </c>
      <c r="H115" s="48" t="s">
        <v>54</v>
      </c>
      <c r="I115" s="176">
        <f t="shared" si="2"/>
        <v>9</v>
      </c>
      <c r="J115" s="177">
        <f t="shared" si="3"/>
        <v>882.27</v>
      </c>
    </row>
    <row r="116" spans="1:10" x14ac:dyDescent="0.25">
      <c r="A116" s="57" t="s">
        <v>577</v>
      </c>
      <c r="B116" s="12" t="s">
        <v>911</v>
      </c>
      <c r="C116" s="41" t="s">
        <v>912</v>
      </c>
      <c r="D116" s="23"/>
      <c r="E116" s="12"/>
      <c r="F116" s="43" t="s">
        <v>913</v>
      </c>
      <c r="G116" s="48" t="s">
        <v>499</v>
      </c>
      <c r="H116" s="48" t="s">
        <v>500</v>
      </c>
      <c r="I116" s="176">
        <f t="shared" si="2"/>
        <v>1</v>
      </c>
      <c r="J116" s="177">
        <f t="shared" si="3"/>
        <v>98.03</v>
      </c>
    </row>
    <row r="117" spans="1:10" x14ac:dyDescent="0.25">
      <c r="A117" s="57" t="s">
        <v>578</v>
      </c>
      <c r="B117" s="12" t="s">
        <v>1204</v>
      </c>
      <c r="C117" s="12" t="s">
        <v>1205</v>
      </c>
      <c r="D117" s="23"/>
      <c r="E117" s="12"/>
      <c r="F117" s="43" t="s">
        <v>1208</v>
      </c>
      <c r="G117" s="48" t="s">
        <v>40</v>
      </c>
      <c r="H117" s="48" t="s">
        <v>46</v>
      </c>
      <c r="I117" s="176">
        <f t="shared" si="2"/>
        <v>2</v>
      </c>
      <c r="J117" s="177">
        <f t="shared" si="3"/>
        <v>196.06</v>
      </c>
    </row>
    <row r="118" spans="1:10" x14ac:dyDescent="0.25">
      <c r="A118" s="57" t="s">
        <v>579</v>
      </c>
      <c r="B118" s="12" t="s">
        <v>1206</v>
      </c>
      <c r="C118" s="12" t="s">
        <v>1207</v>
      </c>
      <c r="D118" s="23"/>
      <c r="E118" s="12"/>
      <c r="F118" s="43" t="s">
        <v>1208</v>
      </c>
      <c r="G118" s="48" t="s">
        <v>88</v>
      </c>
      <c r="H118" s="48" t="s">
        <v>206</v>
      </c>
      <c r="I118" s="176">
        <f t="shared" si="2"/>
        <v>12</v>
      </c>
      <c r="J118" s="177">
        <f t="shared" si="3"/>
        <v>1176.3600000000001</v>
      </c>
    </row>
    <row r="119" spans="1:10" x14ac:dyDescent="0.25">
      <c r="A119" s="57" t="s">
        <v>580</v>
      </c>
      <c r="B119" s="12" t="s">
        <v>235</v>
      </c>
      <c r="C119" s="41" t="s">
        <v>236</v>
      </c>
      <c r="D119" s="23"/>
      <c r="E119" s="12"/>
      <c r="F119" s="43" t="s">
        <v>222</v>
      </c>
      <c r="G119" s="48" t="s">
        <v>717</v>
      </c>
      <c r="H119" s="48" t="s">
        <v>728</v>
      </c>
      <c r="I119" s="176">
        <f t="shared" si="2"/>
        <v>11</v>
      </c>
      <c r="J119" s="177">
        <f t="shared" si="3"/>
        <v>1078.33</v>
      </c>
    </row>
    <row r="120" spans="1:10" x14ac:dyDescent="0.25">
      <c r="A120" s="57" t="s">
        <v>581</v>
      </c>
      <c r="B120" s="12" t="s">
        <v>1617</v>
      </c>
      <c r="C120" s="41" t="s">
        <v>1618</v>
      </c>
      <c r="D120" s="12"/>
      <c r="E120" s="10"/>
      <c r="F120" s="43"/>
      <c r="G120" s="48"/>
      <c r="H120" s="48"/>
      <c r="I120" s="176">
        <f t="shared" si="2"/>
        <v>0</v>
      </c>
      <c r="J120" s="177">
        <f t="shared" si="3"/>
        <v>0</v>
      </c>
    </row>
    <row r="121" spans="1:10" x14ac:dyDescent="0.25">
      <c r="A121" s="57" t="s">
        <v>582</v>
      </c>
      <c r="B121" s="12" t="s">
        <v>1431</v>
      </c>
      <c r="C121" s="41" t="s">
        <v>1432</v>
      </c>
      <c r="D121" s="23"/>
      <c r="E121" s="12"/>
      <c r="F121" s="43" t="s">
        <v>1433</v>
      </c>
      <c r="G121" s="48" t="s">
        <v>17</v>
      </c>
      <c r="H121" s="48" t="s">
        <v>34</v>
      </c>
      <c r="I121" s="176">
        <f t="shared" si="2"/>
        <v>6</v>
      </c>
      <c r="J121" s="177">
        <f t="shared" si="3"/>
        <v>588.18000000000006</v>
      </c>
    </row>
    <row r="122" spans="1:10" x14ac:dyDescent="0.25">
      <c r="A122" s="57" t="s">
        <v>583</v>
      </c>
      <c r="B122" s="12" t="s">
        <v>351</v>
      </c>
      <c r="C122" s="41" t="s">
        <v>352</v>
      </c>
      <c r="D122" s="23"/>
      <c r="E122" s="12"/>
      <c r="F122" s="43" t="s">
        <v>327</v>
      </c>
      <c r="G122" s="48" t="s">
        <v>492</v>
      </c>
      <c r="H122" s="48" t="s">
        <v>499</v>
      </c>
      <c r="I122" s="176">
        <f t="shared" si="2"/>
        <v>7</v>
      </c>
      <c r="J122" s="177">
        <f t="shared" si="3"/>
        <v>686.21</v>
      </c>
    </row>
    <row r="123" spans="1:10" x14ac:dyDescent="0.25">
      <c r="A123" s="57" t="s">
        <v>584</v>
      </c>
      <c r="B123" s="99" t="s">
        <v>543</v>
      </c>
      <c r="C123" s="99" t="s">
        <v>544</v>
      </c>
      <c r="D123" s="23"/>
      <c r="E123" s="12"/>
      <c r="F123" s="99" t="s">
        <v>545</v>
      </c>
      <c r="G123" s="48" t="s">
        <v>364</v>
      </c>
      <c r="H123" s="48" t="s">
        <v>392</v>
      </c>
      <c r="I123" s="176">
        <f t="shared" si="2"/>
        <v>5</v>
      </c>
      <c r="J123" s="177">
        <f t="shared" si="3"/>
        <v>490.15</v>
      </c>
    </row>
    <row r="124" spans="1:10" x14ac:dyDescent="0.25">
      <c r="A124" s="57" t="s">
        <v>658</v>
      </c>
      <c r="B124" s="12" t="s">
        <v>440</v>
      </c>
      <c r="C124" s="41" t="s">
        <v>441</v>
      </c>
      <c r="D124" s="23"/>
      <c r="E124" s="12"/>
      <c r="F124" s="43" t="s">
        <v>442</v>
      </c>
      <c r="G124" s="48" t="s">
        <v>61</v>
      </c>
      <c r="H124" s="48" t="s">
        <v>61</v>
      </c>
      <c r="I124" s="176">
        <f t="shared" si="2"/>
        <v>0</v>
      </c>
      <c r="J124" s="177">
        <f t="shared" si="3"/>
        <v>0</v>
      </c>
    </row>
    <row r="125" spans="1:10" x14ac:dyDescent="0.25">
      <c r="A125" s="57" t="s">
        <v>707</v>
      </c>
      <c r="B125" s="12" t="s">
        <v>848</v>
      </c>
      <c r="C125" s="126" t="s">
        <v>849</v>
      </c>
      <c r="D125" s="23"/>
      <c r="E125" s="12"/>
      <c r="F125" s="127" t="s">
        <v>850</v>
      </c>
      <c r="G125" s="48" t="s">
        <v>37</v>
      </c>
      <c r="H125" s="48" t="s">
        <v>71</v>
      </c>
      <c r="I125" s="176">
        <f t="shared" si="2"/>
        <v>11</v>
      </c>
      <c r="J125" s="177">
        <f t="shared" si="3"/>
        <v>1078.33</v>
      </c>
    </row>
    <row r="126" spans="1:10" x14ac:dyDescent="0.25">
      <c r="A126" s="57" t="s">
        <v>708</v>
      </c>
      <c r="B126" s="12" t="s">
        <v>185</v>
      </c>
      <c r="C126" s="259" t="s">
        <v>187</v>
      </c>
      <c r="D126" s="257"/>
      <c r="E126" s="253"/>
      <c r="F126" s="253" t="s">
        <v>188</v>
      </c>
      <c r="G126" s="48" t="s">
        <v>23</v>
      </c>
      <c r="H126" s="48" t="s">
        <v>23</v>
      </c>
      <c r="I126" s="176">
        <f t="shared" si="2"/>
        <v>0</v>
      </c>
      <c r="J126" s="177">
        <f t="shared" si="3"/>
        <v>0</v>
      </c>
    </row>
    <row r="127" spans="1:10" x14ac:dyDescent="0.25">
      <c r="A127" s="57" t="s">
        <v>709</v>
      </c>
      <c r="B127" s="12" t="s">
        <v>186</v>
      </c>
      <c r="C127" s="260"/>
      <c r="D127" s="258"/>
      <c r="E127" s="254"/>
      <c r="F127" s="254"/>
      <c r="G127" s="48" t="s">
        <v>20</v>
      </c>
      <c r="H127" s="48" t="s">
        <v>20</v>
      </c>
      <c r="I127" s="176">
        <f t="shared" si="2"/>
        <v>0</v>
      </c>
      <c r="J127" s="177">
        <f t="shared" si="3"/>
        <v>0</v>
      </c>
    </row>
    <row r="128" spans="1:10" x14ac:dyDescent="0.25">
      <c r="A128" s="57" t="s">
        <v>710</v>
      </c>
      <c r="B128" s="12" t="s">
        <v>1212</v>
      </c>
      <c r="C128" s="12" t="s">
        <v>1213</v>
      </c>
      <c r="D128" s="23"/>
      <c r="E128" s="12"/>
      <c r="F128" s="8" t="s">
        <v>1211</v>
      </c>
      <c r="G128" s="48" t="s">
        <v>65</v>
      </c>
      <c r="H128" s="48" t="s">
        <v>68</v>
      </c>
      <c r="I128" s="176">
        <f t="shared" si="2"/>
        <v>1</v>
      </c>
      <c r="J128" s="177">
        <f t="shared" si="3"/>
        <v>98.03</v>
      </c>
    </row>
    <row r="129" spans="1:11" x14ac:dyDescent="0.25">
      <c r="A129" s="57" t="s">
        <v>711</v>
      </c>
      <c r="B129" s="12" t="s">
        <v>1282</v>
      </c>
      <c r="C129" s="12" t="s">
        <v>1283</v>
      </c>
      <c r="D129" s="23"/>
      <c r="E129" s="12"/>
      <c r="F129" s="65" t="s">
        <v>1286</v>
      </c>
      <c r="G129" s="48" t="s">
        <v>17</v>
      </c>
      <c r="H129" s="48" t="s">
        <v>23</v>
      </c>
      <c r="I129" s="176">
        <f t="shared" si="2"/>
        <v>2</v>
      </c>
      <c r="J129" s="177">
        <f t="shared" si="3"/>
        <v>196.06</v>
      </c>
    </row>
    <row r="130" spans="1:11" x14ac:dyDescent="0.25">
      <c r="A130" s="57" t="s">
        <v>608</v>
      </c>
      <c r="B130" s="12" t="s">
        <v>1284</v>
      </c>
      <c r="C130" s="12" t="s">
        <v>1285</v>
      </c>
      <c r="D130" s="23"/>
      <c r="E130" s="12"/>
      <c r="F130" s="65" t="s">
        <v>1286</v>
      </c>
      <c r="G130" s="48" t="s">
        <v>26</v>
      </c>
      <c r="H130" s="48" t="s">
        <v>29</v>
      </c>
      <c r="I130" s="176">
        <f t="shared" si="2"/>
        <v>1</v>
      </c>
      <c r="J130" s="177">
        <f t="shared" si="3"/>
        <v>98.03</v>
      </c>
    </row>
    <row r="131" spans="1:11" x14ac:dyDescent="0.25">
      <c r="A131" s="57" t="s">
        <v>712</v>
      </c>
      <c r="B131" s="12" t="s">
        <v>354</v>
      </c>
      <c r="C131" s="41" t="s">
        <v>355</v>
      </c>
      <c r="D131" s="8"/>
      <c r="E131" s="10"/>
      <c r="F131" s="43" t="s">
        <v>327</v>
      </c>
      <c r="G131" s="48" t="s">
        <v>58</v>
      </c>
      <c r="H131" s="48" t="s">
        <v>58</v>
      </c>
      <c r="I131" s="176">
        <f t="shared" si="2"/>
        <v>0</v>
      </c>
      <c r="J131" s="177">
        <f t="shared" si="3"/>
        <v>0</v>
      </c>
    </row>
    <row r="132" spans="1:11" x14ac:dyDescent="0.25">
      <c r="A132" s="57" t="s">
        <v>713</v>
      </c>
      <c r="B132" s="12" t="s">
        <v>914</v>
      </c>
      <c r="C132" s="259" t="s">
        <v>916</v>
      </c>
      <c r="D132" s="8"/>
      <c r="E132" s="10"/>
      <c r="F132" s="261" t="s">
        <v>901</v>
      </c>
      <c r="G132" s="48" t="s">
        <v>17</v>
      </c>
      <c r="H132" s="48" t="s">
        <v>20</v>
      </c>
      <c r="I132" s="176">
        <f t="shared" si="2"/>
        <v>1</v>
      </c>
      <c r="J132" s="177">
        <f t="shared" si="3"/>
        <v>98.03</v>
      </c>
    </row>
    <row r="133" spans="1:11" x14ac:dyDescent="0.25">
      <c r="A133" s="57" t="s">
        <v>307</v>
      </c>
      <c r="B133" s="12" t="s">
        <v>915</v>
      </c>
      <c r="C133" s="260"/>
      <c r="D133" s="8"/>
      <c r="E133" s="10"/>
      <c r="F133" s="262"/>
      <c r="G133" s="48" t="s">
        <v>43</v>
      </c>
      <c r="H133" s="48" t="s">
        <v>43</v>
      </c>
      <c r="I133" s="176">
        <f t="shared" si="2"/>
        <v>0</v>
      </c>
      <c r="J133" s="177">
        <f t="shared" si="3"/>
        <v>0</v>
      </c>
    </row>
    <row r="134" spans="1:11" x14ac:dyDescent="0.25">
      <c r="A134" s="57" t="s">
        <v>714</v>
      </c>
      <c r="B134" s="12" t="s">
        <v>853</v>
      </c>
      <c r="C134" s="41" t="s">
        <v>854</v>
      </c>
      <c r="D134" s="8"/>
      <c r="E134" s="10"/>
      <c r="F134" s="43" t="s">
        <v>855</v>
      </c>
      <c r="G134" s="48" t="s">
        <v>17</v>
      </c>
      <c r="H134" s="48" t="s">
        <v>20</v>
      </c>
      <c r="I134" s="176">
        <f t="shared" si="2"/>
        <v>1</v>
      </c>
      <c r="J134" s="177">
        <f t="shared" si="3"/>
        <v>98.03</v>
      </c>
    </row>
    <row r="135" spans="1:11" x14ac:dyDescent="0.25">
      <c r="A135" s="57" t="s">
        <v>715</v>
      </c>
      <c r="B135" s="12" t="s">
        <v>1175</v>
      </c>
      <c r="C135" s="253" t="s">
        <v>1177</v>
      </c>
      <c r="D135" s="8"/>
      <c r="E135" s="10"/>
      <c r="F135" s="165" t="s">
        <v>1178</v>
      </c>
      <c r="G135" s="48" t="s">
        <v>13</v>
      </c>
      <c r="H135" s="48" t="s">
        <v>20</v>
      </c>
      <c r="I135" s="176">
        <f t="shared" si="2"/>
        <v>2</v>
      </c>
      <c r="J135" s="177">
        <f t="shared" si="3"/>
        <v>196.06</v>
      </c>
    </row>
    <row r="136" spans="1:11" ht="15" customHeight="1" x14ac:dyDescent="0.25">
      <c r="A136" s="57" t="s">
        <v>716</v>
      </c>
      <c r="B136" s="12" t="s">
        <v>1176</v>
      </c>
      <c r="C136" s="254"/>
      <c r="D136" s="8"/>
      <c r="E136" s="10"/>
      <c r="F136" s="165" t="s">
        <v>1178</v>
      </c>
      <c r="G136" s="48" t="s">
        <v>17</v>
      </c>
      <c r="H136" s="48" t="s">
        <v>29</v>
      </c>
      <c r="I136" s="176">
        <f t="shared" ref="I136:I199" si="4">H136-G136</f>
        <v>4</v>
      </c>
      <c r="J136" s="177">
        <f t="shared" ref="J136:J199" si="5">I136*98.03</f>
        <v>392.12</v>
      </c>
    </row>
    <row r="137" spans="1:11" ht="15" customHeight="1" x14ac:dyDescent="0.25">
      <c r="A137" s="57" t="s">
        <v>717</v>
      </c>
      <c r="B137" s="12" t="s">
        <v>1399</v>
      </c>
      <c r="C137" s="90" t="s">
        <v>1400</v>
      </c>
      <c r="D137" s="8"/>
      <c r="E137" s="10"/>
      <c r="F137" s="194" t="s">
        <v>1401</v>
      </c>
      <c r="G137" s="48" t="s">
        <v>16</v>
      </c>
      <c r="H137" s="48" t="s">
        <v>16</v>
      </c>
      <c r="I137" s="176">
        <f t="shared" si="4"/>
        <v>0</v>
      </c>
      <c r="J137" s="177">
        <f t="shared" si="5"/>
        <v>0</v>
      </c>
      <c r="K137" s="54"/>
    </row>
    <row r="138" spans="1:11" ht="15" customHeight="1" x14ac:dyDescent="0.25">
      <c r="A138" s="57" t="s">
        <v>470</v>
      </c>
      <c r="B138" s="12" t="s">
        <v>1623</v>
      </c>
      <c r="C138" s="90" t="s">
        <v>1624</v>
      </c>
      <c r="D138" s="8"/>
      <c r="E138" s="10"/>
      <c r="F138" s="194"/>
      <c r="G138" s="48"/>
      <c r="H138" s="48"/>
      <c r="I138" s="176">
        <f t="shared" si="4"/>
        <v>0</v>
      </c>
      <c r="J138" s="177">
        <f t="shared" si="5"/>
        <v>0</v>
      </c>
      <c r="K138" s="54"/>
    </row>
    <row r="139" spans="1:11" x14ac:dyDescent="0.25">
      <c r="A139" s="57" t="s">
        <v>389</v>
      </c>
      <c r="B139" s="12" t="s">
        <v>357</v>
      </c>
      <c r="C139" s="41" t="s">
        <v>358</v>
      </c>
      <c r="D139" s="8"/>
      <c r="E139" s="10"/>
      <c r="F139" s="43" t="s">
        <v>312</v>
      </c>
      <c r="G139" s="48" t="s">
        <v>194</v>
      </c>
      <c r="H139" s="48" t="s">
        <v>194</v>
      </c>
      <c r="I139" s="176">
        <f t="shared" si="4"/>
        <v>0</v>
      </c>
      <c r="J139" s="177">
        <f t="shared" si="5"/>
        <v>0</v>
      </c>
    </row>
    <row r="140" spans="1:11" x14ac:dyDescent="0.25">
      <c r="A140" s="57" t="s">
        <v>347</v>
      </c>
      <c r="B140" s="12" t="s">
        <v>437</v>
      </c>
      <c r="C140" s="41" t="s">
        <v>438</v>
      </c>
      <c r="D140" s="23"/>
      <c r="E140" s="12"/>
      <c r="F140" s="43" t="s">
        <v>422</v>
      </c>
      <c r="G140" s="48" t="s">
        <v>378</v>
      </c>
      <c r="H140" s="48" t="s">
        <v>392</v>
      </c>
      <c r="I140" s="176">
        <f t="shared" si="4"/>
        <v>4</v>
      </c>
      <c r="J140" s="177">
        <f t="shared" si="5"/>
        <v>392.12</v>
      </c>
    </row>
    <row r="141" spans="1:11" x14ac:dyDescent="0.25">
      <c r="A141" s="57" t="s">
        <v>299</v>
      </c>
      <c r="B141" s="99" t="s">
        <v>546</v>
      </c>
      <c r="C141" s="99" t="s">
        <v>547</v>
      </c>
      <c r="D141" s="23"/>
      <c r="E141" s="12"/>
      <c r="F141" s="99" t="s">
        <v>539</v>
      </c>
      <c r="G141" s="48" t="s">
        <v>20</v>
      </c>
      <c r="H141" s="48" t="s">
        <v>20</v>
      </c>
      <c r="I141" s="176">
        <f t="shared" si="4"/>
        <v>0</v>
      </c>
      <c r="J141" s="177">
        <f t="shared" si="5"/>
        <v>0</v>
      </c>
    </row>
    <row r="142" spans="1:11" x14ac:dyDescent="0.25">
      <c r="A142" s="57" t="s">
        <v>718</v>
      </c>
      <c r="B142" s="12" t="s">
        <v>684</v>
      </c>
      <c r="C142" s="12" t="s">
        <v>685</v>
      </c>
      <c r="D142" s="23"/>
      <c r="E142" s="12"/>
      <c r="F142" s="8" t="s">
        <v>681</v>
      </c>
      <c r="G142" s="48" t="s">
        <v>29</v>
      </c>
      <c r="H142" s="48" t="s">
        <v>29</v>
      </c>
      <c r="I142" s="176">
        <f t="shared" si="4"/>
        <v>0</v>
      </c>
      <c r="J142" s="177">
        <f t="shared" si="5"/>
        <v>0</v>
      </c>
    </row>
    <row r="143" spans="1:11" x14ac:dyDescent="0.25">
      <c r="A143" s="57" t="s">
        <v>449</v>
      </c>
      <c r="B143" s="12" t="s">
        <v>1407</v>
      </c>
      <c r="C143" s="12" t="s">
        <v>1408</v>
      </c>
      <c r="D143" s="8"/>
      <c r="E143" s="10"/>
      <c r="F143" s="65" t="s">
        <v>1406</v>
      </c>
      <c r="G143" s="48" t="s">
        <v>54</v>
      </c>
      <c r="H143" s="48" t="s">
        <v>90</v>
      </c>
      <c r="I143" s="176">
        <f t="shared" si="4"/>
        <v>12</v>
      </c>
      <c r="J143" s="177">
        <f t="shared" si="5"/>
        <v>1176.3600000000001</v>
      </c>
      <c r="K143" s="54"/>
    </row>
    <row r="144" spans="1:11" x14ac:dyDescent="0.25">
      <c r="A144" s="57" t="s">
        <v>719</v>
      </c>
      <c r="B144" s="12" t="s">
        <v>430</v>
      </c>
      <c r="C144" s="41" t="s">
        <v>431</v>
      </c>
      <c r="D144" s="23"/>
      <c r="E144" s="12"/>
      <c r="F144" s="43" t="s">
        <v>416</v>
      </c>
      <c r="G144" s="48" t="s">
        <v>572</v>
      </c>
      <c r="H144" s="48" t="s">
        <v>582</v>
      </c>
      <c r="I144" s="176">
        <f t="shared" si="4"/>
        <v>11</v>
      </c>
      <c r="J144" s="177">
        <f t="shared" si="5"/>
        <v>1078.33</v>
      </c>
    </row>
    <row r="145" spans="1:10" x14ac:dyDescent="0.25">
      <c r="A145" s="57" t="s">
        <v>720</v>
      </c>
      <c r="B145" s="12" t="s">
        <v>656</v>
      </c>
      <c r="C145" s="12" t="s">
        <v>657</v>
      </c>
      <c r="D145" s="23"/>
      <c r="E145" s="12"/>
      <c r="F145" s="8" t="s">
        <v>655</v>
      </c>
      <c r="G145" s="48" t="s">
        <v>34</v>
      </c>
      <c r="H145" s="48" t="s">
        <v>34</v>
      </c>
      <c r="I145" s="176">
        <f t="shared" si="4"/>
        <v>0</v>
      </c>
      <c r="J145" s="177">
        <f t="shared" si="5"/>
        <v>0</v>
      </c>
    </row>
    <row r="146" spans="1:10" x14ac:dyDescent="0.25">
      <c r="A146" s="57" t="s">
        <v>721</v>
      </c>
      <c r="B146" s="12" t="s">
        <v>1507</v>
      </c>
      <c r="C146" s="12" t="s">
        <v>1508</v>
      </c>
      <c r="D146" s="23"/>
      <c r="E146" s="12"/>
      <c r="F146" s="8" t="s">
        <v>1509</v>
      </c>
      <c r="G146" s="48" t="s">
        <v>13</v>
      </c>
      <c r="H146" s="48" t="s">
        <v>26</v>
      </c>
      <c r="I146" s="176">
        <f t="shared" si="4"/>
        <v>4</v>
      </c>
      <c r="J146" s="177">
        <f t="shared" si="5"/>
        <v>392.12</v>
      </c>
    </row>
    <row r="147" spans="1:10" x14ac:dyDescent="0.25">
      <c r="A147" s="57" t="s">
        <v>724</v>
      </c>
      <c r="B147" s="12" t="s">
        <v>661</v>
      </c>
      <c r="C147" s="107" t="s">
        <v>662</v>
      </c>
      <c r="D147" s="23"/>
      <c r="E147" s="12"/>
      <c r="F147" s="8" t="s">
        <v>655</v>
      </c>
      <c r="G147" s="48" t="s">
        <v>26</v>
      </c>
      <c r="H147" s="48" t="s">
        <v>26</v>
      </c>
      <c r="I147" s="176">
        <f t="shared" si="4"/>
        <v>0</v>
      </c>
      <c r="J147" s="177">
        <f t="shared" si="5"/>
        <v>0</v>
      </c>
    </row>
    <row r="148" spans="1:10" x14ac:dyDescent="0.25">
      <c r="A148" s="57" t="s">
        <v>728</v>
      </c>
      <c r="B148" s="12" t="s">
        <v>1183</v>
      </c>
      <c r="C148" s="12" t="s">
        <v>1184</v>
      </c>
      <c r="D148" s="8"/>
      <c r="E148" s="10"/>
      <c r="F148" s="8" t="s">
        <v>1185</v>
      </c>
      <c r="G148" s="48" t="s">
        <v>13</v>
      </c>
      <c r="H148" s="48" t="s">
        <v>13</v>
      </c>
      <c r="I148" s="176">
        <f t="shared" si="4"/>
        <v>0</v>
      </c>
      <c r="J148" s="177">
        <f t="shared" si="5"/>
        <v>0</v>
      </c>
    </row>
    <row r="149" spans="1:10" x14ac:dyDescent="0.25">
      <c r="A149" s="57" t="s">
        <v>729</v>
      </c>
      <c r="B149" s="12" t="s">
        <v>433</v>
      </c>
      <c r="C149" s="41" t="s">
        <v>434</v>
      </c>
      <c r="D149" s="23"/>
      <c r="E149" s="12"/>
      <c r="F149" s="43" t="s">
        <v>435</v>
      </c>
      <c r="G149" s="48" t="s">
        <v>83</v>
      </c>
      <c r="H149" s="48" t="s">
        <v>192</v>
      </c>
      <c r="I149" s="176">
        <f t="shared" si="4"/>
        <v>7</v>
      </c>
      <c r="J149" s="177">
        <f t="shared" si="5"/>
        <v>686.21</v>
      </c>
    </row>
    <row r="150" spans="1:10" x14ac:dyDescent="0.25">
      <c r="A150" s="57" t="s">
        <v>730</v>
      </c>
      <c r="B150" s="12" t="s">
        <v>84</v>
      </c>
      <c r="C150" s="12" t="s">
        <v>144</v>
      </c>
      <c r="D150" s="23"/>
      <c r="E150" s="12"/>
      <c r="F150" s="8" t="s">
        <v>73</v>
      </c>
      <c r="G150" s="46" t="s">
        <v>390</v>
      </c>
      <c r="H150" s="48" t="s">
        <v>391</v>
      </c>
      <c r="I150" s="176">
        <f t="shared" si="4"/>
        <v>6</v>
      </c>
      <c r="J150" s="177">
        <f t="shared" si="5"/>
        <v>588.18000000000006</v>
      </c>
    </row>
    <row r="151" spans="1:10" x14ac:dyDescent="0.25">
      <c r="A151" s="57" t="s">
        <v>480</v>
      </c>
      <c r="B151" s="12" t="s">
        <v>1106</v>
      </c>
      <c r="C151" s="12" t="s">
        <v>1107</v>
      </c>
      <c r="D151" s="23"/>
      <c r="E151" s="12"/>
      <c r="F151" s="8" t="s">
        <v>1108</v>
      </c>
      <c r="G151" s="46" t="s">
        <v>58</v>
      </c>
      <c r="H151" s="48" t="s">
        <v>81</v>
      </c>
      <c r="I151" s="176">
        <f t="shared" si="4"/>
        <v>7</v>
      </c>
      <c r="J151" s="177">
        <f t="shared" si="5"/>
        <v>686.21</v>
      </c>
    </row>
    <row r="152" spans="1:10" x14ac:dyDescent="0.25">
      <c r="A152" s="57" t="s">
        <v>884</v>
      </c>
      <c r="B152" s="12" t="s">
        <v>237</v>
      </c>
      <c r="C152" s="75" t="s">
        <v>238</v>
      </c>
      <c r="D152" s="8"/>
      <c r="E152" s="10"/>
      <c r="F152" s="8" t="s">
        <v>214</v>
      </c>
      <c r="G152" s="46" t="s">
        <v>29</v>
      </c>
      <c r="H152" s="48" t="s">
        <v>29</v>
      </c>
      <c r="I152" s="176">
        <f t="shared" si="4"/>
        <v>0</v>
      </c>
      <c r="J152" s="177">
        <f t="shared" si="5"/>
        <v>0</v>
      </c>
    </row>
    <row r="153" spans="1:10" x14ac:dyDescent="0.25">
      <c r="A153" s="57" t="s">
        <v>885</v>
      </c>
      <c r="B153" s="99" t="s">
        <v>548</v>
      </c>
      <c r="C153" s="99" t="s">
        <v>549</v>
      </c>
      <c r="D153" s="23"/>
      <c r="E153" s="12"/>
      <c r="F153" s="99" t="s">
        <v>531</v>
      </c>
      <c r="G153" s="46" t="s">
        <v>712</v>
      </c>
      <c r="H153" s="48" t="s">
        <v>347</v>
      </c>
      <c r="I153" s="176">
        <f t="shared" si="4"/>
        <v>9</v>
      </c>
      <c r="J153" s="177">
        <f t="shared" si="5"/>
        <v>882.27</v>
      </c>
    </row>
    <row r="154" spans="1:10" x14ac:dyDescent="0.25">
      <c r="A154" s="57" t="s">
        <v>886</v>
      </c>
      <c r="B154" s="99" t="s">
        <v>550</v>
      </c>
      <c r="C154" s="99" t="s">
        <v>551</v>
      </c>
      <c r="D154" s="31"/>
      <c r="E154" s="82"/>
      <c r="F154" s="99" t="s">
        <v>531</v>
      </c>
      <c r="G154" s="115" t="s">
        <v>13</v>
      </c>
      <c r="H154" s="115" t="s">
        <v>13</v>
      </c>
      <c r="I154" s="176">
        <f t="shared" si="4"/>
        <v>0</v>
      </c>
      <c r="J154" s="177">
        <f t="shared" si="5"/>
        <v>0</v>
      </c>
    </row>
    <row r="155" spans="1:10" x14ac:dyDescent="0.25">
      <c r="A155" s="57" t="s">
        <v>887</v>
      </c>
      <c r="B155" s="99" t="s">
        <v>860</v>
      </c>
      <c r="C155" s="99" t="s">
        <v>861</v>
      </c>
      <c r="D155" s="23"/>
      <c r="E155" s="12"/>
      <c r="F155" s="99" t="s">
        <v>844</v>
      </c>
      <c r="G155" s="48" t="s">
        <v>23</v>
      </c>
      <c r="H155" s="48" t="s">
        <v>29</v>
      </c>
      <c r="I155" s="176">
        <f t="shared" si="4"/>
        <v>2</v>
      </c>
      <c r="J155" s="177">
        <f t="shared" si="5"/>
        <v>196.06</v>
      </c>
    </row>
    <row r="156" spans="1:10" x14ac:dyDescent="0.25">
      <c r="A156" s="57" t="s">
        <v>888</v>
      </c>
      <c r="B156" s="99" t="s">
        <v>1423</v>
      </c>
      <c r="C156" s="99" t="s">
        <v>1424</v>
      </c>
      <c r="D156" s="31"/>
      <c r="E156" s="82"/>
      <c r="F156" s="99" t="s">
        <v>1419</v>
      </c>
      <c r="G156" s="46" t="s">
        <v>13</v>
      </c>
      <c r="H156" s="48" t="s">
        <v>17</v>
      </c>
      <c r="I156" s="176">
        <f t="shared" si="4"/>
        <v>1</v>
      </c>
      <c r="J156" s="177">
        <f t="shared" si="5"/>
        <v>98.03</v>
      </c>
    </row>
    <row r="157" spans="1:10" x14ac:dyDescent="0.25">
      <c r="A157" s="57" t="s">
        <v>889</v>
      </c>
      <c r="B157" s="99" t="s">
        <v>1412</v>
      </c>
      <c r="C157" s="99" t="s">
        <v>1413</v>
      </c>
      <c r="D157" s="31"/>
      <c r="E157" s="82"/>
      <c r="F157" s="99" t="s">
        <v>1414</v>
      </c>
      <c r="G157" s="46" t="s">
        <v>13</v>
      </c>
      <c r="H157" s="48" t="s">
        <v>23</v>
      </c>
      <c r="I157" s="176">
        <f t="shared" si="4"/>
        <v>3</v>
      </c>
      <c r="J157" s="177">
        <f t="shared" si="5"/>
        <v>294.09000000000003</v>
      </c>
    </row>
    <row r="158" spans="1:10" x14ac:dyDescent="0.25">
      <c r="A158" s="57" t="s">
        <v>890</v>
      </c>
      <c r="B158" s="12" t="s">
        <v>1501</v>
      </c>
      <c r="C158" s="12" t="s">
        <v>1502</v>
      </c>
      <c r="D158" s="31"/>
      <c r="E158" s="82"/>
      <c r="F158" s="8" t="s">
        <v>1503</v>
      </c>
      <c r="G158" s="46" t="s">
        <v>13</v>
      </c>
      <c r="H158" s="48" t="s">
        <v>46</v>
      </c>
      <c r="I158" s="176">
        <f t="shared" si="4"/>
        <v>11</v>
      </c>
      <c r="J158" s="177">
        <f t="shared" si="5"/>
        <v>1078.33</v>
      </c>
    </row>
    <row r="159" spans="1:10" x14ac:dyDescent="0.25">
      <c r="A159" s="57" t="s">
        <v>781</v>
      </c>
      <c r="B159" s="99" t="s">
        <v>552</v>
      </c>
      <c r="C159" s="99" t="s">
        <v>553</v>
      </c>
      <c r="D159" s="23"/>
      <c r="E159" s="12"/>
      <c r="F159" s="99" t="s">
        <v>518</v>
      </c>
      <c r="G159" s="46" t="s">
        <v>23</v>
      </c>
      <c r="H159" s="48" t="s">
        <v>29</v>
      </c>
      <c r="I159" s="176">
        <f t="shared" si="4"/>
        <v>2</v>
      </c>
      <c r="J159" s="177">
        <f t="shared" si="5"/>
        <v>196.06</v>
      </c>
    </row>
    <row r="160" spans="1:10" x14ac:dyDescent="0.25">
      <c r="A160" s="57" t="s">
        <v>891</v>
      </c>
      <c r="B160" s="99" t="s">
        <v>1100</v>
      </c>
      <c r="C160" s="99" t="s">
        <v>1101</v>
      </c>
      <c r="D160" s="23"/>
      <c r="E160" s="12"/>
      <c r="F160" s="155" t="s">
        <v>1099</v>
      </c>
      <c r="G160" s="46" t="s">
        <v>196</v>
      </c>
      <c r="H160" s="48" t="s">
        <v>243</v>
      </c>
      <c r="I160" s="176">
        <f t="shared" si="4"/>
        <v>8</v>
      </c>
      <c r="J160" s="177">
        <f t="shared" si="5"/>
        <v>784.24</v>
      </c>
    </row>
    <row r="161" spans="1:10" x14ac:dyDescent="0.25">
      <c r="A161" s="57" t="s">
        <v>640</v>
      </c>
      <c r="B161" s="110" t="s">
        <v>417</v>
      </c>
      <c r="C161" s="75" t="s">
        <v>418</v>
      </c>
      <c r="D161" s="31"/>
      <c r="E161" s="82"/>
      <c r="F161" s="31" t="s">
        <v>419</v>
      </c>
      <c r="G161" s="46" t="s">
        <v>13</v>
      </c>
      <c r="H161" s="48" t="s">
        <v>13</v>
      </c>
      <c r="I161" s="176">
        <f t="shared" si="4"/>
        <v>0</v>
      </c>
      <c r="J161" s="177">
        <f t="shared" si="5"/>
        <v>0</v>
      </c>
    </row>
    <row r="162" spans="1:10" x14ac:dyDescent="0.25">
      <c r="A162" s="57" t="s">
        <v>892</v>
      </c>
      <c r="B162" s="110" t="s">
        <v>917</v>
      </c>
      <c r="C162" s="75" t="s">
        <v>918</v>
      </c>
      <c r="D162" s="23"/>
      <c r="E162" s="12"/>
      <c r="F162" s="31" t="s">
        <v>919</v>
      </c>
      <c r="G162" s="46" t="s">
        <v>85</v>
      </c>
      <c r="H162" s="48" t="s">
        <v>195</v>
      </c>
      <c r="I162" s="176">
        <f t="shared" si="4"/>
        <v>9</v>
      </c>
      <c r="J162" s="177">
        <f t="shared" si="5"/>
        <v>882.27</v>
      </c>
    </row>
    <row r="163" spans="1:10" x14ac:dyDescent="0.25">
      <c r="A163" s="57" t="s">
        <v>893</v>
      </c>
      <c r="B163" s="110" t="s">
        <v>420</v>
      </c>
      <c r="C163" s="75" t="s">
        <v>421</v>
      </c>
      <c r="D163" s="23"/>
      <c r="E163" s="12"/>
      <c r="F163" s="31" t="s">
        <v>422</v>
      </c>
      <c r="G163" s="48" t="s">
        <v>146</v>
      </c>
      <c r="H163" s="48" t="s">
        <v>193</v>
      </c>
      <c r="I163" s="176">
        <f t="shared" si="4"/>
        <v>3</v>
      </c>
      <c r="J163" s="177">
        <f t="shared" si="5"/>
        <v>294.09000000000003</v>
      </c>
    </row>
    <row r="164" spans="1:10" x14ac:dyDescent="0.25">
      <c r="A164" s="57" t="s">
        <v>894</v>
      </c>
      <c r="B164" s="110" t="s">
        <v>361</v>
      </c>
      <c r="C164" s="253" t="s">
        <v>362</v>
      </c>
      <c r="D164" s="241"/>
      <c r="E164" s="243"/>
      <c r="F164" s="220" t="s">
        <v>363</v>
      </c>
      <c r="G164" s="46" t="s">
        <v>1543</v>
      </c>
      <c r="H164" s="46" t="s">
        <v>1133</v>
      </c>
      <c r="I164" s="176">
        <f t="shared" si="4"/>
        <v>23</v>
      </c>
      <c r="J164" s="177">
        <f t="shared" si="5"/>
        <v>2254.69</v>
      </c>
    </row>
    <row r="165" spans="1:10" x14ac:dyDescent="0.25">
      <c r="A165" s="57" t="s">
        <v>930</v>
      </c>
      <c r="B165" s="12" t="s">
        <v>387</v>
      </c>
      <c r="C165" s="254"/>
      <c r="D165" s="242"/>
      <c r="E165" s="244"/>
      <c r="F165" s="221"/>
      <c r="G165" s="46" t="s">
        <v>13</v>
      </c>
      <c r="H165" s="46" t="s">
        <v>13</v>
      </c>
      <c r="I165" s="176">
        <f t="shared" si="4"/>
        <v>0</v>
      </c>
      <c r="J165" s="177">
        <f t="shared" si="5"/>
        <v>0</v>
      </c>
    </row>
    <row r="166" spans="1:10" x14ac:dyDescent="0.25">
      <c r="A166" s="57" t="s">
        <v>933</v>
      </c>
      <c r="B166" s="12" t="s">
        <v>424</v>
      </c>
      <c r="C166" s="253" t="s">
        <v>427</v>
      </c>
      <c r="D166" s="241"/>
      <c r="E166" s="243"/>
      <c r="F166" s="220" t="s">
        <v>428</v>
      </c>
      <c r="G166" s="115"/>
      <c r="H166" s="115"/>
      <c r="I166" s="176">
        <f t="shared" si="4"/>
        <v>0</v>
      </c>
      <c r="J166" s="177">
        <f t="shared" si="5"/>
        <v>0</v>
      </c>
    </row>
    <row r="167" spans="1:10" x14ac:dyDescent="0.25">
      <c r="A167" s="57" t="s">
        <v>934</v>
      </c>
      <c r="B167" s="12" t="s">
        <v>425</v>
      </c>
      <c r="C167" s="255"/>
      <c r="D167" s="245"/>
      <c r="E167" s="246"/>
      <c r="F167" s="256"/>
      <c r="G167" s="46" t="s">
        <v>61</v>
      </c>
      <c r="H167" s="46" t="s">
        <v>61</v>
      </c>
      <c r="I167" s="176">
        <f t="shared" si="4"/>
        <v>0</v>
      </c>
      <c r="J167" s="177">
        <f t="shared" si="5"/>
        <v>0</v>
      </c>
    </row>
    <row r="168" spans="1:10" x14ac:dyDescent="0.25">
      <c r="A168" s="57" t="s">
        <v>935</v>
      </c>
      <c r="B168" s="12" t="s">
        <v>426</v>
      </c>
      <c r="C168" s="254"/>
      <c r="D168" s="242"/>
      <c r="E168" s="244"/>
      <c r="F168" s="221"/>
      <c r="G168" s="46" t="s">
        <v>16</v>
      </c>
      <c r="H168" s="46" t="s">
        <v>16</v>
      </c>
      <c r="I168" s="176">
        <f t="shared" si="4"/>
        <v>0</v>
      </c>
      <c r="J168" s="177">
        <f t="shared" si="5"/>
        <v>0</v>
      </c>
    </row>
    <row r="169" spans="1:10" x14ac:dyDescent="0.25">
      <c r="A169" s="57" t="s">
        <v>936</v>
      </c>
      <c r="B169" s="12" t="s">
        <v>1391</v>
      </c>
      <c r="C169" s="194" t="s">
        <v>1392</v>
      </c>
      <c r="D169" s="23"/>
      <c r="E169" s="12"/>
      <c r="F169" s="196" t="s">
        <v>1393</v>
      </c>
      <c r="G169" s="46" t="s">
        <v>20</v>
      </c>
      <c r="H169" s="46" t="s">
        <v>34</v>
      </c>
      <c r="I169" s="176">
        <f t="shared" si="4"/>
        <v>5</v>
      </c>
      <c r="J169" s="177">
        <f t="shared" si="5"/>
        <v>490.15</v>
      </c>
    </row>
    <row r="170" spans="1:10" x14ac:dyDescent="0.25">
      <c r="A170" s="57" t="s">
        <v>937</v>
      </c>
      <c r="B170" s="99" t="s">
        <v>554</v>
      </c>
      <c r="C170" s="99" t="s">
        <v>555</v>
      </c>
      <c r="D170" s="23"/>
      <c r="E170" s="12"/>
      <c r="F170" s="99" t="s">
        <v>556</v>
      </c>
      <c r="G170" s="46" t="s">
        <v>249</v>
      </c>
      <c r="H170" s="46" t="s">
        <v>318</v>
      </c>
      <c r="I170" s="176">
        <f t="shared" si="4"/>
        <v>5</v>
      </c>
      <c r="J170" s="177">
        <f t="shared" si="5"/>
        <v>490.15</v>
      </c>
    </row>
    <row r="171" spans="1:10" x14ac:dyDescent="0.25">
      <c r="A171" s="57" t="s">
        <v>938</v>
      </c>
      <c r="B171" s="12" t="s">
        <v>687</v>
      </c>
      <c r="C171" s="253" t="s">
        <v>688</v>
      </c>
      <c r="D171" s="190"/>
      <c r="E171" s="191"/>
      <c r="F171" s="220" t="s">
        <v>681</v>
      </c>
      <c r="G171" s="46" t="s">
        <v>13</v>
      </c>
      <c r="H171" s="46" t="s">
        <v>13</v>
      </c>
      <c r="I171" s="176">
        <f t="shared" si="4"/>
        <v>0</v>
      </c>
      <c r="J171" s="177">
        <f t="shared" si="5"/>
        <v>0</v>
      </c>
    </row>
    <row r="172" spans="1:10" x14ac:dyDescent="0.25">
      <c r="A172" s="57" t="s">
        <v>743</v>
      </c>
      <c r="B172" s="99" t="s">
        <v>686</v>
      </c>
      <c r="C172" s="254"/>
      <c r="D172" s="190"/>
      <c r="E172" s="191"/>
      <c r="F172" s="221"/>
      <c r="G172" s="46" t="s">
        <v>26</v>
      </c>
      <c r="H172" s="46" t="s">
        <v>26</v>
      </c>
      <c r="I172" s="176">
        <f t="shared" si="4"/>
        <v>0</v>
      </c>
      <c r="J172" s="177">
        <f t="shared" si="5"/>
        <v>0</v>
      </c>
    </row>
    <row r="173" spans="1:10" x14ac:dyDescent="0.25">
      <c r="A173" s="57" t="s">
        <v>939</v>
      </c>
      <c r="B173" s="12" t="s">
        <v>667</v>
      </c>
      <c r="C173" s="12" t="s">
        <v>668</v>
      </c>
      <c r="D173" s="23"/>
      <c r="E173" s="12"/>
      <c r="F173" s="8" t="s">
        <v>669</v>
      </c>
      <c r="G173" s="46" t="s">
        <v>937</v>
      </c>
      <c r="H173" s="46" t="s">
        <v>178</v>
      </c>
      <c r="I173" s="176">
        <f t="shared" si="4"/>
        <v>17</v>
      </c>
      <c r="J173" s="177">
        <f t="shared" si="5"/>
        <v>1666.51</v>
      </c>
    </row>
    <row r="174" spans="1:10" x14ac:dyDescent="0.25">
      <c r="A174" s="57" t="s">
        <v>634</v>
      </c>
      <c r="B174" s="12" t="s">
        <v>663</v>
      </c>
      <c r="C174" s="12" t="s">
        <v>664</v>
      </c>
      <c r="D174" s="190"/>
      <c r="E174" s="191"/>
      <c r="F174" s="8" t="s">
        <v>655</v>
      </c>
      <c r="G174" s="46" t="s">
        <v>13</v>
      </c>
      <c r="H174" s="46" t="s">
        <v>13</v>
      </c>
      <c r="I174" s="176">
        <f t="shared" si="4"/>
        <v>0</v>
      </c>
      <c r="J174" s="177">
        <f t="shared" si="5"/>
        <v>0</v>
      </c>
    </row>
    <row r="175" spans="1:10" x14ac:dyDescent="0.25">
      <c r="A175" s="57" t="s">
        <v>940</v>
      </c>
      <c r="B175" s="12" t="s">
        <v>679</v>
      </c>
      <c r="C175" s="12" t="s">
        <v>680</v>
      </c>
      <c r="D175" s="190"/>
      <c r="E175" s="191"/>
      <c r="F175" s="8" t="s">
        <v>681</v>
      </c>
      <c r="G175" s="46" t="s">
        <v>17</v>
      </c>
      <c r="H175" s="46" t="s">
        <v>13</v>
      </c>
      <c r="I175" s="176">
        <f t="shared" si="4"/>
        <v>-1</v>
      </c>
      <c r="J175" s="177">
        <f t="shared" si="5"/>
        <v>-98.03</v>
      </c>
    </row>
    <row r="176" spans="1:10" x14ac:dyDescent="0.25">
      <c r="A176" s="57" t="s">
        <v>613</v>
      </c>
      <c r="B176" s="12" t="s">
        <v>414</v>
      </c>
      <c r="C176" s="77" t="s">
        <v>415</v>
      </c>
      <c r="D176" s="23"/>
      <c r="E176" s="12"/>
      <c r="F176" s="189" t="s">
        <v>416</v>
      </c>
      <c r="G176" s="46" t="s">
        <v>892</v>
      </c>
      <c r="H176" s="46" t="s">
        <v>940</v>
      </c>
      <c r="I176" s="176">
        <f t="shared" si="4"/>
        <v>13</v>
      </c>
      <c r="J176" s="177">
        <f t="shared" si="5"/>
        <v>1274.3900000000001</v>
      </c>
    </row>
    <row r="177" spans="1:10" x14ac:dyDescent="0.25">
      <c r="A177" s="57" t="s">
        <v>113</v>
      </c>
      <c r="B177" s="12" t="s">
        <v>670</v>
      </c>
      <c r="C177" s="12" t="s">
        <v>671</v>
      </c>
      <c r="D177" s="23"/>
      <c r="E177" s="12"/>
      <c r="F177" s="8" t="s">
        <v>672</v>
      </c>
      <c r="G177" s="46" t="s">
        <v>26</v>
      </c>
      <c r="H177" s="46" t="s">
        <v>26</v>
      </c>
      <c r="I177" s="176">
        <f t="shared" si="4"/>
        <v>0</v>
      </c>
      <c r="J177" s="177">
        <f t="shared" si="5"/>
        <v>0</v>
      </c>
    </row>
    <row r="178" spans="1:10" x14ac:dyDescent="0.25">
      <c r="A178" s="57" t="s">
        <v>941</v>
      </c>
      <c r="B178" s="12" t="s">
        <v>1293</v>
      </c>
      <c r="C178" s="12" t="s">
        <v>1294</v>
      </c>
      <c r="D178" s="190"/>
      <c r="E178" s="191"/>
      <c r="F178" s="8" t="s">
        <v>1292</v>
      </c>
      <c r="G178" s="46" t="s">
        <v>17</v>
      </c>
      <c r="H178" s="46" t="s">
        <v>26</v>
      </c>
      <c r="I178" s="176">
        <f t="shared" si="4"/>
        <v>3</v>
      </c>
      <c r="J178" s="177">
        <f t="shared" si="5"/>
        <v>294.09000000000003</v>
      </c>
    </row>
    <row r="179" spans="1:10" x14ac:dyDescent="0.25">
      <c r="A179" s="57" t="s">
        <v>179</v>
      </c>
      <c r="B179" s="12" t="s">
        <v>86</v>
      </c>
      <c r="C179" s="12" t="s">
        <v>145</v>
      </c>
      <c r="D179" s="23"/>
      <c r="E179" s="12"/>
      <c r="F179" s="8" t="s">
        <v>87</v>
      </c>
      <c r="G179" s="46" t="s">
        <v>43</v>
      </c>
      <c r="H179" s="46" t="s">
        <v>46</v>
      </c>
      <c r="I179" s="176">
        <f t="shared" si="4"/>
        <v>1</v>
      </c>
      <c r="J179" s="177">
        <f t="shared" si="5"/>
        <v>98.03</v>
      </c>
    </row>
    <row r="180" spans="1:10" x14ac:dyDescent="0.25">
      <c r="A180" s="57" t="s">
        <v>254</v>
      </c>
      <c r="B180" s="12" t="s">
        <v>89</v>
      </c>
      <c r="C180" s="12" t="s">
        <v>147</v>
      </c>
      <c r="D180" s="23"/>
      <c r="E180" s="12"/>
      <c r="F180" s="8" t="s">
        <v>87</v>
      </c>
      <c r="G180" s="48" t="s">
        <v>250</v>
      </c>
      <c r="H180" s="48" t="s">
        <v>378</v>
      </c>
      <c r="I180" s="176">
        <f t="shared" si="4"/>
        <v>6</v>
      </c>
      <c r="J180" s="177">
        <f t="shared" si="5"/>
        <v>588.18000000000006</v>
      </c>
    </row>
    <row r="181" spans="1:10" x14ac:dyDescent="0.25">
      <c r="A181" s="57" t="s">
        <v>981</v>
      </c>
      <c r="B181" s="12" t="s">
        <v>665</v>
      </c>
      <c r="C181" s="12" t="s">
        <v>666</v>
      </c>
      <c r="D181" s="23"/>
      <c r="E181" s="12"/>
      <c r="F181" s="8" t="s">
        <v>655</v>
      </c>
      <c r="G181" s="48" t="s">
        <v>582</v>
      </c>
      <c r="H181" s="48" t="s">
        <v>708</v>
      </c>
      <c r="I181" s="176">
        <f t="shared" si="4"/>
        <v>5</v>
      </c>
      <c r="J181" s="177">
        <f t="shared" si="5"/>
        <v>490.15</v>
      </c>
    </row>
    <row r="182" spans="1:10" x14ac:dyDescent="0.25">
      <c r="A182" s="57" t="s">
        <v>1112</v>
      </c>
      <c r="B182" s="12" t="s">
        <v>689</v>
      </c>
      <c r="C182" s="12" t="s">
        <v>690</v>
      </c>
      <c r="D182" s="8"/>
      <c r="E182" s="10"/>
      <c r="F182" s="8" t="s">
        <v>691</v>
      </c>
      <c r="G182" s="46" t="s">
        <v>13</v>
      </c>
      <c r="H182" s="46" t="s">
        <v>13</v>
      </c>
      <c r="I182" s="176">
        <f t="shared" si="4"/>
        <v>0</v>
      </c>
      <c r="J182" s="177">
        <f t="shared" si="5"/>
        <v>0</v>
      </c>
    </row>
    <row r="183" spans="1:10" x14ac:dyDescent="0.25">
      <c r="A183" s="57" t="s">
        <v>1113</v>
      </c>
      <c r="B183" s="12" t="s">
        <v>1402</v>
      </c>
      <c r="C183" s="12" t="s">
        <v>1403</v>
      </c>
      <c r="D183" s="8"/>
      <c r="E183" s="10"/>
      <c r="F183" s="8" t="s">
        <v>1401</v>
      </c>
      <c r="G183" s="46" t="s">
        <v>16</v>
      </c>
      <c r="H183" s="46" t="s">
        <v>34</v>
      </c>
      <c r="I183" s="176">
        <f t="shared" si="4"/>
        <v>8</v>
      </c>
      <c r="J183" s="177">
        <f t="shared" si="5"/>
        <v>784.24</v>
      </c>
    </row>
    <row r="184" spans="1:10" x14ac:dyDescent="0.25">
      <c r="A184" s="57" t="s">
        <v>1196</v>
      </c>
      <c r="B184" s="12" t="s">
        <v>1627</v>
      </c>
      <c r="C184" s="12" t="s">
        <v>1628</v>
      </c>
      <c r="D184" s="8"/>
      <c r="E184" s="10"/>
      <c r="F184" s="8"/>
      <c r="G184" s="46"/>
      <c r="H184" s="46"/>
      <c r="I184" s="176">
        <f t="shared" si="4"/>
        <v>0</v>
      </c>
      <c r="J184" s="177">
        <f t="shared" si="5"/>
        <v>0</v>
      </c>
    </row>
    <row r="185" spans="1:10" x14ac:dyDescent="0.25">
      <c r="A185" s="57" t="s">
        <v>1197</v>
      </c>
      <c r="B185" s="12" t="s">
        <v>1519</v>
      </c>
      <c r="C185" s="12" t="s">
        <v>1194</v>
      </c>
      <c r="D185" s="8"/>
      <c r="E185" s="10"/>
      <c r="F185" s="8" t="s">
        <v>1520</v>
      </c>
      <c r="G185" s="46" t="s">
        <v>16</v>
      </c>
      <c r="H185" s="46" t="s">
        <v>16</v>
      </c>
      <c r="I185" s="176">
        <f t="shared" si="4"/>
        <v>0</v>
      </c>
      <c r="J185" s="177">
        <f t="shared" si="5"/>
        <v>0</v>
      </c>
    </row>
    <row r="186" spans="1:10" x14ac:dyDescent="0.25">
      <c r="A186" s="57" t="s">
        <v>1198</v>
      </c>
      <c r="B186" s="12" t="s">
        <v>1613</v>
      </c>
      <c r="C186" s="12" t="s">
        <v>1614</v>
      </c>
      <c r="D186" s="8"/>
      <c r="E186" s="10"/>
      <c r="F186" s="8"/>
      <c r="G186" s="46" t="s">
        <v>16</v>
      </c>
      <c r="H186" s="46" t="s">
        <v>13</v>
      </c>
      <c r="I186" s="176">
        <f t="shared" si="4"/>
        <v>1</v>
      </c>
      <c r="J186" s="177">
        <f t="shared" si="5"/>
        <v>98.03</v>
      </c>
    </row>
    <row r="187" spans="1:10" x14ac:dyDescent="0.25">
      <c r="A187" s="57" t="s">
        <v>178</v>
      </c>
      <c r="B187" s="99" t="s">
        <v>557</v>
      </c>
      <c r="C187" s="99" t="s">
        <v>558</v>
      </c>
      <c r="D187" s="8"/>
      <c r="E187" s="10"/>
      <c r="F187" s="99" t="s">
        <v>518</v>
      </c>
      <c r="G187" s="46" t="s">
        <v>26</v>
      </c>
      <c r="H187" s="46" t="s">
        <v>570</v>
      </c>
      <c r="I187" s="176">
        <f t="shared" si="4"/>
        <v>97</v>
      </c>
      <c r="J187" s="177">
        <f t="shared" si="5"/>
        <v>9508.91</v>
      </c>
    </row>
    <row r="188" spans="1:10" x14ac:dyDescent="0.25">
      <c r="A188" s="57" t="s">
        <v>1199</v>
      </c>
      <c r="B188" s="99" t="s">
        <v>1625</v>
      </c>
      <c r="C188" s="99" t="s">
        <v>1626</v>
      </c>
      <c r="D188" s="8"/>
      <c r="E188" s="10"/>
      <c r="F188" s="99"/>
      <c r="G188" s="46"/>
      <c r="H188" s="46"/>
      <c r="I188" s="176">
        <f t="shared" si="4"/>
        <v>0</v>
      </c>
      <c r="J188" s="177">
        <f t="shared" si="5"/>
        <v>0</v>
      </c>
    </row>
    <row r="189" spans="1:10" x14ac:dyDescent="0.25">
      <c r="A189" s="57" t="s">
        <v>360</v>
      </c>
      <c r="B189" s="99" t="s">
        <v>1421</v>
      </c>
      <c r="C189" s="99" t="s">
        <v>1422</v>
      </c>
      <c r="D189" s="8"/>
      <c r="E189" s="10"/>
      <c r="F189" s="99" t="s">
        <v>1419</v>
      </c>
      <c r="G189" s="46" t="s">
        <v>13</v>
      </c>
      <c r="H189" s="46" t="s">
        <v>17</v>
      </c>
      <c r="I189" s="176">
        <f t="shared" si="4"/>
        <v>1</v>
      </c>
      <c r="J189" s="177">
        <f t="shared" si="5"/>
        <v>98.03</v>
      </c>
    </row>
    <row r="190" spans="1:10" x14ac:dyDescent="0.25">
      <c r="A190" s="57" t="s">
        <v>1200</v>
      </c>
      <c r="B190" s="99" t="s">
        <v>868</v>
      </c>
      <c r="C190" s="99" t="s">
        <v>869</v>
      </c>
      <c r="D190" s="8"/>
      <c r="E190" s="10"/>
      <c r="F190" s="99" t="s">
        <v>844</v>
      </c>
      <c r="G190" s="46" t="s">
        <v>20</v>
      </c>
      <c r="H190" s="46" t="s">
        <v>20</v>
      </c>
      <c r="I190" s="176">
        <f t="shared" si="4"/>
        <v>0</v>
      </c>
      <c r="J190" s="177">
        <f t="shared" si="5"/>
        <v>0</v>
      </c>
    </row>
    <row r="191" spans="1:10" x14ac:dyDescent="0.25">
      <c r="A191" s="57" t="s">
        <v>436</v>
      </c>
      <c r="B191" s="99" t="s">
        <v>1097</v>
      </c>
      <c r="C191" s="99" t="s">
        <v>1098</v>
      </c>
      <c r="D191" s="23"/>
      <c r="E191" s="12"/>
      <c r="F191" s="155" t="s">
        <v>1099</v>
      </c>
      <c r="G191" s="46" t="s">
        <v>20</v>
      </c>
      <c r="H191" s="46" t="s">
        <v>49</v>
      </c>
      <c r="I191" s="176">
        <f t="shared" si="4"/>
        <v>10</v>
      </c>
      <c r="J191" s="177">
        <f t="shared" si="5"/>
        <v>980.3</v>
      </c>
    </row>
    <row r="192" spans="1:10" x14ac:dyDescent="0.25">
      <c r="A192" s="57" t="s">
        <v>1201</v>
      </c>
      <c r="B192" s="12" t="s">
        <v>239</v>
      </c>
      <c r="C192" s="12" t="s">
        <v>241</v>
      </c>
      <c r="D192" s="23"/>
      <c r="E192" s="12"/>
      <c r="F192" s="8" t="s">
        <v>210</v>
      </c>
      <c r="G192" s="46" t="s">
        <v>499</v>
      </c>
      <c r="H192" s="46" t="s">
        <v>499</v>
      </c>
      <c r="I192" s="176">
        <f t="shared" si="4"/>
        <v>0</v>
      </c>
      <c r="J192" s="177">
        <f t="shared" si="5"/>
        <v>0</v>
      </c>
    </row>
    <row r="193" spans="1:10" x14ac:dyDescent="0.25">
      <c r="A193" s="57" t="s">
        <v>602</v>
      </c>
      <c r="B193" s="12" t="s">
        <v>240</v>
      </c>
      <c r="C193" s="12" t="s">
        <v>241</v>
      </c>
      <c r="D193" s="23"/>
      <c r="E193" s="12"/>
      <c r="F193" s="8" t="s">
        <v>210</v>
      </c>
      <c r="G193" s="46" t="s">
        <v>13</v>
      </c>
      <c r="H193" s="46" t="s">
        <v>13</v>
      </c>
      <c r="I193" s="176">
        <f t="shared" si="4"/>
        <v>0</v>
      </c>
      <c r="J193" s="177">
        <f t="shared" si="5"/>
        <v>0</v>
      </c>
    </row>
    <row r="194" spans="1:10" x14ac:dyDescent="0.25">
      <c r="A194" s="57" t="s">
        <v>1202</v>
      </c>
      <c r="B194" s="12" t="s">
        <v>692</v>
      </c>
      <c r="C194" s="12" t="s">
        <v>693</v>
      </c>
      <c r="D194" s="8"/>
      <c r="E194" s="10"/>
      <c r="F194" s="8" t="s">
        <v>691</v>
      </c>
      <c r="G194" s="46" t="s">
        <v>23</v>
      </c>
      <c r="H194" s="46" t="s">
        <v>26</v>
      </c>
      <c r="I194" s="176">
        <f t="shared" si="4"/>
        <v>1</v>
      </c>
      <c r="J194" s="177">
        <f t="shared" si="5"/>
        <v>98.03</v>
      </c>
    </row>
    <row r="195" spans="1:10" x14ac:dyDescent="0.25">
      <c r="A195" s="57" t="s">
        <v>1203</v>
      </c>
      <c r="B195" s="12" t="s">
        <v>1612</v>
      </c>
      <c r="C195" s="12" t="s">
        <v>1611</v>
      </c>
      <c r="D195" s="8"/>
      <c r="E195" s="10"/>
      <c r="F195" s="8"/>
      <c r="G195" s="46"/>
      <c r="H195" s="46"/>
      <c r="I195" s="176">
        <f t="shared" si="4"/>
        <v>0</v>
      </c>
      <c r="J195" s="177">
        <f t="shared" si="5"/>
        <v>0</v>
      </c>
    </row>
    <row r="196" spans="1:10" x14ac:dyDescent="0.25">
      <c r="A196" s="57" t="s">
        <v>866</v>
      </c>
      <c r="B196" s="12" t="s">
        <v>1409</v>
      </c>
      <c r="C196" s="12" t="s">
        <v>1410</v>
      </c>
      <c r="D196" s="23"/>
      <c r="E196" s="12"/>
      <c r="F196" s="8" t="s">
        <v>1411</v>
      </c>
      <c r="G196" s="46" t="s">
        <v>13</v>
      </c>
      <c r="H196" s="46" t="s">
        <v>20</v>
      </c>
      <c r="I196" s="176">
        <f t="shared" si="4"/>
        <v>2</v>
      </c>
      <c r="J196" s="177">
        <f t="shared" si="5"/>
        <v>196.06</v>
      </c>
    </row>
    <row r="197" spans="1:10" x14ac:dyDescent="0.25">
      <c r="A197" s="57" t="s">
        <v>620</v>
      </c>
      <c r="B197" s="12" t="s">
        <v>920</v>
      </c>
      <c r="C197" s="12" t="s">
        <v>921</v>
      </c>
      <c r="D197" s="8"/>
      <c r="E197" s="10"/>
      <c r="F197" s="8" t="s">
        <v>907</v>
      </c>
      <c r="G197" s="46" t="s">
        <v>13</v>
      </c>
      <c r="H197" s="46" t="s">
        <v>17</v>
      </c>
      <c r="I197" s="176">
        <f t="shared" si="4"/>
        <v>1</v>
      </c>
      <c r="J197" s="177">
        <f t="shared" si="5"/>
        <v>98.03</v>
      </c>
    </row>
    <row r="198" spans="1:10" x14ac:dyDescent="0.25">
      <c r="A198" s="57" t="s">
        <v>1214</v>
      </c>
      <c r="B198" s="12" t="s">
        <v>1316</v>
      </c>
      <c r="C198" s="12" t="s">
        <v>1317</v>
      </c>
      <c r="D198" s="8"/>
      <c r="E198" s="10"/>
      <c r="F198" s="8" t="s">
        <v>1318</v>
      </c>
      <c r="G198" s="46" t="s">
        <v>13</v>
      </c>
      <c r="H198" s="46" t="s">
        <v>13</v>
      </c>
      <c r="I198" s="176">
        <f t="shared" si="4"/>
        <v>0</v>
      </c>
      <c r="J198" s="177">
        <f t="shared" si="5"/>
        <v>0</v>
      </c>
    </row>
    <row r="199" spans="1:10" x14ac:dyDescent="0.25">
      <c r="A199" s="57" t="s">
        <v>1215</v>
      </c>
      <c r="B199" s="12" t="s">
        <v>1313</v>
      </c>
      <c r="C199" s="12" t="s">
        <v>1314</v>
      </c>
      <c r="D199" s="8"/>
      <c r="E199" s="10"/>
      <c r="F199" s="8" t="s">
        <v>1315</v>
      </c>
      <c r="G199" s="46" t="s">
        <v>13</v>
      </c>
      <c r="H199" s="46" t="s">
        <v>13</v>
      </c>
      <c r="I199" s="176">
        <f t="shared" si="4"/>
        <v>0</v>
      </c>
      <c r="J199" s="177">
        <f t="shared" si="5"/>
        <v>0</v>
      </c>
    </row>
    <row r="200" spans="1:10" x14ac:dyDescent="0.25">
      <c r="A200" s="57" t="s">
        <v>1042</v>
      </c>
      <c r="B200" s="12" t="s">
        <v>1526</v>
      </c>
      <c r="C200" s="12" t="s">
        <v>1527</v>
      </c>
      <c r="D200" s="8"/>
      <c r="E200" s="10"/>
      <c r="F200" s="8" t="s">
        <v>1528</v>
      </c>
      <c r="G200" s="46" t="s">
        <v>16</v>
      </c>
      <c r="H200" s="46" t="s">
        <v>13</v>
      </c>
      <c r="I200" s="176">
        <f t="shared" ref="I200:I261" si="6">H200-G200</f>
        <v>1</v>
      </c>
      <c r="J200" s="177">
        <f t="shared" ref="J200:J261" si="7">I200*98.03</f>
        <v>98.03</v>
      </c>
    </row>
    <row r="201" spans="1:10" x14ac:dyDescent="0.25">
      <c r="A201" s="57" t="s">
        <v>423</v>
      </c>
      <c r="B201" s="12" t="s">
        <v>365</v>
      </c>
      <c r="C201" s="12" t="s">
        <v>366</v>
      </c>
      <c r="D201" s="8"/>
      <c r="E201" s="10"/>
      <c r="F201" s="8" t="s">
        <v>327</v>
      </c>
      <c r="G201" s="46" t="s">
        <v>20</v>
      </c>
      <c r="H201" s="46" t="s">
        <v>20</v>
      </c>
      <c r="I201" s="176">
        <f t="shared" si="6"/>
        <v>0</v>
      </c>
      <c r="J201" s="177">
        <f t="shared" si="7"/>
        <v>0</v>
      </c>
    </row>
    <row r="202" spans="1:10" x14ac:dyDescent="0.25">
      <c r="A202" s="57" t="s">
        <v>764</v>
      </c>
      <c r="B202" s="12" t="s">
        <v>367</v>
      </c>
      <c r="C202" s="12" t="s">
        <v>368</v>
      </c>
      <c r="D202" s="23"/>
      <c r="E202" s="12"/>
      <c r="F202" s="8" t="s">
        <v>312</v>
      </c>
      <c r="G202" s="46" t="s">
        <v>146</v>
      </c>
      <c r="H202" s="46" t="s">
        <v>193</v>
      </c>
      <c r="I202" s="176">
        <f t="shared" si="6"/>
        <v>3</v>
      </c>
      <c r="J202" s="177">
        <f t="shared" si="7"/>
        <v>294.09000000000003</v>
      </c>
    </row>
    <row r="203" spans="1:10" x14ac:dyDescent="0.25">
      <c r="A203" s="57" t="s">
        <v>483</v>
      </c>
      <c r="B203" s="12" t="s">
        <v>1619</v>
      </c>
      <c r="C203" s="12" t="s">
        <v>1620</v>
      </c>
      <c r="D203" s="12"/>
      <c r="E203" s="10"/>
      <c r="F203" s="8"/>
      <c r="G203" s="46"/>
      <c r="H203" s="46"/>
      <c r="I203" s="176">
        <f t="shared" si="6"/>
        <v>0</v>
      </c>
      <c r="J203" s="177">
        <f t="shared" si="7"/>
        <v>0</v>
      </c>
    </row>
    <row r="204" spans="1:10" x14ac:dyDescent="0.25">
      <c r="A204" s="57" t="s">
        <v>1319</v>
      </c>
      <c r="B204" s="12" t="s">
        <v>407</v>
      </c>
      <c r="C204" s="12" t="s">
        <v>408</v>
      </c>
      <c r="D204" s="23"/>
      <c r="E204" s="12"/>
      <c r="F204" s="8" t="s">
        <v>410</v>
      </c>
      <c r="G204" s="46" t="s">
        <v>40</v>
      </c>
      <c r="H204" s="46" t="s">
        <v>43</v>
      </c>
      <c r="I204" s="176">
        <f t="shared" si="6"/>
        <v>1</v>
      </c>
      <c r="J204" s="177">
        <f t="shared" si="7"/>
        <v>98.03</v>
      </c>
    </row>
    <row r="205" spans="1:10" x14ac:dyDescent="0.25">
      <c r="A205" s="57" t="s">
        <v>619</v>
      </c>
      <c r="B205" s="12" t="s">
        <v>411</v>
      </c>
      <c r="C205" s="12" t="s">
        <v>412</v>
      </c>
      <c r="D205" s="23"/>
      <c r="E205" s="12"/>
      <c r="F205" s="8" t="s">
        <v>410</v>
      </c>
      <c r="G205" s="46" t="s">
        <v>193</v>
      </c>
      <c r="H205" s="46" t="s">
        <v>193</v>
      </c>
      <c r="I205" s="176">
        <f t="shared" si="6"/>
        <v>0</v>
      </c>
      <c r="J205" s="177">
        <f t="shared" si="7"/>
        <v>0</v>
      </c>
    </row>
    <row r="206" spans="1:10" x14ac:dyDescent="0.25">
      <c r="A206" s="57" t="s">
        <v>759</v>
      </c>
      <c r="B206" s="12" t="s">
        <v>1510</v>
      </c>
      <c r="C206" s="12" t="s">
        <v>1511</v>
      </c>
      <c r="D206" s="8"/>
      <c r="E206" s="10"/>
      <c r="F206" s="8" t="s">
        <v>1509</v>
      </c>
      <c r="G206" s="46" t="s">
        <v>13</v>
      </c>
      <c r="H206" s="46" t="s">
        <v>13</v>
      </c>
      <c r="I206" s="176">
        <f t="shared" si="6"/>
        <v>0</v>
      </c>
      <c r="J206" s="177">
        <f t="shared" si="7"/>
        <v>0</v>
      </c>
    </row>
    <row r="207" spans="1:10" x14ac:dyDescent="0.25">
      <c r="A207" s="57" t="s">
        <v>746</v>
      </c>
      <c r="B207" s="12" t="s">
        <v>1615</v>
      </c>
      <c r="C207" s="12" t="s">
        <v>1616</v>
      </c>
      <c r="D207" s="8"/>
      <c r="E207" s="10"/>
      <c r="F207" s="8"/>
      <c r="G207" s="46"/>
      <c r="H207" s="46"/>
      <c r="I207" s="176">
        <f t="shared" si="6"/>
        <v>0</v>
      </c>
      <c r="J207" s="177">
        <f t="shared" si="7"/>
        <v>0</v>
      </c>
    </row>
    <row r="208" spans="1:10" x14ac:dyDescent="0.25">
      <c r="A208" s="57" t="s">
        <v>625</v>
      </c>
      <c r="B208" s="12" t="s">
        <v>1169</v>
      </c>
      <c r="C208" s="12" t="s">
        <v>1170</v>
      </c>
      <c r="D208" s="8"/>
      <c r="E208" s="10"/>
      <c r="F208" s="8" t="s">
        <v>1171</v>
      </c>
      <c r="G208" s="46" t="s">
        <v>13</v>
      </c>
      <c r="H208" s="46" t="s">
        <v>13</v>
      </c>
      <c r="I208" s="176">
        <f t="shared" si="6"/>
        <v>0</v>
      </c>
      <c r="J208" s="177">
        <f t="shared" si="7"/>
        <v>0</v>
      </c>
    </row>
    <row r="209" spans="1:10" x14ac:dyDescent="0.25">
      <c r="A209" s="57" t="s">
        <v>1320</v>
      </c>
      <c r="B209" s="12" t="s">
        <v>1287</v>
      </c>
      <c r="C209" s="12" t="s">
        <v>1288</v>
      </c>
      <c r="D209" s="8"/>
      <c r="E209" s="10"/>
      <c r="F209" s="8" t="s">
        <v>1289</v>
      </c>
      <c r="G209" s="46" t="s">
        <v>13</v>
      </c>
      <c r="H209" s="46" t="s">
        <v>17</v>
      </c>
      <c r="I209" s="176">
        <f t="shared" si="6"/>
        <v>1</v>
      </c>
      <c r="J209" s="177">
        <f t="shared" si="7"/>
        <v>98.03</v>
      </c>
    </row>
    <row r="210" spans="1:10" x14ac:dyDescent="0.25">
      <c r="A210" s="57" t="s">
        <v>1321</v>
      </c>
      <c r="B210" s="12" t="s">
        <v>1434</v>
      </c>
      <c r="C210" s="12" t="s">
        <v>1435</v>
      </c>
      <c r="D210" s="8"/>
      <c r="E210" s="10"/>
      <c r="F210" s="8" t="s">
        <v>1433</v>
      </c>
      <c r="G210" s="48" t="s">
        <v>16</v>
      </c>
      <c r="H210" s="48" t="s">
        <v>29</v>
      </c>
      <c r="I210" s="176">
        <f t="shared" si="6"/>
        <v>6</v>
      </c>
      <c r="J210" s="177">
        <f t="shared" si="7"/>
        <v>588.18000000000006</v>
      </c>
    </row>
    <row r="211" spans="1:10" x14ac:dyDescent="0.25">
      <c r="A211" s="57" t="s">
        <v>1322</v>
      </c>
      <c r="B211" s="12" t="s">
        <v>373</v>
      </c>
      <c r="C211" s="12" t="s">
        <v>376</v>
      </c>
      <c r="D211" s="23"/>
      <c r="E211" s="12"/>
      <c r="F211" s="8" t="s">
        <v>322</v>
      </c>
      <c r="G211" s="46" t="s">
        <v>246</v>
      </c>
      <c r="H211" s="46" t="s">
        <v>249</v>
      </c>
      <c r="I211" s="176">
        <f t="shared" si="6"/>
        <v>5</v>
      </c>
      <c r="J211" s="177">
        <f t="shared" si="7"/>
        <v>490.15</v>
      </c>
    </row>
    <row r="212" spans="1:10" x14ac:dyDescent="0.25">
      <c r="A212" s="57" t="s">
        <v>840</v>
      </c>
      <c r="B212" s="12" t="s">
        <v>374</v>
      </c>
      <c r="C212" s="253" t="s">
        <v>377</v>
      </c>
      <c r="D212" s="237"/>
      <c r="E212" s="239"/>
      <c r="F212" s="220" t="s">
        <v>322</v>
      </c>
      <c r="G212" s="46" t="s">
        <v>46</v>
      </c>
      <c r="H212" s="46" t="s">
        <v>46</v>
      </c>
      <c r="I212" s="176">
        <f t="shared" si="6"/>
        <v>0</v>
      </c>
      <c r="J212" s="177">
        <f t="shared" si="7"/>
        <v>0</v>
      </c>
    </row>
    <row r="213" spans="1:10" x14ac:dyDescent="0.25">
      <c r="A213" s="57" t="s">
        <v>1323</v>
      </c>
      <c r="B213" s="12" t="s">
        <v>375</v>
      </c>
      <c r="C213" s="254"/>
      <c r="D213" s="238"/>
      <c r="E213" s="240"/>
      <c r="F213" s="221"/>
      <c r="G213" s="46" t="s">
        <v>13</v>
      </c>
      <c r="H213" s="46" t="s">
        <v>13</v>
      </c>
      <c r="I213" s="176">
        <f t="shared" si="6"/>
        <v>0</v>
      </c>
      <c r="J213" s="177">
        <f t="shared" si="7"/>
        <v>0</v>
      </c>
    </row>
    <row r="214" spans="1:10" x14ac:dyDescent="0.25">
      <c r="A214" s="57" t="s">
        <v>595</v>
      </c>
      <c r="B214" s="12" t="s">
        <v>922</v>
      </c>
      <c r="C214" s="77" t="s">
        <v>923</v>
      </c>
      <c r="D214" s="190"/>
      <c r="E214" s="191"/>
      <c r="F214" s="196" t="s">
        <v>924</v>
      </c>
      <c r="G214" s="46" t="s">
        <v>16</v>
      </c>
      <c r="H214" s="46" t="s">
        <v>16</v>
      </c>
      <c r="I214" s="176">
        <f t="shared" si="6"/>
        <v>0</v>
      </c>
      <c r="J214" s="177">
        <f t="shared" si="7"/>
        <v>0</v>
      </c>
    </row>
    <row r="215" spans="1:10" x14ac:dyDescent="0.25">
      <c r="A215" s="57" t="s">
        <v>1324</v>
      </c>
      <c r="B215" s="12" t="s">
        <v>370</v>
      </c>
      <c r="C215" s="12" t="s">
        <v>371</v>
      </c>
      <c r="D215" s="23"/>
      <c r="E215" s="12"/>
      <c r="F215" s="8" t="s">
        <v>372</v>
      </c>
      <c r="G215" s="46" t="s">
        <v>83</v>
      </c>
      <c r="H215" s="46" t="s">
        <v>88</v>
      </c>
      <c r="I215" s="176">
        <f t="shared" si="6"/>
        <v>2</v>
      </c>
      <c r="J215" s="177">
        <f t="shared" si="7"/>
        <v>196.06</v>
      </c>
    </row>
    <row r="216" spans="1:10" x14ac:dyDescent="0.25">
      <c r="A216" s="57" t="s">
        <v>995</v>
      </c>
      <c r="B216" s="12" t="s">
        <v>1299</v>
      </c>
      <c r="C216" s="12" t="s">
        <v>1300</v>
      </c>
      <c r="D216" s="8"/>
      <c r="E216" s="10"/>
      <c r="F216" s="8" t="s">
        <v>1292</v>
      </c>
      <c r="G216" s="46" t="s">
        <v>16</v>
      </c>
      <c r="H216" s="46" t="s">
        <v>13</v>
      </c>
      <c r="I216" s="176">
        <f t="shared" si="6"/>
        <v>1</v>
      </c>
      <c r="J216" s="177">
        <f t="shared" si="7"/>
        <v>98.03</v>
      </c>
    </row>
    <row r="217" spans="1:10" x14ac:dyDescent="0.25">
      <c r="A217" s="57" t="s">
        <v>740</v>
      </c>
      <c r="B217" s="12" t="s">
        <v>705</v>
      </c>
      <c r="C217" s="12" t="s">
        <v>706</v>
      </c>
      <c r="D217" s="23"/>
      <c r="E217" s="12"/>
      <c r="F217" s="8" t="s">
        <v>704</v>
      </c>
      <c r="G217" s="46" t="s">
        <v>37</v>
      </c>
      <c r="H217" s="46" t="s">
        <v>65</v>
      </c>
      <c r="I217" s="176">
        <f t="shared" si="6"/>
        <v>9</v>
      </c>
      <c r="J217" s="177">
        <f t="shared" si="7"/>
        <v>882.27</v>
      </c>
    </row>
    <row r="218" spans="1:10" x14ac:dyDescent="0.25">
      <c r="A218" s="57" t="s">
        <v>802</v>
      </c>
      <c r="B218" s="12" t="s">
        <v>1193</v>
      </c>
      <c r="C218" s="12" t="s">
        <v>1194</v>
      </c>
      <c r="D218" s="23"/>
      <c r="E218" s="12"/>
      <c r="F218" s="8" t="s">
        <v>1195</v>
      </c>
      <c r="G218" s="46" t="s">
        <v>29</v>
      </c>
      <c r="H218" s="46" t="s">
        <v>49</v>
      </c>
      <c r="I218" s="176">
        <f t="shared" si="6"/>
        <v>7</v>
      </c>
      <c r="J218" s="177">
        <f t="shared" si="7"/>
        <v>686.21</v>
      </c>
    </row>
    <row r="219" spans="1:10" x14ac:dyDescent="0.25">
      <c r="A219" s="57" t="s">
        <v>858</v>
      </c>
      <c r="B219" s="12" t="s">
        <v>925</v>
      </c>
      <c r="C219" s="12" t="s">
        <v>926</v>
      </c>
      <c r="D219" s="8"/>
      <c r="E219" s="10"/>
      <c r="F219" s="8" t="s">
        <v>907</v>
      </c>
      <c r="G219" s="46" t="s">
        <v>13</v>
      </c>
      <c r="H219" s="46" t="s">
        <v>13</v>
      </c>
      <c r="I219" s="176">
        <f t="shared" si="6"/>
        <v>0</v>
      </c>
      <c r="J219" s="177">
        <f t="shared" si="7"/>
        <v>0</v>
      </c>
    </row>
    <row r="220" spans="1:10" x14ac:dyDescent="0.25">
      <c r="A220" s="57" t="s">
        <v>1436</v>
      </c>
      <c r="B220" s="12" t="s">
        <v>1601</v>
      </c>
      <c r="C220" s="12" t="s">
        <v>1602</v>
      </c>
      <c r="D220" s="8"/>
      <c r="E220" s="10"/>
      <c r="F220" s="8" t="s">
        <v>1603</v>
      </c>
      <c r="G220" s="46" t="s">
        <v>16</v>
      </c>
      <c r="H220" s="46" t="s">
        <v>16</v>
      </c>
      <c r="I220" s="176">
        <f t="shared" si="6"/>
        <v>0</v>
      </c>
      <c r="J220" s="177">
        <f t="shared" si="7"/>
        <v>0</v>
      </c>
    </row>
    <row r="221" spans="1:10" x14ac:dyDescent="0.25">
      <c r="A221" s="57" t="s">
        <v>1437</v>
      </c>
      <c r="B221" s="12" t="s">
        <v>1186</v>
      </c>
      <c r="C221" s="12" t="s">
        <v>1187</v>
      </c>
      <c r="D221" s="8"/>
      <c r="E221" s="10"/>
      <c r="F221" s="8" t="s">
        <v>1185</v>
      </c>
      <c r="G221" s="46" t="s">
        <v>16</v>
      </c>
      <c r="H221" s="46" t="s">
        <v>13</v>
      </c>
      <c r="I221" s="176">
        <f t="shared" si="6"/>
        <v>1</v>
      </c>
      <c r="J221" s="177">
        <f t="shared" si="7"/>
        <v>98.03</v>
      </c>
    </row>
    <row r="222" spans="1:10" x14ac:dyDescent="0.25">
      <c r="A222" s="57" t="s">
        <v>1438</v>
      </c>
      <c r="B222" s="12" t="s">
        <v>380</v>
      </c>
      <c r="C222" s="12" t="s">
        <v>381</v>
      </c>
      <c r="D222" s="23"/>
      <c r="E222" s="12"/>
      <c r="F222" s="8" t="s">
        <v>322</v>
      </c>
      <c r="G222" s="46" t="s">
        <v>571</v>
      </c>
      <c r="H222" s="46" t="s">
        <v>583</v>
      </c>
      <c r="I222" s="176">
        <f t="shared" si="6"/>
        <v>13</v>
      </c>
      <c r="J222" s="177">
        <f t="shared" si="7"/>
        <v>1274.3900000000001</v>
      </c>
    </row>
    <row r="223" spans="1:10" x14ac:dyDescent="0.25">
      <c r="A223" s="57" t="s">
        <v>1439</v>
      </c>
      <c r="B223" s="12" t="s">
        <v>873</v>
      </c>
      <c r="C223" s="12" t="s">
        <v>874</v>
      </c>
      <c r="D223" s="8"/>
      <c r="E223" s="10"/>
      <c r="F223" s="8" t="s">
        <v>875</v>
      </c>
      <c r="G223" s="46" t="s">
        <v>34</v>
      </c>
      <c r="H223" s="46" t="s">
        <v>34</v>
      </c>
      <c r="I223" s="176">
        <f t="shared" si="6"/>
        <v>0</v>
      </c>
      <c r="J223" s="177">
        <f t="shared" si="7"/>
        <v>0</v>
      </c>
    </row>
    <row r="224" spans="1:10" x14ac:dyDescent="0.25">
      <c r="A224" s="57" t="s">
        <v>754</v>
      </c>
      <c r="B224" s="12" t="s">
        <v>1179</v>
      </c>
      <c r="C224" s="12" t="s">
        <v>1180</v>
      </c>
      <c r="D224" s="8"/>
      <c r="E224" s="10"/>
      <c r="F224" s="8" t="s">
        <v>1178</v>
      </c>
      <c r="G224" s="46" t="s">
        <v>26</v>
      </c>
      <c r="H224" s="46" t="s">
        <v>26</v>
      </c>
      <c r="I224" s="176">
        <f t="shared" si="6"/>
        <v>0</v>
      </c>
      <c r="J224" s="177">
        <f t="shared" si="7"/>
        <v>0</v>
      </c>
    </row>
    <row r="225" spans="1:10" x14ac:dyDescent="0.25">
      <c r="A225" s="57" t="s">
        <v>1440</v>
      </c>
      <c r="B225" s="12" t="s">
        <v>1394</v>
      </c>
      <c r="C225" s="12" t="s">
        <v>1395</v>
      </c>
      <c r="D225" s="8"/>
      <c r="E225" s="10"/>
      <c r="F225" s="8" t="s">
        <v>1396</v>
      </c>
      <c r="G225" s="115"/>
      <c r="H225" s="115"/>
      <c r="I225" s="176">
        <f t="shared" si="6"/>
        <v>0</v>
      </c>
      <c r="J225" s="177">
        <f t="shared" si="7"/>
        <v>0</v>
      </c>
    </row>
    <row r="226" spans="1:10" x14ac:dyDescent="0.25">
      <c r="A226" s="57" t="s">
        <v>1441</v>
      </c>
      <c r="B226" s="12" t="s">
        <v>734</v>
      </c>
      <c r="C226" s="12" t="s">
        <v>737</v>
      </c>
      <c r="D226" s="8"/>
      <c r="E226" s="10"/>
      <c r="F226" s="8" t="s">
        <v>736</v>
      </c>
      <c r="G226" s="46" t="s">
        <v>20</v>
      </c>
      <c r="H226" s="46" t="s">
        <v>20</v>
      </c>
      <c r="I226" s="176">
        <f t="shared" si="6"/>
        <v>0</v>
      </c>
      <c r="J226" s="177">
        <f t="shared" si="7"/>
        <v>0</v>
      </c>
    </row>
    <row r="227" spans="1:10" x14ac:dyDescent="0.25">
      <c r="A227" s="57" t="s">
        <v>1442</v>
      </c>
      <c r="B227" s="12" t="s">
        <v>1295</v>
      </c>
      <c r="C227" s="12" t="s">
        <v>1296</v>
      </c>
      <c r="D227" s="8"/>
      <c r="E227" s="10"/>
      <c r="F227" s="8" t="s">
        <v>1292</v>
      </c>
      <c r="G227" s="46" t="s">
        <v>13</v>
      </c>
      <c r="H227" s="46" t="s">
        <v>17</v>
      </c>
      <c r="I227" s="176">
        <f t="shared" si="6"/>
        <v>1</v>
      </c>
      <c r="J227" s="177">
        <f t="shared" si="7"/>
        <v>98.03</v>
      </c>
    </row>
    <row r="228" spans="1:10" x14ac:dyDescent="0.25">
      <c r="A228" s="57" t="s">
        <v>748</v>
      </c>
      <c r="B228" s="12" t="s">
        <v>1109</v>
      </c>
      <c r="C228" s="12" t="s">
        <v>1110</v>
      </c>
      <c r="D228" s="23"/>
      <c r="E228" s="12"/>
      <c r="F228" s="8" t="s">
        <v>1111</v>
      </c>
      <c r="G228" s="46" t="s">
        <v>23</v>
      </c>
      <c r="H228" s="46" t="s">
        <v>26</v>
      </c>
      <c r="I228" s="176">
        <f t="shared" si="6"/>
        <v>1</v>
      </c>
      <c r="J228" s="177">
        <f t="shared" si="7"/>
        <v>98.03</v>
      </c>
    </row>
    <row r="229" spans="1:10" x14ac:dyDescent="0.25">
      <c r="A229" s="57" t="s">
        <v>757</v>
      </c>
      <c r="B229" s="12" t="s">
        <v>1428</v>
      </c>
      <c r="C229" s="12" t="s">
        <v>1429</v>
      </c>
      <c r="D229" s="8"/>
      <c r="E229" s="10"/>
      <c r="F229" s="8" t="s">
        <v>1430</v>
      </c>
      <c r="G229" s="46" t="s">
        <v>16</v>
      </c>
      <c r="H229" s="46" t="s">
        <v>20</v>
      </c>
      <c r="I229" s="176">
        <f t="shared" si="6"/>
        <v>3</v>
      </c>
      <c r="J229" s="177">
        <f t="shared" si="7"/>
        <v>294.09000000000003</v>
      </c>
    </row>
    <row r="230" spans="1:10" x14ac:dyDescent="0.25">
      <c r="A230" s="57" t="s">
        <v>1443</v>
      </c>
      <c r="B230" s="12" t="s">
        <v>1181</v>
      </c>
      <c r="C230" s="12" t="s">
        <v>1182</v>
      </c>
      <c r="D230" s="8"/>
      <c r="E230" s="10"/>
      <c r="F230" s="8" t="s">
        <v>1178</v>
      </c>
      <c r="G230" s="46" t="s">
        <v>13</v>
      </c>
      <c r="H230" s="46" t="s">
        <v>13</v>
      </c>
      <c r="I230" s="176">
        <f t="shared" si="6"/>
        <v>0</v>
      </c>
      <c r="J230" s="177">
        <f t="shared" si="7"/>
        <v>0</v>
      </c>
    </row>
    <row r="231" spans="1:10" x14ac:dyDescent="0.25">
      <c r="A231" s="57" t="s">
        <v>867</v>
      </c>
      <c r="B231" s="12" t="s">
        <v>1521</v>
      </c>
      <c r="C231" s="12" t="s">
        <v>1522</v>
      </c>
      <c r="D231" s="8"/>
      <c r="E231" s="10"/>
      <c r="F231" s="8" t="s">
        <v>1520</v>
      </c>
      <c r="G231" s="46" t="s">
        <v>16</v>
      </c>
      <c r="H231" s="46" t="s">
        <v>16</v>
      </c>
      <c r="I231" s="176">
        <f t="shared" si="6"/>
        <v>0</v>
      </c>
      <c r="J231" s="177">
        <f t="shared" si="7"/>
        <v>0</v>
      </c>
    </row>
    <row r="232" spans="1:10" x14ac:dyDescent="0.25">
      <c r="A232" s="57" t="s">
        <v>1444</v>
      </c>
      <c r="B232" s="12" t="s">
        <v>1420</v>
      </c>
      <c r="C232" s="12" t="s">
        <v>1418</v>
      </c>
      <c r="D232" s="8"/>
      <c r="E232" s="10"/>
      <c r="F232" s="8" t="s">
        <v>1419</v>
      </c>
      <c r="G232" s="48" t="s">
        <v>16</v>
      </c>
      <c r="H232" s="48" t="s">
        <v>17</v>
      </c>
      <c r="I232" s="176">
        <f t="shared" si="6"/>
        <v>2</v>
      </c>
      <c r="J232" s="177">
        <f t="shared" si="7"/>
        <v>196.06</v>
      </c>
    </row>
    <row r="233" spans="1:10" x14ac:dyDescent="0.25">
      <c r="A233" s="57" t="s">
        <v>809</v>
      </c>
      <c r="B233" s="99" t="s">
        <v>559</v>
      </c>
      <c r="C233" s="99" t="s">
        <v>560</v>
      </c>
      <c r="D233" s="23"/>
      <c r="E233" s="12"/>
      <c r="F233" s="99" t="s">
        <v>528</v>
      </c>
      <c r="G233" s="46" t="s">
        <v>191</v>
      </c>
      <c r="H233" s="46" t="s">
        <v>242</v>
      </c>
      <c r="I233" s="176">
        <f t="shared" si="6"/>
        <v>11</v>
      </c>
      <c r="J233" s="177">
        <f t="shared" si="7"/>
        <v>1078.33</v>
      </c>
    </row>
    <row r="234" spans="1:10" x14ac:dyDescent="0.25">
      <c r="A234" s="57" t="s">
        <v>1445</v>
      </c>
      <c r="B234" s="12" t="s">
        <v>1516</v>
      </c>
      <c r="C234" s="12" t="s">
        <v>1517</v>
      </c>
      <c r="D234" s="8"/>
      <c r="E234" s="10"/>
      <c r="F234" s="8" t="s">
        <v>1518</v>
      </c>
      <c r="G234" s="46" t="s">
        <v>16</v>
      </c>
      <c r="H234" s="46" t="s">
        <v>13</v>
      </c>
      <c r="I234" s="176">
        <f t="shared" si="6"/>
        <v>1</v>
      </c>
      <c r="J234" s="177">
        <f t="shared" si="7"/>
        <v>98.03</v>
      </c>
    </row>
    <row r="235" spans="1:10" x14ac:dyDescent="0.25">
      <c r="A235" s="57" t="s">
        <v>171</v>
      </c>
      <c r="B235" s="12" t="s">
        <v>699</v>
      </c>
      <c r="C235" s="12" t="s">
        <v>700</v>
      </c>
      <c r="D235" s="23"/>
      <c r="E235" s="12"/>
      <c r="F235" s="8" t="s">
        <v>701</v>
      </c>
      <c r="G235" s="48" t="s">
        <v>17</v>
      </c>
      <c r="H235" s="48" t="s">
        <v>17</v>
      </c>
      <c r="I235" s="176">
        <f t="shared" si="6"/>
        <v>0</v>
      </c>
      <c r="J235" s="177">
        <f t="shared" si="7"/>
        <v>0</v>
      </c>
    </row>
    <row r="236" spans="1:10" x14ac:dyDescent="0.25">
      <c r="A236" s="57" t="s">
        <v>832</v>
      </c>
      <c r="B236" s="99" t="s">
        <v>561</v>
      </c>
      <c r="C236" s="99" t="s">
        <v>562</v>
      </c>
      <c r="D236" s="23"/>
      <c r="E236" s="12"/>
      <c r="F236" s="99" t="s">
        <v>518</v>
      </c>
      <c r="G236" s="48" t="s">
        <v>17</v>
      </c>
      <c r="H236" s="48" t="s">
        <v>26</v>
      </c>
      <c r="I236" s="176">
        <f t="shared" si="6"/>
        <v>3</v>
      </c>
      <c r="J236" s="177">
        <f t="shared" si="7"/>
        <v>294.09000000000003</v>
      </c>
    </row>
    <row r="237" spans="1:10" x14ac:dyDescent="0.25">
      <c r="A237" s="57" t="s">
        <v>975</v>
      </c>
      <c r="B237" s="12" t="s">
        <v>385</v>
      </c>
      <c r="C237" s="12" t="s">
        <v>386</v>
      </c>
      <c r="D237" s="23"/>
      <c r="E237" s="12"/>
      <c r="F237" s="8" t="s">
        <v>383</v>
      </c>
      <c r="G237" s="46" t="s">
        <v>68</v>
      </c>
      <c r="H237" s="46" t="s">
        <v>85</v>
      </c>
      <c r="I237" s="176">
        <f t="shared" si="6"/>
        <v>6</v>
      </c>
      <c r="J237" s="177">
        <f t="shared" si="7"/>
        <v>588.18000000000006</v>
      </c>
    </row>
    <row r="238" spans="1:10" x14ac:dyDescent="0.25">
      <c r="A238" s="57" t="s">
        <v>324</v>
      </c>
      <c r="B238" s="12" t="s">
        <v>1304</v>
      </c>
      <c r="C238" s="12" t="s">
        <v>1305</v>
      </c>
      <c r="D238" s="8"/>
      <c r="E238" s="10"/>
      <c r="F238" s="8" t="s">
        <v>1306</v>
      </c>
      <c r="G238" s="46" t="s">
        <v>112</v>
      </c>
      <c r="H238" s="46" t="s">
        <v>1637</v>
      </c>
      <c r="I238" s="176">
        <f t="shared" si="6"/>
        <v>285</v>
      </c>
      <c r="J238" s="177">
        <f t="shared" si="7"/>
        <v>27938.55</v>
      </c>
    </row>
    <row r="239" spans="1:10" x14ac:dyDescent="0.25">
      <c r="A239" s="57" t="s">
        <v>458</v>
      </c>
      <c r="B239" s="36" t="s">
        <v>563</v>
      </c>
      <c r="C239" s="36" t="s">
        <v>564</v>
      </c>
      <c r="D239" s="23"/>
      <c r="E239" s="12"/>
      <c r="F239" s="36" t="s">
        <v>556</v>
      </c>
      <c r="G239" s="46" t="s">
        <v>190</v>
      </c>
      <c r="H239" s="46" t="s">
        <v>245</v>
      </c>
      <c r="I239" s="176">
        <f t="shared" si="6"/>
        <v>4</v>
      </c>
      <c r="J239" s="177">
        <f t="shared" si="7"/>
        <v>392.12</v>
      </c>
    </row>
    <row r="240" spans="1:10" x14ac:dyDescent="0.25">
      <c r="A240" s="57" t="s">
        <v>1534</v>
      </c>
      <c r="B240" s="36" t="s">
        <v>1417</v>
      </c>
      <c r="C240" s="128" t="s">
        <v>1418</v>
      </c>
      <c r="D240" s="8"/>
      <c r="E240" s="10"/>
      <c r="F240" s="128" t="s">
        <v>1419</v>
      </c>
      <c r="G240" s="46" t="s">
        <v>16</v>
      </c>
      <c r="H240" s="46" t="s">
        <v>13</v>
      </c>
      <c r="I240" s="176">
        <f t="shared" si="6"/>
        <v>1</v>
      </c>
      <c r="J240" s="177">
        <f t="shared" si="7"/>
        <v>98.03</v>
      </c>
    </row>
    <row r="241" spans="1:10" x14ac:dyDescent="0.25">
      <c r="A241" s="57" t="s">
        <v>828</v>
      </c>
      <c r="B241" s="36" t="s">
        <v>878</v>
      </c>
      <c r="C241" s="128" t="s">
        <v>879</v>
      </c>
      <c r="D241" s="8"/>
      <c r="E241" s="10"/>
      <c r="F241" s="128" t="s">
        <v>875</v>
      </c>
      <c r="G241" s="46" t="s">
        <v>23</v>
      </c>
      <c r="H241" s="46" t="s">
        <v>23</v>
      </c>
      <c r="I241" s="176">
        <f t="shared" si="6"/>
        <v>0</v>
      </c>
      <c r="J241" s="177">
        <f t="shared" si="7"/>
        <v>0</v>
      </c>
    </row>
    <row r="242" spans="1:10" x14ac:dyDescent="0.25">
      <c r="A242" s="57" t="s">
        <v>994</v>
      </c>
      <c r="B242" s="12" t="s">
        <v>1504</v>
      </c>
      <c r="C242" s="12" t="s">
        <v>1505</v>
      </c>
      <c r="D242" s="8"/>
      <c r="E242" s="10"/>
      <c r="F242" s="8" t="s">
        <v>1506</v>
      </c>
      <c r="G242" s="46" t="s">
        <v>16</v>
      </c>
      <c r="H242" s="46" t="s">
        <v>13</v>
      </c>
      <c r="I242" s="176">
        <f t="shared" si="6"/>
        <v>1</v>
      </c>
      <c r="J242" s="177">
        <f t="shared" si="7"/>
        <v>98.03</v>
      </c>
    </row>
    <row r="243" spans="1:10" x14ac:dyDescent="0.25">
      <c r="A243" s="57" t="s">
        <v>1328</v>
      </c>
      <c r="B243" s="12" t="s">
        <v>678</v>
      </c>
      <c r="C243" s="253" t="s">
        <v>676</v>
      </c>
      <c r="D243" s="23"/>
      <c r="E243" s="12"/>
      <c r="F243" s="220" t="s">
        <v>675</v>
      </c>
      <c r="G243" s="46" t="s">
        <v>244</v>
      </c>
      <c r="H243" s="46" t="s">
        <v>244</v>
      </c>
      <c r="I243" s="176">
        <f t="shared" si="6"/>
        <v>0</v>
      </c>
      <c r="J243" s="177">
        <f t="shared" si="7"/>
        <v>0</v>
      </c>
    </row>
    <row r="244" spans="1:10" x14ac:dyDescent="0.25">
      <c r="A244" s="57" t="s">
        <v>1535</v>
      </c>
      <c r="B244" s="36" t="s">
        <v>677</v>
      </c>
      <c r="C244" s="254"/>
      <c r="D244" s="23"/>
      <c r="E244" s="12"/>
      <c r="F244" s="221"/>
      <c r="G244" s="46" t="s">
        <v>31</v>
      </c>
      <c r="H244" s="46" t="s">
        <v>31</v>
      </c>
      <c r="I244" s="176">
        <f t="shared" si="6"/>
        <v>0</v>
      </c>
      <c r="J244" s="177">
        <f t="shared" si="7"/>
        <v>0</v>
      </c>
    </row>
    <row r="245" spans="1:10" x14ac:dyDescent="0.25">
      <c r="A245" s="57" t="s">
        <v>966</v>
      </c>
      <c r="B245" s="36" t="s">
        <v>927</v>
      </c>
      <c r="C245" s="77" t="s">
        <v>928</v>
      </c>
      <c r="D245" s="23"/>
      <c r="E245" s="12"/>
      <c r="F245" s="92" t="s">
        <v>929</v>
      </c>
      <c r="G245" s="46" t="s">
        <v>49</v>
      </c>
      <c r="H245" s="46" t="s">
        <v>61</v>
      </c>
      <c r="I245" s="176">
        <f t="shared" si="6"/>
        <v>4</v>
      </c>
      <c r="J245" s="177">
        <f t="shared" si="7"/>
        <v>392.12</v>
      </c>
    </row>
    <row r="246" spans="1:10" x14ac:dyDescent="0.25">
      <c r="A246" s="57" t="s">
        <v>1536</v>
      </c>
      <c r="B246" s="36" t="s">
        <v>565</v>
      </c>
      <c r="C246" s="36" t="s">
        <v>566</v>
      </c>
      <c r="D246" s="23"/>
      <c r="E246" s="12"/>
      <c r="F246" s="36" t="s">
        <v>567</v>
      </c>
      <c r="G246" s="46" t="s">
        <v>195</v>
      </c>
      <c r="H246" s="46" t="s">
        <v>206</v>
      </c>
      <c r="I246" s="176">
        <f t="shared" si="6"/>
        <v>4</v>
      </c>
      <c r="J246" s="177">
        <f t="shared" si="7"/>
        <v>392.12</v>
      </c>
    </row>
    <row r="247" spans="1:10" x14ac:dyDescent="0.25">
      <c r="A247" s="57" t="s">
        <v>1537</v>
      </c>
      <c r="B247" s="12" t="s">
        <v>1172</v>
      </c>
      <c r="C247" s="193" t="s">
        <v>1174</v>
      </c>
      <c r="D247" s="8"/>
      <c r="E247" s="10"/>
      <c r="F247" s="8" t="s">
        <v>1171</v>
      </c>
      <c r="G247" s="46" t="s">
        <v>13</v>
      </c>
      <c r="H247" s="46" t="s">
        <v>13</v>
      </c>
      <c r="I247" s="176">
        <f t="shared" si="6"/>
        <v>0</v>
      </c>
      <c r="J247" s="177">
        <f t="shared" si="7"/>
        <v>0</v>
      </c>
    </row>
    <row r="248" spans="1:10" x14ac:dyDescent="0.25">
      <c r="A248" s="57" t="s">
        <v>1538</v>
      </c>
      <c r="B248" s="12" t="s">
        <v>1173</v>
      </c>
      <c r="C248" s="194"/>
      <c r="D248" s="8"/>
      <c r="E248" s="10"/>
      <c r="F248" s="8" t="s">
        <v>1171</v>
      </c>
      <c r="G248" s="46" t="s">
        <v>13</v>
      </c>
      <c r="H248" s="46" t="s">
        <v>13</v>
      </c>
      <c r="I248" s="176">
        <f t="shared" si="6"/>
        <v>0</v>
      </c>
      <c r="J248" s="177">
        <f t="shared" si="7"/>
        <v>0</v>
      </c>
    </row>
    <row r="249" spans="1:10" x14ac:dyDescent="0.25">
      <c r="A249" s="57" t="s">
        <v>1021</v>
      </c>
      <c r="B249" s="12" t="s">
        <v>659</v>
      </c>
      <c r="C249" s="12" t="s">
        <v>660</v>
      </c>
      <c r="D249" s="8"/>
      <c r="E249" s="10"/>
      <c r="F249" s="8" t="s">
        <v>655</v>
      </c>
      <c r="G249" s="48" t="s">
        <v>13</v>
      </c>
      <c r="H249" s="48" t="s">
        <v>17</v>
      </c>
      <c r="I249" s="176">
        <f t="shared" si="6"/>
        <v>1</v>
      </c>
      <c r="J249" s="177">
        <f t="shared" si="7"/>
        <v>98.03</v>
      </c>
    </row>
    <row r="250" spans="1:10" x14ac:dyDescent="0.25">
      <c r="A250" s="57" t="s">
        <v>1629</v>
      </c>
      <c r="B250" s="12" t="s">
        <v>1512</v>
      </c>
      <c r="C250" s="247" t="s">
        <v>1513</v>
      </c>
      <c r="D250" s="8"/>
      <c r="E250" s="10"/>
      <c r="F250" s="250" t="s">
        <v>1509</v>
      </c>
      <c r="G250" s="48" t="s">
        <v>29</v>
      </c>
      <c r="H250" s="48" t="s">
        <v>46</v>
      </c>
      <c r="I250" s="176">
        <f t="shared" si="6"/>
        <v>6</v>
      </c>
      <c r="J250" s="177">
        <f t="shared" si="7"/>
        <v>588.18000000000006</v>
      </c>
    </row>
    <row r="251" spans="1:10" x14ac:dyDescent="0.25">
      <c r="A251" s="57" t="s">
        <v>1543</v>
      </c>
      <c r="B251" s="12" t="s">
        <v>1514</v>
      </c>
      <c r="C251" s="248"/>
      <c r="D251" s="8"/>
      <c r="E251" s="10"/>
      <c r="F251" s="251"/>
      <c r="G251" s="48" t="s">
        <v>13</v>
      </c>
      <c r="H251" s="48" t="s">
        <v>13</v>
      </c>
      <c r="I251" s="176">
        <f t="shared" si="6"/>
        <v>0</v>
      </c>
      <c r="J251" s="177">
        <f t="shared" si="7"/>
        <v>0</v>
      </c>
    </row>
    <row r="252" spans="1:10" x14ac:dyDescent="0.25">
      <c r="A252" s="57" t="s">
        <v>1068</v>
      </c>
      <c r="B252" s="12" t="s">
        <v>1515</v>
      </c>
      <c r="C252" s="249"/>
      <c r="D252" s="8"/>
      <c r="E252" s="10"/>
      <c r="F252" s="252"/>
      <c r="G252" s="48" t="s">
        <v>20</v>
      </c>
      <c r="H252" s="48" t="s">
        <v>20</v>
      </c>
      <c r="I252" s="176">
        <f t="shared" si="6"/>
        <v>0</v>
      </c>
      <c r="J252" s="177">
        <f t="shared" si="7"/>
        <v>0</v>
      </c>
    </row>
    <row r="253" spans="1:10" x14ac:dyDescent="0.25">
      <c r="A253" s="57" t="s">
        <v>1630</v>
      </c>
      <c r="B253" s="12" t="s">
        <v>1209</v>
      </c>
      <c r="C253" s="12" t="s">
        <v>1210</v>
      </c>
      <c r="D253" s="23"/>
      <c r="E253" s="12"/>
      <c r="F253" s="8" t="s">
        <v>1211</v>
      </c>
      <c r="G253" s="48" t="s">
        <v>13</v>
      </c>
      <c r="H253" s="48" t="s">
        <v>13</v>
      </c>
      <c r="I253" s="176">
        <f t="shared" si="6"/>
        <v>0</v>
      </c>
      <c r="J253" s="177">
        <f t="shared" si="7"/>
        <v>0</v>
      </c>
    </row>
    <row r="254" spans="1:10" x14ac:dyDescent="0.25">
      <c r="A254" s="57" t="s">
        <v>273</v>
      </c>
      <c r="B254" s="12" t="s">
        <v>880</v>
      </c>
      <c r="C254" s="75" t="s">
        <v>881</v>
      </c>
      <c r="D254" s="8"/>
      <c r="E254" s="10"/>
      <c r="F254" s="31" t="s">
        <v>875</v>
      </c>
      <c r="G254" s="48" t="s">
        <v>13</v>
      </c>
      <c r="H254" s="48" t="s">
        <v>17</v>
      </c>
      <c r="I254" s="176">
        <f t="shared" si="6"/>
        <v>1</v>
      </c>
      <c r="J254" s="177">
        <f t="shared" si="7"/>
        <v>98.03</v>
      </c>
    </row>
    <row r="255" spans="1:10" x14ac:dyDescent="0.25">
      <c r="A255" s="57" t="s">
        <v>1130</v>
      </c>
      <c r="B255" s="12" t="s">
        <v>882</v>
      </c>
      <c r="C255" s="75" t="s">
        <v>883</v>
      </c>
      <c r="D255" s="8"/>
      <c r="E255" s="10"/>
      <c r="F255" s="31" t="s">
        <v>875</v>
      </c>
      <c r="G255" s="48" t="s">
        <v>17</v>
      </c>
      <c r="H255" s="48" t="s">
        <v>17</v>
      </c>
      <c r="I255" s="176">
        <f t="shared" si="6"/>
        <v>0</v>
      </c>
      <c r="J255" s="177">
        <f t="shared" si="7"/>
        <v>0</v>
      </c>
    </row>
    <row r="256" spans="1:10" x14ac:dyDescent="0.25">
      <c r="A256" s="57" t="s">
        <v>953</v>
      </c>
      <c r="B256" s="12" t="s">
        <v>731</v>
      </c>
      <c r="C256" s="253" t="s">
        <v>735</v>
      </c>
      <c r="D256" s="23"/>
      <c r="E256" s="12"/>
      <c r="F256" s="220" t="s">
        <v>736</v>
      </c>
      <c r="G256" s="48" t="s">
        <v>71</v>
      </c>
      <c r="H256" s="48" t="s">
        <v>193</v>
      </c>
      <c r="I256" s="176">
        <f t="shared" si="6"/>
        <v>12</v>
      </c>
      <c r="J256" s="177">
        <f t="shared" si="7"/>
        <v>1176.3600000000001</v>
      </c>
    </row>
    <row r="257" spans="1:11" s="19" customFormat="1" ht="15" customHeight="1" x14ac:dyDescent="0.25">
      <c r="A257" s="57" t="s">
        <v>833</v>
      </c>
      <c r="B257" s="12" t="s">
        <v>732</v>
      </c>
      <c r="C257" s="255"/>
      <c r="D257" s="23"/>
      <c r="E257" s="12"/>
      <c r="F257" s="256"/>
      <c r="G257" s="46" t="s">
        <v>16</v>
      </c>
      <c r="H257" s="46" t="s">
        <v>16</v>
      </c>
      <c r="I257" s="176">
        <f t="shared" si="6"/>
        <v>0</v>
      </c>
      <c r="J257" s="177">
        <f t="shared" si="7"/>
        <v>0</v>
      </c>
    </row>
    <row r="258" spans="1:11" x14ac:dyDescent="0.25">
      <c r="A258" s="57" t="s">
        <v>1631</v>
      </c>
      <c r="B258" s="12" t="s">
        <v>733</v>
      </c>
      <c r="C258" s="254"/>
      <c r="D258" s="23"/>
      <c r="E258" s="12"/>
      <c r="F258" s="221"/>
      <c r="G258" s="46" t="s">
        <v>20</v>
      </c>
      <c r="H258" s="46" t="s">
        <v>46</v>
      </c>
      <c r="I258" s="176">
        <f t="shared" si="6"/>
        <v>9</v>
      </c>
      <c r="J258" s="177">
        <f t="shared" si="7"/>
        <v>882.27</v>
      </c>
    </row>
    <row r="259" spans="1:11" x14ac:dyDescent="0.25">
      <c r="A259" s="57" t="s">
        <v>1094</v>
      </c>
      <c r="B259" s="12" t="s">
        <v>1301</v>
      </c>
      <c r="C259" s="12" t="s">
        <v>1302</v>
      </c>
      <c r="D259" s="8"/>
      <c r="E259" s="10"/>
      <c r="F259" s="8" t="s">
        <v>1303</v>
      </c>
      <c r="G259" s="46" t="s">
        <v>13</v>
      </c>
      <c r="H259" s="46" t="s">
        <v>17</v>
      </c>
      <c r="I259" s="176">
        <f t="shared" si="6"/>
        <v>1</v>
      </c>
      <c r="J259" s="177">
        <f t="shared" si="7"/>
        <v>98.03</v>
      </c>
    </row>
    <row r="260" spans="1:11" x14ac:dyDescent="0.25">
      <c r="A260" s="57" t="s">
        <v>1632</v>
      </c>
      <c r="B260" s="12" t="s">
        <v>1529</v>
      </c>
      <c r="C260" s="12" t="s">
        <v>1530</v>
      </c>
      <c r="D260" s="8"/>
      <c r="E260" s="10"/>
      <c r="F260" s="8" t="s">
        <v>1531</v>
      </c>
      <c r="G260" s="46" t="s">
        <v>16</v>
      </c>
      <c r="H260" s="46" t="s">
        <v>16</v>
      </c>
      <c r="I260" s="176">
        <f t="shared" si="6"/>
        <v>0</v>
      </c>
      <c r="J260" s="177">
        <f t="shared" si="7"/>
        <v>0</v>
      </c>
    </row>
    <row r="261" spans="1:11" x14ac:dyDescent="0.25">
      <c r="A261" s="57" t="s">
        <v>1633</v>
      </c>
      <c r="B261" s="12" t="s">
        <v>931</v>
      </c>
      <c r="C261" s="77" t="s">
        <v>932</v>
      </c>
      <c r="D261" s="8"/>
      <c r="E261" s="10"/>
      <c r="F261" s="92" t="s">
        <v>698</v>
      </c>
      <c r="G261" s="46" t="s">
        <v>13</v>
      </c>
      <c r="H261" s="46" t="s">
        <v>16</v>
      </c>
      <c r="I261" s="176">
        <f t="shared" si="6"/>
        <v>-1</v>
      </c>
      <c r="J261" s="177">
        <f t="shared" si="7"/>
        <v>-98.03</v>
      </c>
    </row>
    <row r="263" spans="1:11" ht="15.75" x14ac:dyDescent="0.25">
      <c r="A263" s="236" t="s">
        <v>115</v>
      </c>
      <c r="B263" s="236"/>
      <c r="C263" s="236"/>
      <c r="D263" s="236"/>
      <c r="E263" s="236"/>
      <c r="F263" s="236"/>
      <c r="G263" s="236"/>
      <c r="H263" s="236"/>
      <c r="I263" s="236"/>
      <c r="J263" s="20">
        <f>SUM(J11:J237)</f>
        <v>73424.469999999943</v>
      </c>
      <c r="K263" s="20"/>
    </row>
  </sheetData>
  <mergeCells count="42">
    <mergeCell ref="F126:F127"/>
    <mergeCell ref="F243:F244"/>
    <mergeCell ref="C212:C213"/>
    <mergeCell ref="F212:F213"/>
    <mergeCell ref="C171:C172"/>
    <mergeCell ref="F171:F172"/>
    <mergeCell ref="C166:C168"/>
    <mergeCell ref="F166:F168"/>
    <mergeCell ref="D212:D213"/>
    <mergeCell ref="E212:E213"/>
    <mergeCell ref="C164:C165"/>
    <mergeCell ref="F164:F165"/>
    <mergeCell ref="C135:C136"/>
    <mergeCell ref="C132:C133"/>
    <mergeCell ref="F132:F133"/>
    <mergeCell ref="C250:C252"/>
    <mergeCell ref="F250:F252"/>
    <mergeCell ref="A263:I263"/>
    <mergeCell ref="C14:C15"/>
    <mergeCell ref="F14:F15"/>
    <mergeCell ref="C256:C258"/>
    <mergeCell ref="F256:F258"/>
    <mergeCell ref="C243:C244"/>
    <mergeCell ref="D126:D127"/>
    <mergeCell ref="E126:E127"/>
    <mergeCell ref="D164:D165"/>
    <mergeCell ref="E164:E165"/>
    <mergeCell ref="D166:D168"/>
    <mergeCell ref="E166:E168"/>
    <mergeCell ref="E88:E89"/>
    <mergeCell ref="C126:C127"/>
    <mergeCell ref="I5:I6"/>
    <mergeCell ref="J5:J6"/>
    <mergeCell ref="D14:D15"/>
    <mergeCell ref="E14:E15"/>
    <mergeCell ref="E62:E63"/>
    <mergeCell ref="G5:H5"/>
    <mergeCell ref="A5:A6"/>
    <mergeCell ref="B5:B6"/>
    <mergeCell ref="C5:C6"/>
    <mergeCell ref="D5:E5"/>
    <mergeCell ref="F5:F6"/>
  </mergeCells>
  <printOptions horizontalCentered="1"/>
  <pageMargins left="0.23622047244094491" right="0.23622047244094491" top="0.23622047244094491" bottom="0.78740157480314965" header="0" footer="0"/>
  <pageSetup paperSize="10000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1"/>
  <sheetViews>
    <sheetView tabSelected="1" topLeftCell="A236" zoomScale="130" zoomScaleNormal="130" workbookViewId="0">
      <selection activeCell="J252" sqref="J252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9" customWidth="1"/>
    <col min="11" max="11" width="9.140625" customWidth="1"/>
    <col min="12" max="12" width="10.42578125" customWidth="1"/>
    <col min="13" max="13" width="14.7109375" customWidth="1"/>
    <col min="14" max="14" width="9.140625" customWidth="1"/>
  </cols>
  <sheetData>
    <row r="1" spans="1:36" ht="23.25" x14ac:dyDescent="0.35">
      <c r="A1" s="1" t="s">
        <v>93</v>
      </c>
    </row>
    <row r="2" spans="1:36" x14ac:dyDescent="0.25">
      <c r="A2" t="s">
        <v>1</v>
      </c>
      <c r="E2" s="23"/>
      <c r="F2" t="s">
        <v>2</v>
      </c>
      <c r="H2" s="113"/>
      <c r="I2" t="s">
        <v>1220</v>
      </c>
    </row>
    <row r="3" spans="1:36" x14ac:dyDescent="0.25">
      <c r="A3" t="s">
        <v>3</v>
      </c>
      <c r="E3" s="10"/>
      <c r="F3" t="s">
        <v>4</v>
      </c>
    </row>
    <row r="5" spans="1:36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1634</v>
      </c>
      <c r="H5" s="227"/>
      <c r="I5" s="228" t="s">
        <v>9</v>
      </c>
      <c r="J5" s="234" t="s">
        <v>1163</v>
      </c>
    </row>
    <row r="6" spans="1:36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5"/>
    </row>
    <row r="7" spans="1:36" s="98" customFormat="1" x14ac:dyDescent="0.25">
      <c r="A7" s="57" t="s">
        <v>13</v>
      </c>
      <c r="B7" s="99">
        <v>902</v>
      </c>
      <c r="C7" s="178" t="s">
        <v>1446</v>
      </c>
      <c r="D7" s="97"/>
      <c r="E7" s="10"/>
      <c r="F7" s="179" t="s">
        <v>1390</v>
      </c>
      <c r="G7" s="180"/>
      <c r="H7" s="180"/>
      <c r="I7" s="176">
        <f>H7-G7</f>
        <v>0</v>
      </c>
      <c r="J7" s="177">
        <f>I7*8.02</f>
        <v>0</v>
      </c>
    </row>
    <row r="8" spans="1:36" s="98" customFormat="1" x14ac:dyDescent="0.25">
      <c r="A8" s="57" t="s">
        <v>17</v>
      </c>
      <c r="B8" s="99" t="s">
        <v>516</v>
      </c>
      <c r="C8" s="99" t="s">
        <v>517</v>
      </c>
      <c r="D8" s="97"/>
      <c r="E8" s="10"/>
      <c r="F8" s="99" t="s">
        <v>518</v>
      </c>
      <c r="G8" s="100">
        <v>5</v>
      </c>
      <c r="H8" s="100">
        <v>5</v>
      </c>
      <c r="I8" s="176">
        <f t="shared" ref="I8:I71" si="0">H8-G8</f>
        <v>0</v>
      </c>
      <c r="J8" s="177">
        <f t="shared" ref="J8:J71" si="1">I8*8.02</f>
        <v>0</v>
      </c>
    </row>
    <row r="9" spans="1:36" s="98" customFormat="1" x14ac:dyDescent="0.25">
      <c r="A9" s="57" t="s">
        <v>20</v>
      </c>
      <c r="B9" s="99" t="s">
        <v>1404</v>
      </c>
      <c r="C9" s="208" t="s">
        <v>1405</v>
      </c>
      <c r="D9" s="97"/>
      <c r="E9" s="10"/>
      <c r="F9" s="99" t="s">
        <v>1406</v>
      </c>
      <c r="G9" s="181"/>
      <c r="H9" s="181"/>
      <c r="I9" s="176">
        <f t="shared" si="0"/>
        <v>0</v>
      </c>
      <c r="J9" s="177">
        <f t="shared" si="1"/>
        <v>0</v>
      </c>
    </row>
    <row r="10" spans="1:36" s="61" customFormat="1" x14ac:dyDescent="0.25">
      <c r="A10" s="57" t="s">
        <v>23</v>
      </c>
      <c r="B10" s="58" t="s">
        <v>208</v>
      </c>
      <c r="C10" s="59" t="s">
        <v>209</v>
      </c>
      <c r="D10" s="60"/>
      <c r="E10" s="10"/>
      <c r="F10" s="62" t="s">
        <v>210</v>
      </c>
      <c r="G10" s="53">
        <v>2177</v>
      </c>
      <c r="H10" s="53">
        <v>2186</v>
      </c>
      <c r="I10" s="176">
        <f t="shared" si="0"/>
        <v>9</v>
      </c>
      <c r="J10" s="177">
        <f t="shared" si="1"/>
        <v>72.179999999999993</v>
      </c>
    </row>
    <row r="11" spans="1:36" s="61" customFormat="1" x14ac:dyDescent="0.25">
      <c r="A11" s="57" t="s">
        <v>26</v>
      </c>
      <c r="B11" s="58" t="s">
        <v>490</v>
      </c>
      <c r="C11" s="59" t="s">
        <v>491</v>
      </c>
      <c r="D11" s="23"/>
      <c r="E11" s="12"/>
      <c r="F11" s="62" t="s">
        <v>463</v>
      </c>
      <c r="G11" s="53">
        <v>47</v>
      </c>
      <c r="H11" s="53">
        <v>41</v>
      </c>
      <c r="I11" s="176">
        <f t="shared" si="0"/>
        <v>-6</v>
      </c>
      <c r="J11" s="177">
        <f t="shared" si="1"/>
        <v>-48.12</v>
      </c>
    </row>
    <row r="12" spans="1:36" s="61" customFormat="1" x14ac:dyDescent="0.25">
      <c r="A12" s="57" t="s">
        <v>29</v>
      </c>
      <c r="B12" s="58" t="s">
        <v>793</v>
      </c>
      <c r="C12" s="59" t="s">
        <v>794</v>
      </c>
      <c r="D12" s="60"/>
      <c r="E12" s="10"/>
      <c r="F12" s="62" t="s">
        <v>795</v>
      </c>
      <c r="G12" s="53">
        <v>397</v>
      </c>
      <c r="H12" s="53">
        <v>507</v>
      </c>
      <c r="I12" s="176">
        <f t="shared" si="0"/>
        <v>110</v>
      </c>
      <c r="J12" s="177">
        <f t="shared" si="1"/>
        <v>882.19999999999993</v>
      </c>
    </row>
    <row r="13" spans="1:36" s="61" customFormat="1" x14ac:dyDescent="0.25">
      <c r="A13" s="57" t="s">
        <v>31</v>
      </c>
      <c r="B13" s="99" t="s">
        <v>519</v>
      </c>
      <c r="C13" s="201" t="s">
        <v>520</v>
      </c>
      <c r="D13" s="241"/>
      <c r="E13" s="243"/>
      <c r="F13" s="201" t="s">
        <v>522</v>
      </c>
      <c r="G13" s="53">
        <v>814</v>
      </c>
      <c r="H13" s="53">
        <v>1152</v>
      </c>
      <c r="I13" s="176">
        <f t="shared" si="0"/>
        <v>338</v>
      </c>
      <c r="J13" s="177">
        <f t="shared" si="1"/>
        <v>2710.7599999999998</v>
      </c>
    </row>
    <row r="14" spans="1:36" s="61" customFormat="1" x14ac:dyDescent="0.25">
      <c r="A14" s="57" t="s">
        <v>34</v>
      </c>
      <c r="B14" s="99" t="s">
        <v>521</v>
      </c>
      <c r="C14" s="203"/>
      <c r="D14" s="242"/>
      <c r="E14" s="244"/>
      <c r="F14" s="203"/>
      <c r="G14" s="53">
        <v>465</v>
      </c>
      <c r="H14" s="53">
        <v>618</v>
      </c>
      <c r="I14" s="176">
        <f t="shared" si="0"/>
        <v>153</v>
      </c>
      <c r="J14" s="177">
        <f t="shared" si="1"/>
        <v>1227.06</v>
      </c>
    </row>
    <row r="15" spans="1:36" s="61" customFormat="1" x14ac:dyDescent="0.25">
      <c r="A15" s="57" t="s">
        <v>37</v>
      </c>
      <c r="B15" s="99" t="s">
        <v>899</v>
      </c>
      <c r="C15" s="203" t="s">
        <v>900</v>
      </c>
      <c r="D15" s="23"/>
      <c r="E15" s="12"/>
      <c r="F15" s="138" t="s">
        <v>901</v>
      </c>
      <c r="G15" s="53">
        <v>193</v>
      </c>
      <c r="H15" s="53">
        <v>321</v>
      </c>
      <c r="I15" s="176">
        <f t="shared" si="0"/>
        <v>128</v>
      </c>
      <c r="J15" s="177">
        <f t="shared" si="1"/>
        <v>1026.56</v>
      </c>
    </row>
    <row r="16" spans="1:36" x14ac:dyDescent="0.25">
      <c r="A16" s="57" t="s">
        <v>40</v>
      </c>
      <c r="B16" s="12" t="s">
        <v>150</v>
      </c>
      <c r="C16" s="12" t="s">
        <v>151</v>
      </c>
      <c r="D16" s="23"/>
      <c r="E16" s="12"/>
      <c r="F16" t="s">
        <v>152</v>
      </c>
      <c r="G16" s="115" t="s">
        <v>942</v>
      </c>
      <c r="H16" s="115" t="s">
        <v>16</v>
      </c>
      <c r="I16" s="176">
        <f t="shared" si="0"/>
        <v>-445</v>
      </c>
      <c r="J16" s="177">
        <f t="shared" si="1"/>
        <v>-3568.8999999999996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25">
      <c r="A17" s="57" t="s">
        <v>43</v>
      </c>
      <c r="B17" s="12" t="s">
        <v>212</v>
      </c>
      <c r="C17" s="12" t="s">
        <v>213</v>
      </c>
      <c r="D17" s="12"/>
      <c r="E17" s="10"/>
      <c r="F17" s="8" t="s">
        <v>214</v>
      </c>
      <c r="G17" s="46" t="s">
        <v>1327</v>
      </c>
      <c r="H17" s="46" t="s">
        <v>1327</v>
      </c>
      <c r="I17" s="176">
        <f t="shared" si="0"/>
        <v>0</v>
      </c>
      <c r="J17" s="177">
        <f t="shared" si="1"/>
        <v>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25">
      <c r="A18" s="57" t="s">
        <v>46</v>
      </c>
      <c r="B18" s="12" t="s">
        <v>120</v>
      </c>
      <c r="C18" s="12" t="s">
        <v>121</v>
      </c>
      <c r="D18" s="12"/>
      <c r="E18" s="10"/>
      <c r="F18" s="8" t="s">
        <v>76</v>
      </c>
      <c r="G18" s="46" t="s">
        <v>195</v>
      </c>
      <c r="H18" s="46" t="s">
        <v>195</v>
      </c>
      <c r="I18" s="176">
        <f t="shared" si="0"/>
        <v>0</v>
      </c>
      <c r="J18" s="177">
        <f t="shared" si="1"/>
        <v>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25">
      <c r="A19" s="57" t="s">
        <v>49</v>
      </c>
      <c r="B19" s="12" t="s">
        <v>1190</v>
      </c>
      <c r="C19" s="12" t="s">
        <v>1191</v>
      </c>
      <c r="D19" s="12"/>
      <c r="E19" s="10"/>
      <c r="F19" s="8" t="s">
        <v>1185</v>
      </c>
      <c r="G19" s="115"/>
      <c r="H19" s="115"/>
      <c r="I19" s="176">
        <f t="shared" si="0"/>
        <v>0</v>
      </c>
      <c r="J19" s="177">
        <f t="shared" si="1"/>
        <v>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57" t="s">
        <v>52</v>
      </c>
      <c r="B20" s="12" t="s">
        <v>1192</v>
      </c>
      <c r="C20" s="12" t="s">
        <v>1191</v>
      </c>
      <c r="D20" s="12"/>
      <c r="E20" s="10"/>
      <c r="F20" s="8" t="s">
        <v>1185</v>
      </c>
      <c r="G20" s="115"/>
      <c r="H20" s="115"/>
      <c r="I20" s="176">
        <f t="shared" si="0"/>
        <v>0</v>
      </c>
      <c r="J20" s="177">
        <f t="shared" si="1"/>
        <v>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25">
      <c r="A21" s="57" t="s">
        <v>54</v>
      </c>
      <c r="B21" s="12" t="s">
        <v>1310</v>
      </c>
      <c r="C21" s="12" t="s">
        <v>1311</v>
      </c>
      <c r="D21" s="12"/>
      <c r="E21" s="10"/>
      <c r="F21" s="8" t="s">
        <v>1312</v>
      </c>
      <c r="G21" s="115"/>
      <c r="H21" s="115"/>
      <c r="I21" s="176">
        <f t="shared" si="0"/>
        <v>0</v>
      </c>
      <c r="J21" s="177">
        <f t="shared" si="1"/>
        <v>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25">
      <c r="A22" s="57" t="s">
        <v>58</v>
      </c>
      <c r="B22" s="12" t="s">
        <v>296</v>
      </c>
      <c r="C22" s="12" t="s">
        <v>297</v>
      </c>
      <c r="D22" s="23"/>
      <c r="E22" s="12"/>
      <c r="F22" s="8" t="s">
        <v>298</v>
      </c>
      <c r="G22" s="46" t="s">
        <v>1090</v>
      </c>
      <c r="H22" s="46" t="s">
        <v>1638</v>
      </c>
      <c r="I22" s="176">
        <f t="shared" si="0"/>
        <v>153</v>
      </c>
      <c r="J22" s="177">
        <f t="shared" si="1"/>
        <v>1227.06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25">
      <c r="A23" s="57" t="s">
        <v>61</v>
      </c>
      <c r="B23" s="12" t="s">
        <v>488</v>
      </c>
      <c r="C23" s="12" t="s">
        <v>489</v>
      </c>
      <c r="D23" s="12"/>
      <c r="E23" s="10"/>
      <c r="F23" s="8" t="s">
        <v>454</v>
      </c>
      <c r="G23" s="46" t="s">
        <v>16</v>
      </c>
      <c r="H23" s="46" t="s">
        <v>16</v>
      </c>
      <c r="I23" s="176">
        <f t="shared" si="0"/>
        <v>0</v>
      </c>
      <c r="J23" s="177">
        <f t="shared" si="1"/>
        <v>0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25">
      <c r="A24" s="57" t="s">
        <v>65</v>
      </c>
      <c r="B24" s="12" t="s">
        <v>14</v>
      </c>
      <c r="C24" s="164" t="s">
        <v>122</v>
      </c>
      <c r="D24" s="23"/>
      <c r="E24" s="12"/>
      <c r="F24" s="8" t="s">
        <v>15</v>
      </c>
      <c r="G24" s="46" t="s">
        <v>464</v>
      </c>
      <c r="H24" s="46" t="s">
        <v>300</v>
      </c>
      <c r="I24" s="176">
        <f t="shared" si="0"/>
        <v>11</v>
      </c>
      <c r="J24" s="177">
        <f t="shared" si="1"/>
        <v>88.22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25">
      <c r="A25" s="57" t="s">
        <v>68</v>
      </c>
      <c r="B25" s="99" t="s">
        <v>523</v>
      </c>
      <c r="C25" s="99" t="s">
        <v>524</v>
      </c>
      <c r="D25" s="23"/>
      <c r="E25" s="12"/>
      <c r="F25" s="99" t="s">
        <v>527</v>
      </c>
      <c r="G25" s="46" t="s">
        <v>1447</v>
      </c>
      <c r="H25" s="46" t="s">
        <v>1639</v>
      </c>
      <c r="I25" s="176">
        <f t="shared" si="0"/>
        <v>451</v>
      </c>
      <c r="J25" s="177">
        <f t="shared" si="1"/>
        <v>3617.02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25">
      <c r="A26" s="57" t="s">
        <v>71</v>
      </c>
      <c r="B26" s="99" t="s">
        <v>525</v>
      </c>
      <c r="C26" s="99" t="s">
        <v>526</v>
      </c>
      <c r="D26" s="23"/>
      <c r="E26" s="12"/>
      <c r="F26" s="99" t="s">
        <v>528</v>
      </c>
      <c r="G26" s="46" t="s">
        <v>307</v>
      </c>
      <c r="H26" s="263" t="s">
        <v>1641</v>
      </c>
      <c r="I26" s="176">
        <f t="shared" si="0"/>
        <v>274</v>
      </c>
      <c r="J26" s="177">
        <f t="shared" si="1"/>
        <v>2197.48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25">
      <c r="A27" s="57" t="s">
        <v>74</v>
      </c>
      <c r="B27" s="12" t="s">
        <v>1290</v>
      </c>
      <c r="C27" s="12" t="s">
        <v>1291</v>
      </c>
      <c r="D27" s="12"/>
      <c r="E27" s="10"/>
      <c r="F27" s="8" t="s">
        <v>1292</v>
      </c>
      <c r="G27" s="115"/>
      <c r="H27" s="115"/>
      <c r="I27" s="176">
        <f t="shared" si="0"/>
        <v>0</v>
      </c>
      <c r="J27" s="177">
        <f t="shared" si="1"/>
        <v>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57" t="s">
        <v>77</v>
      </c>
      <c r="B28" s="12" t="s">
        <v>18</v>
      </c>
      <c r="C28" s="12" t="s">
        <v>123</v>
      </c>
      <c r="D28" s="23"/>
      <c r="E28" s="12"/>
      <c r="F28" s="8" t="s">
        <v>19</v>
      </c>
      <c r="G28" s="46" t="s">
        <v>1448</v>
      </c>
      <c r="H28" s="46" t="s">
        <v>1640</v>
      </c>
      <c r="I28" s="176">
        <f t="shared" si="0"/>
        <v>375</v>
      </c>
      <c r="J28" s="177">
        <f t="shared" si="1"/>
        <v>3007.5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25">
      <c r="A29" s="57" t="s">
        <v>81</v>
      </c>
      <c r="B29" s="12" t="s">
        <v>21</v>
      </c>
      <c r="C29" s="12" t="s">
        <v>124</v>
      </c>
      <c r="D29" s="23"/>
      <c r="E29" s="12"/>
      <c r="F29" s="8" t="s">
        <v>22</v>
      </c>
      <c r="G29" s="46" t="s">
        <v>1331</v>
      </c>
      <c r="H29" s="46" t="s">
        <v>1331</v>
      </c>
      <c r="I29" s="176">
        <f t="shared" si="0"/>
        <v>0</v>
      </c>
      <c r="J29" s="177">
        <f t="shared" si="1"/>
        <v>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25">
      <c r="A30" s="57" t="s">
        <v>83</v>
      </c>
      <c r="B30" s="12" t="s">
        <v>484</v>
      </c>
      <c r="C30" s="12" t="s">
        <v>485</v>
      </c>
      <c r="D30" s="12"/>
      <c r="E30" s="10"/>
      <c r="F30" s="8" t="s">
        <v>416</v>
      </c>
      <c r="G30" s="46" t="s">
        <v>34</v>
      </c>
      <c r="H30" s="46" t="s">
        <v>34</v>
      </c>
      <c r="I30" s="176">
        <f t="shared" si="0"/>
        <v>0</v>
      </c>
      <c r="J30" s="177">
        <f t="shared" si="1"/>
        <v>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x14ac:dyDescent="0.25">
      <c r="A31" s="57" t="s">
        <v>85</v>
      </c>
      <c r="B31" s="12" t="s">
        <v>24</v>
      </c>
      <c r="C31" s="12" t="s">
        <v>125</v>
      </c>
      <c r="D31" s="23"/>
      <c r="E31" s="12"/>
      <c r="F31" s="8" t="s">
        <v>25</v>
      </c>
      <c r="G31" s="46" t="s">
        <v>1449</v>
      </c>
      <c r="H31" s="46" t="s">
        <v>1642</v>
      </c>
      <c r="I31" s="176">
        <f t="shared" si="0"/>
        <v>469</v>
      </c>
      <c r="J31" s="177">
        <f t="shared" si="1"/>
        <v>3761.3799999999997</v>
      </c>
      <c r="K31" s="22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25">
      <c r="A32" s="57" t="s">
        <v>88</v>
      </c>
      <c r="B32" s="12" t="s">
        <v>27</v>
      </c>
      <c r="C32" s="12" t="s">
        <v>126</v>
      </c>
      <c r="D32" s="23"/>
      <c r="E32" s="12"/>
      <c r="F32" s="8" t="s">
        <v>28</v>
      </c>
      <c r="G32" s="46" t="s">
        <v>496</v>
      </c>
      <c r="H32" s="46" t="s">
        <v>496</v>
      </c>
      <c r="I32" s="176">
        <f t="shared" si="0"/>
        <v>0</v>
      </c>
      <c r="J32" s="177">
        <f t="shared" si="1"/>
        <v>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x14ac:dyDescent="0.25">
      <c r="A33" s="57" t="s">
        <v>90</v>
      </c>
      <c r="B33" s="12" t="s">
        <v>30</v>
      </c>
      <c r="C33" s="12" t="s">
        <v>127</v>
      </c>
      <c r="D33" s="8"/>
      <c r="E33" s="10"/>
      <c r="F33" s="8" t="s">
        <v>22</v>
      </c>
      <c r="G33" s="46" t="s">
        <v>49</v>
      </c>
      <c r="H33" s="46" t="s">
        <v>49</v>
      </c>
      <c r="I33" s="176">
        <f t="shared" si="0"/>
        <v>0</v>
      </c>
      <c r="J33" s="177">
        <f t="shared" si="1"/>
        <v>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x14ac:dyDescent="0.25">
      <c r="A34" s="57" t="s">
        <v>57</v>
      </c>
      <c r="B34" s="12" t="s">
        <v>32</v>
      </c>
      <c r="C34" s="12" t="s">
        <v>128</v>
      </c>
      <c r="D34" s="23"/>
      <c r="E34" s="12"/>
      <c r="F34" s="8" t="s">
        <v>33</v>
      </c>
      <c r="G34" s="46" t="s">
        <v>34</v>
      </c>
      <c r="H34" s="46" t="s">
        <v>34</v>
      </c>
      <c r="I34" s="176">
        <f t="shared" si="0"/>
        <v>0</v>
      </c>
      <c r="J34" s="177">
        <f t="shared" si="1"/>
        <v>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x14ac:dyDescent="0.25">
      <c r="A35" s="57" t="s">
        <v>146</v>
      </c>
      <c r="B35" s="12" t="s">
        <v>35</v>
      </c>
      <c r="C35" s="12" t="s">
        <v>129</v>
      </c>
      <c r="D35" s="23"/>
      <c r="E35" s="12"/>
      <c r="F35" s="8" t="s">
        <v>36</v>
      </c>
      <c r="G35" s="46" t="s">
        <v>742</v>
      </c>
      <c r="H35" s="46" t="s">
        <v>1643</v>
      </c>
      <c r="I35" s="176">
        <f t="shared" si="0"/>
        <v>12</v>
      </c>
      <c r="J35" s="177">
        <f t="shared" si="1"/>
        <v>96.24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x14ac:dyDescent="0.25">
      <c r="A36" s="57" t="s">
        <v>191</v>
      </c>
      <c r="B36" s="12" t="s">
        <v>215</v>
      </c>
      <c r="C36" s="12" t="s">
        <v>213</v>
      </c>
      <c r="D36" s="8"/>
      <c r="E36" s="10"/>
      <c r="F36" s="8" t="s">
        <v>214</v>
      </c>
      <c r="G36" s="46" t="s">
        <v>1225</v>
      </c>
      <c r="H36" s="46" t="s">
        <v>1225</v>
      </c>
      <c r="I36" s="176">
        <f t="shared" si="0"/>
        <v>0</v>
      </c>
      <c r="J36" s="177">
        <f t="shared" si="1"/>
        <v>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x14ac:dyDescent="0.25">
      <c r="A37" s="57" t="s">
        <v>192</v>
      </c>
      <c r="B37" s="12" t="s">
        <v>38</v>
      </c>
      <c r="C37" s="12" t="s">
        <v>130</v>
      </c>
      <c r="D37" s="23"/>
      <c r="E37" s="12"/>
      <c r="F37" s="8" t="s">
        <v>39</v>
      </c>
      <c r="G37" s="46" t="s">
        <v>595</v>
      </c>
      <c r="H37" s="46" t="s">
        <v>595</v>
      </c>
      <c r="I37" s="176">
        <f t="shared" si="0"/>
        <v>0</v>
      </c>
      <c r="J37" s="177">
        <f t="shared" si="1"/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x14ac:dyDescent="0.25">
      <c r="A38" s="57" t="s">
        <v>193</v>
      </c>
      <c r="B38" s="12" t="s">
        <v>216</v>
      </c>
      <c r="C38" s="64" t="s">
        <v>1279</v>
      </c>
      <c r="D38" s="23"/>
      <c r="E38" s="12"/>
      <c r="F38" s="8" t="s">
        <v>214</v>
      </c>
      <c r="G38" s="46" t="s">
        <v>1450</v>
      </c>
      <c r="H38" s="46" t="s">
        <v>1381</v>
      </c>
      <c r="I38" s="176">
        <f t="shared" si="0"/>
        <v>-901</v>
      </c>
      <c r="J38" s="177">
        <f t="shared" si="1"/>
        <v>-7226.0199999999995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x14ac:dyDescent="0.25">
      <c r="A39" s="57" t="s">
        <v>194</v>
      </c>
      <c r="B39" s="12" t="s">
        <v>694</v>
      </c>
      <c r="C39" s="12" t="s">
        <v>695</v>
      </c>
      <c r="D39" s="8"/>
      <c r="E39" s="10"/>
      <c r="F39" s="8" t="s">
        <v>691</v>
      </c>
      <c r="G39" s="46" t="s">
        <v>49</v>
      </c>
      <c r="H39" s="46" t="s">
        <v>49</v>
      </c>
      <c r="I39" s="176">
        <f t="shared" si="0"/>
        <v>0</v>
      </c>
      <c r="J39" s="177">
        <f t="shared" si="1"/>
        <v>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25">
      <c r="A40" s="57" t="s">
        <v>195</v>
      </c>
      <c r="B40" s="12" t="s">
        <v>218</v>
      </c>
      <c r="C40" s="64" t="s">
        <v>219</v>
      </c>
      <c r="D40" s="23"/>
      <c r="E40" s="12"/>
      <c r="F40" s="8" t="s">
        <v>210</v>
      </c>
      <c r="G40" s="46" t="s">
        <v>1243</v>
      </c>
      <c r="H40" s="46" t="s">
        <v>1644</v>
      </c>
      <c r="I40" s="176">
        <f t="shared" si="0"/>
        <v>7</v>
      </c>
      <c r="J40" s="177">
        <f t="shared" si="1"/>
        <v>56.14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x14ac:dyDescent="0.25">
      <c r="A41" s="57" t="s">
        <v>196</v>
      </c>
      <c r="B41" s="12" t="s">
        <v>472</v>
      </c>
      <c r="C41" s="64" t="s">
        <v>473</v>
      </c>
      <c r="D41" s="23"/>
      <c r="E41" s="12"/>
      <c r="F41" s="8" t="s">
        <v>416</v>
      </c>
      <c r="G41" s="46" t="s">
        <v>58</v>
      </c>
      <c r="H41" s="46" t="s">
        <v>940</v>
      </c>
      <c r="I41" s="176">
        <f t="shared" si="0"/>
        <v>153</v>
      </c>
      <c r="J41" s="177">
        <f t="shared" si="1"/>
        <v>1227.06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ht="30" x14ac:dyDescent="0.25">
      <c r="A42" s="57" t="s">
        <v>197</v>
      </c>
      <c r="B42" s="12" t="s">
        <v>1523</v>
      </c>
      <c r="C42" s="187" t="s">
        <v>1524</v>
      </c>
      <c r="D42" s="8"/>
      <c r="E42" s="10"/>
      <c r="F42" s="8" t="s">
        <v>1525</v>
      </c>
      <c r="G42" s="115"/>
      <c r="H42" s="115"/>
      <c r="I42" s="176">
        <f t="shared" si="0"/>
        <v>0</v>
      </c>
      <c r="J42" s="177">
        <f t="shared" si="1"/>
        <v>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x14ac:dyDescent="0.25">
      <c r="A43" s="57" t="s">
        <v>198</v>
      </c>
      <c r="B43" s="12" t="s">
        <v>220</v>
      </c>
      <c r="C43" s="64" t="s">
        <v>221</v>
      </c>
      <c r="D43" s="23"/>
      <c r="E43" s="12"/>
      <c r="F43" s="8" t="s">
        <v>222</v>
      </c>
      <c r="G43" s="46" t="s">
        <v>1451</v>
      </c>
      <c r="H43" s="46" t="s">
        <v>1645</v>
      </c>
      <c r="I43" s="176">
        <f t="shared" si="0"/>
        <v>288</v>
      </c>
      <c r="J43" s="177">
        <f t="shared" si="1"/>
        <v>2309.7599999999998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x14ac:dyDescent="0.25">
      <c r="A44" s="57" t="s">
        <v>206</v>
      </c>
      <c r="B44" s="12" t="s">
        <v>673</v>
      </c>
      <c r="C44" s="12" t="s">
        <v>674</v>
      </c>
      <c r="D44" s="23"/>
      <c r="E44" s="12"/>
      <c r="F44" s="8" t="s">
        <v>675</v>
      </c>
      <c r="G44" s="46" t="s">
        <v>1452</v>
      </c>
      <c r="H44" s="46" t="s">
        <v>1646</v>
      </c>
      <c r="I44" s="176">
        <f t="shared" si="0"/>
        <v>386</v>
      </c>
      <c r="J44" s="177">
        <f t="shared" si="1"/>
        <v>3095.72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x14ac:dyDescent="0.25">
      <c r="A45" s="57" t="s">
        <v>91</v>
      </c>
      <c r="B45" s="12" t="s">
        <v>475</v>
      </c>
      <c r="C45" s="64" t="s">
        <v>476</v>
      </c>
      <c r="D45" s="8"/>
      <c r="E45" s="10"/>
      <c r="F45" s="8" t="s">
        <v>477</v>
      </c>
      <c r="G45" s="46" t="s">
        <v>1151</v>
      </c>
      <c r="H45" s="46" t="s">
        <v>1647</v>
      </c>
      <c r="I45" s="176">
        <f t="shared" si="0"/>
        <v>3</v>
      </c>
      <c r="J45" s="177">
        <f t="shared" si="1"/>
        <v>24.06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 x14ac:dyDescent="0.25">
      <c r="A46" s="57" t="s">
        <v>159</v>
      </c>
      <c r="B46" s="99" t="s">
        <v>529</v>
      </c>
      <c r="C46" s="99" t="s">
        <v>530</v>
      </c>
      <c r="D46" s="8"/>
      <c r="E46" s="10"/>
      <c r="F46" s="99" t="s">
        <v>531</v>
      </c>
      <c r="G46" s="46" t="s">
        <v>205</v>
      </c>
      <c r="H46" s="46" t="s">
        <v>205</v>
      </c>
      <c r="I46" s="176">
        <f t="shared" si="0"/>
        <v>0</v>
      </c>
      <c r="J46" s="177">
        <f t="shared" si="1"/>
        <v>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x14ac:dyDescent="0.25">
      <c r="A47" s="57" t="s">
        <v>242</v>
      </c>
      <c r="B47" s="12" t="s">
        <v>41</v>
      </c>
      <c r="C47" s="12" t="s">
        <v>131</v>
      </c>
      <c r="D47" s="23"/>
      <c r="E47" s="12"/>
      <c r="F47" s="8" t="s">
        <v>42</v>
      </c>
      <c r="G47" s="115" t="s">
        <v>635</v>
      </c>
      <c r="H47" s="115" t="s">
        <v>16</v>
      </c>
      <c r="I47" s="176">
        <f t="shared" si="0"/>
        <v>-1249</v>
      </c>
      <c r="J47" s="177">
        <f t="shared" si="1"/>
        <v>-10016.98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x14ac:dyDescent="0.25">
      <c r="A48" s="57" t="s">
        <v>190</v>
      </c>
      <c r="B48" s="12" t="s">
        <v>44</v>
      </c>
      <c r="C48" s="12" t="s">
        <v>132</v>
      </c>
      <c r="D48" s="23"/>
      <c r="E48" s="8"/>
      <c r="F48" s="8" t="s">
        <v>45</v>
      </c>
      <c r="G48" s="46" t="s">
        <v>1453</v>
      </c>
      <c r="H48" s="46" t="s">
        <v>1648</v>
      </c>
      <c r="I48" s="176">
        <f t="shared" si="0"/>
        <v>187</v>
      </c>
      <c r="J48" s="177">
        <f t="shared" si="1"/>
        <v>1499.74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x14ac:dyDescent="0.25">
      <c r="A49" s="57" t="s">
        <v>243</v>
      </c>
      <c r="B49" s="12" t="s">
        <v>47</v>
      </c>
      <c r="C49" s="12" t="s">
        <v>133</v>
      </c>
      <c r="D49" s="23"/>
      <c r="E49" s="8"/>
      <c r="F49" s="8" t="s">
        <v>48</v>
      </c>
      <c r="G49" s="46" t="s">
        <v>1454</v>
      </c>
      <c r="H49" s="46" t="s">
        <v>1649</v>
      </c>
      <c r="I49" s="176">
        <f t="shared" si="0"/>
        <v>470</v>
      </c>
      <c r="J49" s="177">
        <f t="shared" si="1"/>
        <v>3769.3999999999996</v>
      </c>
      <c r="K49" s="22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x14ac:dyDescent="0.25">
      <c r="A50" s="57" t="s">
        <v>244</v>
      </c>
      <c r="B50" s="12" t="s">
        <v>223</v>
      </c>
      <c r="C50" s="12" t="s">
        <v>224</v>
      </c>
      <c r="D50" s="23"/>
      <c r="E50" s="8"/>
      <c r="F50" s="8" t="s">
        <v>225</v>
      </c>
      <c r="G50" s="46" t="s">
        <v>1370</v>
      </c>
      <c r="H50" s="46" t="s">
        <v>1650</v>
      </c>
      <c r="I50" s="176">
        <f t="shared" si="0"/>
        <v>128</v>
      </c>
      <c r="J50" s="177">
        <f t="shared" si="1"/>
        <v>1026.56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x14ac:dyDescent="0.25">
      <c r="A51" s="57" t="s">
        <v>157</v>
      </c>
      <c r="B51" s="12" t="s">
        <v>50</v>
      </c>
      <c r="C51" s="12" t="s">
        <v>134</v>
      </c>
      <c r="D51" s="23"/>
      <c r="E51" s="8"/>
      <c r="F51" s="8" t="s">
        <v>51</v>
      </c>
      <c r="G51" s="115" t="s">
        <v>495</v>
      </c>
      <c r="H51" s="115" t="s">
        <v>16</v>
      </c>
      <c r="I51" s="176">
        <f t="shared" si="0"/>
        <v>-81</v>
      </c>
      <c r="J51" s="177">
        <f t="shared" si="1"/>
        <v>-649.62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x14ac:dyDescent="0.25">
      <c r="A52" s="57" t="s">
        <v>245</v>
      </c>
      <c r="B52" s="12" t="s">
        <v>812</v>
      </c>
      <c r="C52" s="12" t="s">
        <v>813</v>
      </c>
      <c r="D52" s="8"/>
      <c r="E52" s="10"/>
      <c r="F52" s="8" t="s">
        <v>814</v>
      </c>
      <c r="G52" s="46" t="s">
        <v>65</v>
      </c>
      <c r="H52" s="46" t="s">
        <v>77</v>
      </c>
      <c r="I52" s="176">
        <f t="shared" si="0"/>
        <v>4</v>
      </c>
      <c r="J52" s="177">
        <f t="shared" si="1"/>
        <v>32.08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x14ac:dyDescent="0.25">
      <c r="A53" s="57" t="s">
        <v>246</v>
      </c>
      <c r="B53" s="12" t="s">
        <v>310</v>
      </c>
      <c r="C53" s="12" t="s">
        <v>311</v>
      </c>
      <c r="D53" s="23"/>
      <c r="E53" s="8"/>
      <c r="F53" s="8" t="s">
        <v>312</v>
      </c>
      <c r="G53" s="46" t="s">
        <v>1455</v>
      </c>
      <c r="H53" s="46" t="s">
        <v>1651</v>
      </c>
      <c r="I53" s="176">
        <f t="shared" si="0"/>
        <v>428</v>
      </c>
      <c r="J53" s="177">
        <f t="shared" si="1"/>
        <v>3432.56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x14ac:dyDescent="0.25">
      <c r="A54" s="57" t="s">
        <v>247</v>
      </c>
      <c r="B54" s="12" t="s">
        <v>53</v>
      </c>
      <c r="C54" s="12" t="s">
        <v>135</v>
      </c>
      <c r="D54" s="23"/>
      <c r="E54" s="8"/>
      <c r="F54" s="8" t="s">
        <v>39</v>
      </c>
      <c r="G54" s="48" t="s">
        <v>1149</v>
      </c>
      <c r="H54" s="48" t="s">
        <v>1652</v>
      </c>
      <c r="I54" s="176">
        <f t="shared" si="0"/>
        <v>84</v>
      </c>
      <c r="J54" s="177">
        <f t="shared" si="1"/>
        <v>673.68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x14ac:dyDescent="0.25">
      <c r="A55" s="57" t="s">
        <v>92</v>
      </c>
      <c r="B55" s="12" t="s">
        <v>55</v>
      </c>
      <c r="C55" s="12" t="s">
        <v>136</v>
      </c>
      <c r="D55" s="23"/>
      <c r="E55" s="12"/>
      <c r="F55" s="8" t="s">
        <v>56</v>
      </c>
      <c r="G55" s="46" t="s">
        <v>1456</v>
      </c>
      <c r="H55" s="46" t="s">
        <v>1653</v>
      </c>
      <c r="I55" s="176">
        <f t="shared" si="0"/>
        <v>682</v>
      </c>
      <c r="J55" s="177">
        <f t="shared" si="1"/>
        <v>5469.6399999999994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x14ac:dyDescent="0.25">
      <c r="A56" s="57" t="s">
        <v>153</v>
      </c>
      <c r="B56" s="12" t="s">
        <v>59</v>
      </c>
      <c r="C56" s="12" t="s">
        <v>137</v>
      </c>
      <c r="D56" s="25"/>
      <c r="E56" s="8"/>
      <c r="F56" s="8" t="s">
        <v>60</v>
      </c>
      <c r="G56" s="46" t="s">
        <v>1457</v>
      </c>
      <c r="H56" s="46" t="s">
        <v>1457</v>
      </c>
      <c r="I56" s="176">
        <f t="shared" si="0"/>
        <v>0</v>
      </c>
      <c r="J56" s="177">
        <f t="shared" si="1"/>
        <v>0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x14ac:dyDescent="0.25">
      <c r="A57" s="57" t="s">
        <v>248</v>
      </c>
      <c r="B57" s="99" t="s">
        <v>532</v>
      </c>
      <c r="C57" s="99" t="s">
        <v>533</v>
      </c>
      <c r="D57" s="25"/>
      <c r="E57" s="8"/>
      <c r="F57" s="99" t="s">
        <v>531</v>
      </c>
      <c r="G57" s="46" t="s">
        <v>629</v>
      </c>
      <c r="H57" s="46" t="s">
        <v>629</v>
      </c>
      <c r="I57" s="176">
        <f t="shared" si="0"/>
        <v>0</v>
      </c>
      <c r="J57" s="177">
        <f t="shared" si="1"/>
        <v>0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x14ac:dyDescent="0.25">
      <c r="A58" s="57" t="s">
        <v>249</v>
      </c>
      <c r="B58" s="99" t="s">
        <v>653</v>
      </c>
      <c r="C58" s="12" t="s">
        <v>654</v>
      </c>
      <c r="D58" s="25"/>
      <c r="E58" s="8"/>
      <c r="F58" s="8" t="s">
        <v>655</v>
      </c>
      <c r="G58" s="46" t="s">
        <v>54</v>
      </c>
      <c r="H58" s="46" t="s">
        <v>54</v>
      </c>
      <c r="I58" s="176">
        <f t="shared" si="0"/>
        <v>0</v>
      </c>
      <c r="J58" s="177">
        <f t="shared" si="1"/>
        <v>0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x14ac:dyDescent="0.25">
      <c r="A59" s="57" t="s">
        <v>250</v>
      </c>
      <c r="B59" s="99" t="s">
        <v>1425</v>
      </c>
      <c r="C59" s="108" t="s">
        <v>1426</v>
      </c>
      <c r="D59" s="31"/>
      <c r="E59" s="106"/>
      <c r="F59" s="31" t="s">
        <v>1427</v>
      </c>
      <c r="G59" s="115"/>
      <c r="H59" s="115"/>
      <c r="I59" s="176">
        <f t="shared" si="0"/>
        <v>0</v>
      </c>
      <c r="J59" s="177">
        <f t="shared" si="1"/>
        <v>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x14ac:dyDescent="0.25">
      <c r="A60" s="57" t="s">
        <v>251</v>
      </c>
      <c r="B60" s="99" t="s">
        <v>818</v>
      </c>
      <c r="C60" s="108" t="s">
        <v>819</v>
      </c>
      <c r="D60" s="25"/>
      <c r="E60" s="8"/>
      <c r="F60" s="31" t="s">
        <v>820</v>
      </c>
      <c r="G60" s="46" t="s">
        <v>57</v>
      </c>
      <c r="H60" s="46" t="s">
        <v>146</v>
      </c>
      <c r="I60" s="176">
        <f t="shared" si="0"/>
        <v>1</v>
      </c>
      <c r="J60" s="177">
        <f t="shared" si="1"/>
        <v>8.02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x14ac:dyDescent="0.25">
      <c r="A61" s="57" t="s">
        <v>390</v>
      </c>
      <c r="B61" s="12" t="s">
        <v>62</v>
      </c>
      <c r="C61" s="108" t="s">
        <v>122</v>
      </c>
      <c r="D61" s="25"/>
      <c r="E61" s="237"/>
      <c r="F61" s="204" t="s">
        <v>63</v>
      </c>
      <c r="G61" s="46" t="s">
        <v>1458</v>
      </c>
      <c r="H61" s="46" t="s">
        <v>1654</v>
      </c>
      <c r="I61" s="176">
        <f t="shared" si="0"/>
        <v>11</v>
      </c>
      <c r="J61" s="177">
        <f t="shared" si="1"/>
        <v>88.22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x14ac:dyDescent="0.25">
      <c r="A62" s="57" t="s">
        <v>167</v>
      </c>
      <c r="B62" s="12" t="s">
        <v>64</v>
      </c>
      <c r="C62" s="109"/>
      <c r="D62" s="29"/>
      <c r="E62" s="238"/>
      <c r="F62" s="206"/>
      <c r="G62" s="46" t="s">
        <v>1459</v>
      </c>
      <c r="H62" s="46" t="s">
        <v>1655</v>
      </c>
      <c r="I62" s="176">
        <f t="shared" si="0"/>
        <v>10</v>
      </c>
      <c r="J62" s="177">
        <f t="shared" si="1"/>
        <v>80.199999999999989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x14ac:dyDescent="0.25">
      <c r="A63" s="57" t="s">
        <v>318</v>
      </c>
      <c r="B63" s="12" t="s">
        <v>164</v>
      </c>
      <c r="C63" s="109" t="s">
        <v>165</v>
      </c>
      <c r="D63" s="30"/>
      <c r="E63" s="10"/>
      <c r="F63" s="197" t="s">
        <v>166</v>
      </c>
      <c r="G63" s="46" t="s">
        <v>300</v>
      </c>
      <c r="H63" s="46" t="s">
        <v>575</v>
      </c>
      <c r="I63" s="176">
        <f t="shared" si="0"/>
        <v>8</v>
      </c>
      <c r="J63" s="177">
        <f t="shared" si="1"/>
        <v>64.16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x14ac:dyDescent="0.25">
      <c r="A64" s="57" t="s">
        <v>364</v>
      </c>
      <c r="B64" s="12" t="s">
        <v>226</v>
      </c>
      <c r="C64" s="109" t="s">
        <v>213</v>
      </c>
      <c r="D64" s="30"/>
      <c r="E64" s="10"/>
      <c r="F64" s="197" t="s">
        <v>214</v>
      </c>
      <c r="G64" s="115" t="s">
        <v>962</v>
      </c>
      <c r="H64" s="115" t="s">
        <v>16</v>
      </c>
      <c r="I64" s="176">
        <f t="shared" si="0"/>
        <v>-1573</v>
      </c>
      <c r="J64" s="177">
        <f t="shared" si="1"/>
        <v>-12615.46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x14ac:dyDescent="0.25">
      <c r="A65" s="57" t="s">
        <v>378</v>
      </c>
      <c r="B65" s="12" t="s">
        <v>461</v>
      </c>
      <c r="C65" s="109" t="s">
        <v>462</v>
      </c>
      <c r="D65" s="30"/>
      <c r="E65" s="10"/>
      <c r="F65" s="197" t="s">
        <v>463</v>
      </c>
      <c r="G65" s="46" t="s">
        <v>515</v>
      </c>
      <c r="H65" s="46" t="s">
        <v>515</v>
      </c>
      <c r="I65" s="176">
        <f t="shared" si="0"/>
        <v>0</v>
      </c>
      <c r="J65" s="177">
        <f t="shared" si="1"/>
        <v>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x14ac:dyDescent="0.25">
      <c r="A66" s="57" t="s">
        <v>309</v>
      </c>
      <c r="B66" s="12" t="s">
        <v>824</v>
      </c>
      <c r="C66" s="109" t="s">
        <v>825</v>
      </c>
      <c r="D66" s="30"/>
      <c r="E66" s="10"/>
      <c r="F66" s="197" t="s">
        <v>826</v>
      </c>
      <c r="G66" s="46" t="s">
        <v>34</v>
      </c>
      <c r="H66" s="46" t="s">
        <v>54</v>
      </c>
      <c r="I66" s="176">
        <f t="shared" si="0"/>
        <v>7</v>
      </c>
      <c r="J66" s="177">
        <f t="shared" si="1"/>
        <v>56.14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x14ac:dyDescent="0.25">
      <c r="A67" s="57" t="s">
        <v>391</v>
      </c>
      <c r="B67" s="12" t="s">
        <v>1397</v>
      </c>
      <c r="C67" s="109" t="s">
        <v>1398</v>
      </c>
      <c r="D67" s="30"/>
      <c r="E67" s="10"/>
      <c r="F67" s="197" t="s">
        <v>1396</v>
      </c>
      <c r="G67" s="115"/>
      <c r="H67" s="115"/>
      <c r="I67" s="176">
        <f t="shared" si="0"/>
        <v>0</v>
      </c>
      <c r="J67" s="177">
        <f t="shared" si="1"/>
        <v>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25">
      <c r="A68" s="57" t="s">
        <v>155</v>
      </c>
      <c r="B68" s="99" t="s">
        <v>534</v>
      </c>
      <c r="C68" s="99" t="s">
        <v>535</v>
      </c>
      <c r="D68" s="23"/>
      <c r="E68" s="8"/>
      <c r="F68" s="99" t="s">
        <v>536</v>
      </c>
      <c r="G68" s="46" t="s">
        <v>1460</v>
      </c>
      <c r="H68" s="46" t="s">
        <v>1656</v>
      </c>
      <c r="I68" s="176">
        <f t="shared" si="0"/>
        <v>311</v>
      </c>
      <c r="J68" s="177">
        <f t="shared" si="1"/>
        <v>2494.2199999999998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x14ac:dyDescent="0.25">
      <c r="A69" s="57" t="s">
        <v>392</v>
      </c>
      <c r="B69" s="12" t="s">
        <v>66</v>
      </c>
      <c r="C69" s="12" t="s">
        <v>138</v>
      </c>
      <c r="D69" s="23"/>
      <c r="E69" s="8"/>
      <c r="F69" s="8" t="s">
        <v>67</v>
      </c>
      <c r="G69" s="46" t="s">
        <v>1461</v>
      </c>
      <c r="H69" s="46" t="s">
        <v>1657</v>
      </c>
      <c r="I69" s="176">
        <f t="shared" si="0"/>
        <v>217</v>
      </c>
      <c r="J69" s="177">
        <f t="shared" si="1"/>
        <v>1740.34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ht="15" customHeight="1" x14ac:dyDescent="0.25">
      <c r="A70" s="57" t="s">
        <v>256</v>
      </c>
      <c r="B70" s="12" t="s">
        <v>320</v>
      </c>
      <c r="C70" s="12" t="s">
        <v>321</v>
      </c>
      <c r="D70" s="30"/>
      <c r="E70" s="10"/>
      <c r="F70" s="8" t="s">
        <v>322</v>
      </c>
      <c r="G70" s="46" t="s">
        <v>1240</v>
      </c>
      <c r="H70" s="46" t="s">
        <v>1240</v>
      </c>
      <c r="I70" s="176">
        <f t="shared" si="0"/>
        <v>0</v>
      </c>
      <c r="J70" s="177">
        <f t="shared" si="1"/>
        <v>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ht="15" customHeight="1" x14ac:dyDescent="0.25">
      <c r="A71" s="57" t="s">
        <v>109</v>
      </c>
      <c r="B71" s="12" t="s">
        <v>69</v>
      </c>
      <c r="C71" s="12" t="s">
        <v>139</v>
      </c>
      <c r="D71" s="23"/>
      <c r="E71" s="8"/>
      <c r="F71" s="8" t="s">
        <v>70</v>
      </c>
      <c r="G71" s="46" t="s">
        <v>168</v>
      </c>
      <c r="H71" s="46" t="s">
        <v>168</v>
      </c>
      <c r="I71" s="176">
        <f t="shared" si="0"/>
        <v>0</v>
      </c>
      <c r="J71" s="177">
        <f t="shared" si="1"/>
        <v>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 ht="15" customHeight="1" x14ac:dyDescent="0.25">
      <c r="A72" s="57" t="s">
        <v>393</v>
      </c>
      <c r="B72" s="12" t="s">
        <v>169</v>
      </c>
      <c r="C72" s="12" t="s">
        <v>170</v>
      </c>
      <c r="D72" s="8"/>
      <c r="E72" s="10"/>
      <c r="F72" s="8" t="s">
        <v>166</v>
      </c>
      <c r="G72" s="46" t="s">
        <v>833</v>
      </c>
      <c r="H72" s="46" t="s">
        <v>1631</v>
      </c>
      <c r="I72" s="176">
        <f t="shared" ref="I72:I136" si="2">H72-G72</f>
        <v>1</v>
      </c>
      <c r="J72" s="177">
        <f t="shared" ref="J72:J135" si="3">I72*8.02</f>
        <v>8.02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 ht="15" customHeight="1" x14ac:dyDescent="0.25">
      <c r="A73" s="57" t="s">
        <v>394</v>
      </c>
      <c r="B73" s="12" t="s">
        <v>325</v>
      </c>
      <c r="C73" s="12" t="s">
        <v>326</v>
      </c>
      <c r="D73" s="23"/>
      <c r="E73" s="8"/>
      <c r="F73" s="8" t="s">
        <v>327</v>
      </c>
      <c r="G73" s="46" t="s">
        <v>1254</v>
      </c>
      <c r="H73" s="46" t="s">
        <v>1254</v>
      </c>
      <c r="I73" s="176">
        <f t="shared" si="2"/>
        <v>0</v>
      </c>
      <c r="J73" s="177">
        <f t="shared" si="3"/>
        <v>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 ht="15" customHeight="1" x14ac:dyDescent="0.25">
      <c r="A74" s="57" t="s">
        <v>395</v>
      </c>
      <c r="B74" s="12" t="s">
        <v>1415</v>
      </c>
      <c r="C74" s="12" t="s">
        <v>1416</v>
      </c>
      <c r="D74" s="8"/>
      <c r="E74" s="10"/>
      <c r="F74" s="8" t="s">
        <v>1414</v>
      </c>
      <c r="G74" s="46" t="s">
        <v>318</v>
      </c>
      <c r="H74" s="46" t="s">
        <v>318</v>
      </c>
      <c r="I74" s="176">
        <f t="shared" si="2"/>
        <v>0</v>
      </c>
      <c r="J74" s="177">
        <f t="shared" si="3"/>
        <v>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5" customHeight="1" x14ac:dyDescent="0.25">
      <c r="A75" s="57" t="s">
        <v>268</v>
      </c>
      <c r="B75" s="12" t="s">
        <v>329</v>
      </c>
      <c r="C75" s="12" t="s">
        <v>330</v>
      </c>
      <c r="D75" s="23"/>
      <c r="E75" s="8"/>
      <c r="F75" s="8" t="s">
        <v>327</v>
      </c>
      <c r="G75" s="46" t="s">
        <v>100</v>
      </c>
      <c r="H75" s="46" t="s">
        <v>570</v>
      </c>
      <c r="I75" s="176">
        <f t="shared" si="2"/>
        <v>12</v>
      </c>
      <c r="J75" s="177">
        <f t="shared" si="3"/>
        <v>96.24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x14ac:dyDescent="0.25">
      <c r="A76" s="57" t="s">
        <v>168</v>
      </c>
      <c r="B76" s="12" t="s">
        <v>227</v>
      </c>
      <c r="C76" s="12" t="s">
        <v>213</v>
      </c>
      <c r="D76" s="8"/>
      <c r="E76" s="10"/>
      <c r="F76" s="8" t="s">
        <v>214</v>
      </c>
      <c r="G76" s="46" t="s">
        <v>834</v>
      </c>
      <c r="H76" s="46" t="s">
        <v>834</v>
      </c>
      <c r="I76" s="176">
        <f t="shared" si="2"/>
        <v>0</v>
      </c>
      <c r="J76" s="177">
        <f t="shared" si="3"/>
        <v>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6" x14ac:dyDescent="0.25">
      <c r="A77" s="57" t="s">
        <v>396</v>
      </c>
      <c r="B77" s="12" t="s">
        <v>172</v>
      </c>
      <c r="C77" s="12" t="s">
        <v>173</v>
      </c>
      <c r="D77" s="23"/>
      <c r="E77" s="12"/>
      <c r="F77" s="8" t="s">
        <v>174</v>
      </c>
      <c r="G77" s="46" t="s">
        <v>1241</v>
      </c>
      <c r="H77" s="46" t="s">
        <v>1658</v>
      </c>
      <c r="I77" s="176">
        <f t="shared" si="2"/>
        <v>128</v>
      </c>
      <c r="J77" s="177">
        <f t="shared" si="3"/>
        <v>1026.56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6" x14ac:dyDescent="0.25">
      <c r="A78" s="57" t="s">
        <v>295</v>
      </c>
      <c r="B78" s="12" t="s">
        <v>228</v>
      </c>
      <c r="C78" s="12" t="s">
        <v>213</v>
      </c>
      <c r="D78" s="8"/>
      <c r="E78" s="10"/>
      <c r="F78" s="8" t="s">
        <v>214</v>
      </c>
      <c r="G78" s="46" t="s">
        <v>146</v>
      </c>
      <c r="H78" s="46" t="s">
        <v>146</v>
      </c>
      <c r="I78" s="176">
        <f t="shared" si="2"/>
        <v>0</v>
      </c>
      <c r="J78" s="177">
        <f t="shared" si="3"/>
        <v>0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36" x14ac:dyDescent="0.25">
      <c r="A79" s="57" t="s">
        <v>397</v>
      </c>
      <c r="B79" s="99" t="s">
        <v>537</v>
      </c>
      <c r="C79" s="99" t="s">
        <v>538</v>
      </c>
      <c r="D79" s="23"/>
      <c r="E79" s="12"/>
      <c r="F79" s="99" t="s">
        <v>539</v>
      </c>
      <c r="G79" s="46" t="s">
        <v>1462</v>
      </c>
      <c r="H79" s="46" t="s">
        <v>1659</v>
      </c>
      <c r="I79" s="176">
        <f t="shared" si="2"/>
        <v>549</v>
      </c>
      <c r="J79" s="177">
        <f t="shared" si="3"/>
        <v>4402.9799999999996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6" x14ac:dyDescent="0.25">
      <c r="A80" s="57" t="s">
        <v>398</v>
      </c>
      <c r="B80" s="99" t="s">
        <v>540</v>
      </c>
      <c r="C80" s="99" t="s">
        <v>541</v>
      </c>
      <c r="D80" s="23"/>
      <c r="E80" s="12"/>
      <c r="F80" s="99" t="s">
        <v>542</v>
      </c>
      <c r="G80" s="46" t="s">
        <v>1463</v>
      </c>
      <c r="H80" s="46" t="s">
        <v>1660</v>
      </c>
      <c r="I80" s="176">
        <f t="shared" si="2"/>
        <v>168</v>
      </c>
      <c r="J80" s="177">
        <f t="shared" si="3"/>
        <v>1347.36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1:36" x14ac:dyDescent="0.25">
      <c r="A81" s="57" t="s">
        <v>264</v>
      </c>
      <c r="B81" s="12" t="s">
        <v>72</v>
      </c>
      <c r="C81" s="12" t="s">
        <v>792</v>
      </c>
      <c r="D81" s="23"/>
      <c r="E81" s="12"/>
      <c r="F81" s="8" t="s">
        <v>73</v>
      </c>
      <c r="G81" s="46" t="s">
        <v>1228</v>
      </c>
      <c r="H81" s="46" t="s">
        <v>1661</v>
      </c>
      <c r="I81" s="176">
        <f t="shared" si="2"/>
        <v>16</v>
      </c>
      <c r="J81" s="177">
        <f t="shared" si="3"/>
        <v>128.32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1:36" x14ac:dyDescent="0.25">
      <c r="A82" s="57" t="s">
        <v>399</v>
      </c>
      <c r="B82" s="12" t="s">
        <v>452</v>
      </c>
      <c r="C82" s="12" t="s">
        <v>453</v>
      </c>
      <c r="D82" s="23"/>
      <c r="E82" s="12"/>
      <c r="F82" s="8" t="s">
        <v>454</v>
      </c>
      <c r="G82" s="46" t="s">
        <v>1464</v>
      </c>
      <c r="H82" s="46" t="s">
        <v>1662</v>
      </c>
      <c r="I82" s="176">
        <f t="shared" si="2"/>
        <v>76</v>
      </c>
      <c r="J82" s="177">
        <f t="shared" si="3"/>
        <v>609.52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1:36" x14ac:dyDescent="0.25">
      <c r="A83" s="57" t="s">
        <v>409</v>
      </c>
      <c r="B83" s="99" t="s">
        <v>1103</v>
      </c>
      <c r="C83" s="99" t="s">
        <v>1104</v>
      </c>
      <c r="D83" s="23"/>
      <c r="E83" s="12"/>
      <c r="F83" s="155" t="s">
        <v>1105</v>
      </c>
      <c r="G83" s="46" t="s">
        <v>577</v>
      </c>
      <c r="H83" s="46" t="s">
        <v>953</v>
      </c>
      <c r="I83" s="176">
        <f t="shared" si="2"/>
        <v>140</v>
      </c>
      <c r="J83" s="177">
        <f t="shared" si="3"/>
        <v>1122.8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6" x14ac:dyDescent="0.25">
      <c r="A84" s="57" t="s">
        <v>492</v>
      </c>
      <c r="B84" s="12" t="s">
        <v>75</v>
      </c>
      <c r="C84" s="12" t="s">
        <v>141</v>
      </c>
      <c r="D84" s="23"/>
      <c r="E84" s="12"/>
      <c r="F84" s="8" t="s">
        <v>76</v>
      </c>
      <c r="G84" s="46" t="s">
        <v>492</v>
      </c>
      <c r="H84" s="46" t="s">
        <v>498</v>
      </c>
      <c r="I84" s="176">
        <f t="shared" si="2"/>
        <v>6</v>
      </c>
      <c r="J84" s="177">
        <f t="shared" si="3"/>
        <v>48.12</v>
      </c>
    </row>
    <row r="85" spans="1:36" x14ac:dyDescent="0.25">
      <c r="A85" s="57" t="s">
        <v>493</v>
      </c>
      <c r="B85" s="12" t="s">
        <v>78</v>
      </c>
      <c r="C85" s="108" t="s">
        <v>142</v>
      </c>
      <c r="D85" s="25"/>
      <c r="E85" s="237"/>
      <c r="F85" s="204" t="s">
        <v>79</v>
      </c>
      <c r="G85" s="46" t="s">
        <v>1465</v>
      </c>
      <c r="H85" s="46" t="s">
        <v>1663</v>
      </c>
      <c r="I85" s="176">
        <f t="shared" si="2"/>
        <v>624</v>
      </c>
      <c r="J85" s="177">
        <f t="shared" si="3"/>
        <v>5004.4799999999996</v>
      </c>
    </row>
    <row r="86" spans="1:36" x14ac:dyDescent="0.25">
      <c r="A86" s="57" t="s">
        <v>494</v>
      </c>
      <c r="B86" s="12" t="s">
        <v>80</v>
      </c>
      <c r="C86" s="109"/>
      <c r="D86" s="29"/>
      <c r="E86" s="238"/>
      <c r="F86" s="206"/>
      <c r="G86" s="46" t="s">
        <v>1466</v>
      </c>
      <c r="H86" s="46" t="s">
        <v>1664</v>
      </c>
      <c r="I86" s="176">
        <f t="shared" si="2"/>
        <v>169</v>
      </c>
      <c r="J86" s="177">
        <f t="shared" si="3"/>
        <v>1355.3799999999999</v>
      </c>
    </row>
    <row r="87" spans="1:36" x14ac:dyDescent="0.25">
      <c r="A87" s="57" t="s">
        <v>495</v>
      </c>
      <c r="B87" s="12" t="s">
        <v>336</v>
      </c>
      <c r="C87" s="109" t="s">
        <v>337</v>
      </c>
      <c r="D87" s="23"/>
      <c r="E87" s="12"/>
      <c r="F87" s="197" t="s">
        <v>327</v>
      </c>
      <c r="G87" s="46" t="s">
        <v>1467</v>
      </c>
      <c r="H87" s="46" t="s">
        <v>1665</v>
      </c>
      <c r="I87" s="176">
        <f t="shared" si="2"/>
        <v>4</v>
      </c>
      <c r="J87" s="177">
        <f t="shared" si="3"/>
        <v>32.08</v>
      </c>
    </row>
    <row r="88" spans="1:36" x14ac:dyDescent="0.25">
      <c r="A88" s="57" t="s">
        <v>496</v>
      </c>
      <c r="B88" s="12" t="s">
        <v>1540</v>
      </c>
      <c r="C88" s="109" t="s">
        <v>1541</v>
      </c>
      <c r="D88" s="8"/>
      <c r="E88" s="10"/>
      <c r="F88" s="197" t="s">
        <v>1542</v>
      </c>
      <c r="G88" s="115"/>
      <c r="H88" s="115" t="s">
        <v>245</v>
      </c>
      <c r="I88" s="176">
        <f t="shared" si="2"/>
        <v>46</v>
      </c>
      <c r="J88" s="177">
        <f t="shared" si="3"/>
        <v>368.91999999999996</v>
      </c>
    </row>
    <row r="89" spans="1:36" x14ac:dyDescent="0.25">
      <c r="A89" s="57" t="s">
        <v>497</v>
      </c>
      <c r="B89" s="12" t="s">
        <v>702</v>
      </c>
      <c r="C89" s="12" t="s">
        <v>703</v>
      </c>
      <c r="D89" s="8"/>
      <c r="E89" s="10"/>
      <c r="F89" s="8" t="s">
        <v>704</v>
      </c>
      <c r="G89" s="46" t="s">
        <v>85</v>
      </c>
      <c r="H89" s="46" t="s">
        <v>247</v>
      </c>
      <c r="I89" s="176">
        <f t="shared" si="2"/>
        <v>23</v>
      </c>
      <c r="J89" s="177">
        <f t="shared" si="3"/>
        <v>184.45999999999998</v>
      </c>
    </row>
    <row r="90" spans="1:36" x14ac:dyDescent="0.25">
      <c r="A90" s="57" t="s">
        <v>498</v>
      </c>
      <c r="B90" s="12" t="s">
        <v>902</v>
      </c>
      <c r="C90" s="12" t="s">
        <v>903</v>
      </c>
      <c r="D90" s="23"/>
      <c r="E90" s="12"/>
      <c r="F90" s="8" t="s">
        <v>904</v>
      </c>
      <c r="G90" s="46" t="s">
        <v>642</v>
      </c>
      <c r="H90" s="46" t="s">
        <v>1666</v>
      </c>
      <c r="I90" s="176">
        <f t="shared" si="2"/>
        <v>772</v>
      </c>
      <c r="J90" s="177">
        <f t="shared" si="3"/>
        <v>6191.44</v>
      </c>
    </row>
    <row r="91" spans="1:36" x14ac:dyDescent="0.25">
      <c r="A91" s="57" t="s">
        <v>499</v>
      </c>
      <c r="B91" s="12" t="s">
        <v>696</v>
      </c>
      <c r="C91" s="12" t="s">
        <v>697</v>
      </c>
      <c r="D91" s="23"/>
      <c r="E91" s="12"/>
      <c r="F91" s="8" t="s">
        <v>698</v>
      </c>
      <c r="G91" s="46" t="s">
        <v>493</v>
      </c>
      <c r="H91" s="46" t="s">
        <v>892</v>
      </c>
      <c r="I91" s="176">
        <f t="shared" si="2"/>
        <v>77</v>
      </c>
      <c r="J91" s="177">
        <f t="shared" si="3"/>
        <v>617.54</v>
      </c>
    </row>
    <row r="92" spans="1:36" x14ac:dyDescent="0.25">
      <c r="A92" s="57" t="s">
        <v>500</v>
      </c>
      <c r="B92" s="12" t="s">
        <v>1188</v>
      </c>
      <c r="C92" s="64" t="s">
        <v>1189</v>
      </c>
      <c r="D92" s="8"/>
      <c r="E92" s="10"/>
      <c r="F92" s="8" t="s">
        <v>1185</v>
      </c>
      <c r="G92" s="115"/>
      <c r="H92" s="115" t="s">
        <v>1444</v>
      </c>
      <c r="I92" s="176">
        <f t="shared" si="2"/>
        <v>226</v>
      </c>
      <c r="J92" s="177">
        <f t="shared" si="3"/>
        <v>1812.52</v>
      </c>
    </row>
    <row r="93" spans="1:36" x14ac:dyDescent="0.25">
      <c r="A93" s="57" t="s">
        <v>501</v>
      </c>
      <c r="B93" s="12" t="s">
        <v>682</v>
      </c>
      <c r="C93" s="12" t="s">
        <v>683</v>
      </c>
      <c r="D93" s="23"/>
      <c r="E93" s="12"/>
      <c r="F93" s="8" t="s">
        <v>681</v>
      </c>
      <c r="G93" s="46" t="s">
        <v>1468</v>
      </c>
      <c r="H93" s="46" t="s">
        <v>1667</v>
      </c>
      <c r="I93" s="176">
        <f t="shared" si="2"/>
        <v>474</v>
      </c>
      <c r="J93" s="177">
        <f t="shared" si="3"/>
        <v>3801.48</v>
      </c>
    </row>
    <row r="94" spans="1:36" x14ac:dyDescent="0.25">
      <c r="A94" s="57" t="s">
        <v>502</v>
      </c>
      <c r="B94" s="12" t="s">
        <v>339</v>
      </c>
      <c r="C94" s="109" t="s">
        <v>340</v>
      </c>
      <c r="D94" s="23"/>
      <c r="E94" s="12"/>
      <c r="F94" s="197" t="s">
        <v>322</v>
      </c>
      <c r="G94" s="46" t="s">
        <v>608</v>
      </c>
      <c r="H94" s="46" t="s">
        <v>1444</v>
      </c>
      <c r="I94" s="176">
        <f t="shared" si="2"/>
        <v>102</v>
      </c>
      <c r="J94" s="177">
        <f t="shared" si="3"/>
        <v>818.04</v>
      </c>
    </row>
    <row r="95" spans="1:36" x14ac:dyDescent="0.25">
      <c r="A95" s="57" t="s">
        <v>464</v>
      </c>
      <c r="B95" s="12" t="s">
        <v>180</v>
      </c>
      <c r="C95" s="109" t="s">
        <v>181</v>
      </c>
      <c r="D95" s="23"/>
      <c r="E95" s="12"/>
      <c r="F95" s="197" t="s">
        <v>166</v>
      </c>
      <c r="G95" s="46" t="s">
        <v>838</v>
      </c>
      <c r="H95" s="46" t="s">
        <v>1668</v>
      </c>
      <c r="I95" s="176">
        <f t="shared" si="2"/>
        <v>2</v>
      </c>
      <c r="J95" s="177">
        <f t="shared" si="3"/>
        <v>16.04</v>
      </c>
    </row>
    <row r="96" spans="1:36" x14ac:dyDescent="0.25">
      <c r="A96" s="57" t="s">
        <v>100</v>
      </c>
      <c r="B96" s="12" t="s">
        <v>1297</v>
      </c>
      <c r="C96" s="12" t="s">
        <v>1298</v>
      </c>
      <c r="D96" s="65"/>
      <c r="E96" s="66"/>
      <c r="F96" s="8" t="s">
        <v>1292</v>
      </c>
      <c r="G96" s="115"/>
      <c r="H96" s="115"/>
      <c r="I96" s="176">
        <f t="shared" si="2"/>
        <v>0</v>
      </c>
      <c r="J96" s="177">
        <f t="shared" si="3"/>
        <v>0</v>
      </c>
    </row>
    <row r="97" spans="1:12" x14ac:dyDescent="0.25">
      <c r="A97" s="57" t="s">
        <v>503</v>
      </c>
      <c r="B97" s="12" t="s">
        <v>342</v>
      </c>
      <c r="C97" s="109" t="s">
        <v>343</v>
      </c>
      <c r="D97" s="65"/>
      <c r="E97" s="66"/>
      <c r="F97" s="197" t="s">
        <v>312</v>
      </c>
      <c r="G97" s="46" t="s">
        <v>1469</v>
      </c>
      <c r="H97" s="46" t="s">
        <v>1669</v>
      </c>
      <c r="I97" s="176">
        <f t="shared" si="2"/>
        <v>337</v>
      </c>
      <c r="J97" s="177">
        <f t="shared" si="3"/>
        <v>2702.74</v>
      </c>
    </row>
    <row r="98" spans="1:12" x14ac:dyDescent="0.25">
      <c r="A98" s="57" t="s">
        <v>112</v>
      </c>
      <c r="B98" s="12" t="s">
        <v>345</v>
      </c>
      <c r="C98" s="109" t="s">
        <v>346</v>
      </c>
      <c r="D98" s="23"/>
      <c r="E98" s="12"/>
      <c r="F98" s="197" t="s">
        <v>322</v>
      </c>
      <c r="G98" s="46" t="s">
        <v>1470</v>
      </c>
      <c r="H98" s="46" t="s">
        <v>1670</v>
      </c>
      <c r="I98" s="176">
        <f t="shared" si="2"/>
        <v>326</v>
      </c>
      <c r="J98" s="177">
        <f t="shared" si="3"/>
        <v>2614.52</v>
      </c>
    </row>
    <row r="99" spans="1:12" x14ac:dyDescent="0.25">
      <c r="A99" s="57" t="s">
        <v>504</v>
      </c>
      <c r="B99" s="12" t="s">
        <v>229</v>
      </c>
      <c r="C99" s="109" t="s">
        <v>231</v>
      </c>
      <c r="D99" s="65"/>
      <c r="E99" s="66"/>
      <c r="F99" s="197" t="s">
        <v>214</v>
      </c>
      <c r="G99" s="46" t="s">
        <v>765</v>
      </c>
      <c r="H99" s="46" t="s">
        <v>1671</v>
      </c>
      <c r="I99" s="176">
        <f t="shared" si="2"/>
        <v>19</v>
      </c>
      <c r="J99" s="177">
        <f t="shared" si="3"/>
        <v>152.38</v>
      </c>
    </row>
    <row r="100" spans="1:12" x14ac:dyDescent="0.25">
      <c r="A100" s="57" t="s">
        <v>505</v>
      </c>
      <c r="B100" s="12" t="s">
        <v>230</v>
      </c>
      <c r="C100" s="109" t="s">
        <v>231</v>
      </c>
      <c r="D100" s="65"/>
      <c r="E100" s="66"/>
      <c r="F100" s="197" t="s">
        <v>214</v>
      </c>
      <c r="G100" s="46" t="s">
        <v>1471</v>
      </c>
      <c r="H100" s="46" t="s">
        <v>1672</v>
      </c>
      <c r="I100" s="176">
        <f t="shared" si="2"/>
        <v>33</v>
      </c>
      <c r="J100" s="177">
        <f t="shared" si="3"/>
        <v>264.65999999999997</v>
      </c>
    </row>
    <row r="101" spans="1:12" x14ac:dyDescent="0.25">
      <c r="A101" s="57" t="s">
        <v>506</v>
      </c>
      <c r="B101" s="12" t="s">
        <v>1532</v>
      </c>
      <c r="C101" s="12" t="s">
        <v>1533</v>
      </c>
      <c r="D101" s="65"/>
      <c r="E101" s="66"/>
      <c r="F101" s="8" t="s">
        <v>1531</v>
      </c>
      <c r="G101" s="115"/>
      <c r="H101" s="115"/>
      <c r="I101" s="176">
        <f t="shared" si="2"/>
        <v>0</v>
      </c>
      <c r="J101" s="177">
        <f t="shared" si="3"/>
        <v>0</v>
      </c>
    </row>
    <row r="102" spans="1:12" x14ac:dyDescent="0.25">
      <c r="A102" s="57" t="s">
        <v>507</v>
      </c>
      <c r="B102" s="12" t="s">
        <v>905</v>
      </c>
      <c r="C102" s="109" t="s">
        <v>906</v>
      </c>
      <c r="D102" s="65"/>
      <c r="E102" s="66"/>
      <c r="F102" s="197" t="s">
        <v>907</v>
      </c>
      <c r="G102" s="46" t="s">
        <v>23</v>
      </c>
      <c r="H102" s="46" t="s">
        <v>37</v>
      </c>
      <c r="I102" s="176">
        <f t="shared" si="2"/>
        <v>5</v>
      </c>
      <c r="J102" s="177">
        <f t="shared" si="3"/>
        <v>40.099999999999994</v>
      </c>
    </row>
    <row r="103" spans="1:12" x14ac:dyDescent="0.25">
      <c r="A103" s="57" t="s">
        <v>353</v>
      </c>
      <c r="B103" s="12" t="s">
        <v>82</v>
      </c>
      <c r="C103" s="41" t="s">
        <v>143</v>
      </c>
      <c r="D103" s="23"/>
      <c r="E103" s="12"/>
      <c r="F103" s="67" t="s">
        <v>232</v>
      </c>
      <c r="G103" s="48" t="s">
        <v>503</v>
      </c>
      <c r="H103" s="48" t="s">
        <v>389</v>
      </c>
      <c r="I103" s="176">
        <f t="shared" si="2"/>
        <v>42</v>
      </c>
      <c r="J103" s="177">
        <f t="shared" si="3"/>
        <v>336.84</v>
      </c>
    </row>
    <row r="104" spans="1:12" x14ac:dyDescent="0.25">
      <c r="A104" s="57" t="s">
        <v>101</v>
      </c>
      <c r="B104" s="12" t="s">
        <v>908</v>
      </c>
      <c r="C104" s="41" t="s">
        <v>909</v>
      </c>
      <c r="D104" s="65"/>
      <c r="E104" s="66"/>
      <c r="F104" s="67" t="s">
        <v>907</v>
      </c>
      <c r="G104" s="115" t="s">
        <v>16</v>
      </c>
      <c r="H104" s="115" t="s">
        <v>16</v>
      </c>
      <c r="I104" s="176">
        <f t="shared" si="2"/>
        <v>0</v>
      </c>
      <c r="J104" s="177">
        <f t="shared" si="3"/>
        <v>0</v>
      </c>
    </row>
    <row r="105" spans="1:12" x14ac:dyDescent="0.25">
      <c r="A105" s="57" t="s">
        <v>568</v>
      </c>
      <c r="B105" s="12" t="s">
        <v>842</v>
      </c>
      <c r="C105" s="41" t="s">
        <v>843</v>
      </c>
      <c r="D105" s="65"/>
      <c r="E105" s="66"/>
      <c r="F105" s="67" t="s">
        <v>844</v>
      </c>
      <c r="G105" s="48" t="s">
        <v>26</v>
      </c>
      <c r="H105" s="48" t="s">
        <v>65</v>
      </c>
      <c r="I105" s="176">
        <f t="shared" si="2"/>
        <v>13</v>
      </c>
      <c r="J105" s="177">
        <f t="shared" si="3"/>
        <v>104.25999999999999</v>
      </c>
    </row>
    <row r="106" spans="1:12" x14ac:dyDescent="0.25">
      <c r="A106" s="57" t="s">
        <v>300</v>
      </c>
      <c r="B106" s="12" t="s">
        <v>233</v>
      </c>
      <c r="C106" s="41" t="s">
        <v>234</v>
      </c>
      <c r="D106" s="200"/>
      <c r="E106" s="66"/>
      <c r="F106" s="67" t="s">
        <v>210</v>
      </c>
      <c r="G106" s="48" t="s">
        <v>1260</v>
      </c>
      <c r="H106" s="48" t="s">
        <v>1673</v>
      </c>
      <c r="I106" s="176">
        <f t="shared" si="2"/>
        <v>5</v>
      </c>
      <c r="J106" s="177">
        <f t="shared" si="3"/>
        <v>40.099999999999994</v>
      </c>
    </row>
    <row r="107" spans="1:12" x14ac:dyDescent="0.25">
      <c r="A107" s="57" t="s">
        <v>569</v>
      </c>
      <c r="B107" s="12" t="s">
        <v>183</v>
      </c>
      <c r="C107" s="41" t="s">
        <v>184</v>
      </c>
      <c r="D107" s="23"/>
      <c r="E107" s="12"/>
      <c r="F107" s="208" t="s">
        <v>166</v>
      </c>
      <c r="G107" s="48" t="s">
        <v>1472</v>
      </c>
      <c r="H107" s="48" t="s">
        <v>1674</v>
      </c>
      <c r="I107" s="176">
        <f t="shared" si="2"/>
        <v>118</v>
      </c>
      <c r="J107" s="177">
        <f t="shared" si="3"/>
        <v>946.3599999999999</v>
      </c>
      <c r="L107" t="s">
        <v>1165</v>
      </c>
    </row>
    <row r="108" spans="1:12" x14ac:dyDescent="0.25">
      <c r="A108" s="57" t="s">
        <v>570</v>
      </c>
      <c r="B108" s="12" t="s">
        <v>1307</v>
      </c>
      <c r="C108" s="12" t="s">
        <v>1308</v>
      </c>
      <c r="D108" s="8"/>
      <c r="E108" s="10"/>
      <c r="F108" s="8" t="s">
        <v>1309</v>
      </c>
      <c r="G108" s="115"/>
      <c r="H108" s="115"/>
      <c r="I108" s="176">
        <f t="shared" si="2"/>
        <v>0</v>
      </c>
      <c r="J108" s="177">
        <f t="shared" si="3"/>
        <v>0</v>
      </c>
    </row>
    <row r="109" spans="1:12" x14ac:dyDescent="0.25">
      <c r="A109" s="57" t="s">
        <v>571</v>
      </c>
      <c r="B109" s="12" t="s">
        <v>725</v>
      </c>
      <c r="C109" s="41" t="s">
        <v>726</v>
      </c>
      <c r="D109" s="23"/>
      <c r="E109" s="12"/>
      <c r="F109" s="8" t="s">
        <v>727</v>
      </c>
      <c r="G109" s="48" t="s">
        <v>88</v>
      </c>
      <c r="H109" s="48" t="s">
        <v>194</v>
      </c>
      <c r="I109" s="176">
        <f t="shared" si="2"/>
        <v>7</v>
      </c>
      <c r="J109" s="177">
        <f t="shared" si="3"/>
        <v>56.14</v>
      </c>
    </row>
    <row r="110" spans="1:12" x14ac:dyDescent="0.25">
      <c r="A110" s="57" t="s">
        <v>572</v>
      </c>
      <c r="B110" s="12" t="s">
        <v>443</v>
      </c>
      <c r="C110" s="41" t="s">
        <v>444</v>
      </c>
      <c r="D110" s="23"/>
      <c r="E110" s="12"/>
      <c r="F110" s="208" t="s">
        <v>410</v>
      </c>
      <c r="G110" s="48" t="s">
        <v>1473</v>
      </c>
      <c r="H110" s="48" t="s">
        <v>1473</v>
      </c>
      <c r="I110" s="176">
        <f t="shared" si="2"/>
        <v>0</v>
      </c>
      <c r="J110" s="177">
        <f t="shared" si="3"/>
        <v>0</v>
      </c>
    </row>
    <row r="111" spans="1:12" x14ac:dyDescent="0.25">
      <c r="A111" s="57" t="s">
        <v>158</v>
      </c>
      <c r="B111" s="12" t="s">
        <v>910</v>
      </c>
      <c r="C111" s="41" t="s">
        <v>912</v>
      </c>
      <c r="D111" s="23"/>
      <c r="E111" s="12"/>
      <c r="F111" s="208" t="s">
        <v>913</v>
      </c>
      <c r="G111" s="48" t="s">
        <v>389</v>
      </c>
      <c r="H111" s="48" t="s">
        <v>1675</v>
      </c>
      <c r="I111" s="176">
        <f t="shared" si="2"/>
        <v>239</v>
      </c>
      <c r="J111" s="177">
        <f t="shared" si="3"/>
        <v>1916.78</v>
      </c>
    </row>
    <row r="112" spans="1:12" x14ac:dyDescent="0.25">
      <c r="A112" s="57" t="s">
        <v>573</v>
      </c>
      <c r="B112" s="12" t="s">
        <v>911</v>
      </c>
      <c r="C112" s="41" t="s">
        <v>912</v>
      </c>
      <c r="D112" s="23"/>
      <c r="E112" s="12"/>
      <c r="F112" s="208" t="s">
        <v>913</v>
      </c>
      <c r="G112" s="48" t="s">
        <v>981</v>
      </c>
      <c r="H112" s="48" t="s">
        <v>281</v>
      </c>
      <c r="I112" s="176">
        <f t="shared" si="2"/>
        <v>89</v>
      </c>
      <c r="J112" s="177">
        <f t="shared" si="3"/>
        <v>713.78</v>
      </c>
    </row>
    <row r="113" spans="1:11" x14ac:dyDescent="0.25">
      <c r="A113" s="57" t="s">
        <v>574</v>
      </c>
      <c r="B113" s="12" t="s">
        <v>1204</v>
      </c>
      <c r="C113" s="12" t="s">
        <v>1205</v>
      </c>
      <c r="D113" s="23"/>
      <c r="E113" s="12"/>
      <c r="F113" s="208" t="s">
        <v>1208</v>
      </c>
      <c r="G113" s="115"/>
      <c r="H113" s="115"/>
      <c r="I113" s="176">
        <f t="shared" si="2"/>
        <v>0</v>
      </c>
      <c r="J113" s="177">
        <f t="shared" si="3"/>
        <v>0</v>
      </c>
    </row>
    <row r="114" spans="1:11" x14ac:dyDescent="0.25">
      <c r="A114" s="57" t="s">
        <v>575</v>
      </c>
      <c r="B114" s="12" t="s">
        <v>1206</v>
      </c>
      <c r="C114" s="12" t="s">
        <v>1207</v>
      </c>
      <c r="D114" s="23"/>
      <c r="E114" s="12"/>
      <c r="F114" s="208" t="s">
        <v>1208</v>
      </c>
      <c r="G114" s="115"/>
      <c r="H114" s="115"/>
      <c r="I114" s="176">
        <f t="shared" si="2"/>
        <v>0</v>
      </c>
      <c r="J114" s="177">
        <f t="shared" si="3"/>
        <v>0</v>
      </c>
    </row>
    <row r="115" spans="1:11" x14ac:dyDescent="0.25">
      <c r="A115" s="57" t="s">
        <v>576</v>
      </c>
      <c r="B115" s="12" t="s">
        <v>235</v>
      </c>
      <c r="C115" s="41" t="s">
        <v>236</v>
      </c>
      <c r="D115" s="23"/>
      <c r="E115" s="12"/>
      <c r="F115" s="208" t="s">
        <v>222</v>
      </c>
      <c r="G115" s="48" t="s">
        <v>1474</v>
      </c>
      <c r="H115" s="48" t="s">
        <v>1676</v>
      </c>
      <c r="I115" s="176">
        <f t="shared" si="2"/>
        <v>567</v>
      </c>
      <c r="J115" s="177">
        <f t="shared" si="3"/>
        <v>4547.34</v>
      </c>
    </row>
    <row r="116" spans="1:11" x14ac:dyDescent="0.25">
      <c r="A116" s="57" t="s">
        <v>577</v>
      </c>
      <c r="B116" s="12" t="s">
        <v>1431</v>
      </c>
      <c r="C116" s="41" t="s">
        <v>1432</v>
      </c>
      <c r="D116" s="8"/>
      <c r="E116" s="10"/>
      <c r="F116" s="208" t="s">
        <v>1433</v>
      </c>
      <c r="G116" s="48"/>
      <c r="H116" s="48" t="s">
        <v>16</v>
      </c>
      <c r="I116" s="176">
        <f t="shared" si="2"/>
        <v>0</v>
      </c>
      <c r="J116" s="177">
        <f t="shared" si="3"/>
        <v>0</v>
      </c>
    </row>
    <row r="117" spans="1:11" x14ac:dyDescent="0.25">
      <c r="A117" s="57" t="s">
        <v>578</v>
      </c>
      <c r="B117" s="12" t="s">
        <v>351</v>
      </c>
      <c r="C117" s="41" t="s">
        <v>352</v>
      </c>
      <c r="D117" s="23"/>
      <c r="E117" s="12"/>
      <c r="F117" s="208" t="s">
        <v>327</v>
      </c>
      <c r="G117" s="48" t="s">
        <v>1475</v>
      </c>
      <c r="H117" s="48" t="s">
        <v>1677</v>
      </c>
      <c r="I117" s="176">
        <f t="shared" si="2"/>
        <v>681</v>
      </c>
      <c r="J117" s="177">
        <f t="shared" si="3"/>
        <v>5461.62</v>
      </c>
    </row>
    <row r="118" spans="1:11" x14ac:dyDescent="0.25">
      <c r="A118" s="57" t="s">
        <v>579</v>
      </c>
      <c r="B118" s="99" t="s">
        <v>543</v>
      </c>
      <c r="C118" s="99" t="s">
        <v>544</v>
      </c>
      <c r="D118" s="23"/>
      <c r="E118" s="12"/>
      <c r="F118" s="99" t="s">
        <v>545</v>
      </c>
      <c r="G118" s="48" t="s">
        <v>1476</v>
      </c>
      <c r="H118" s="48" t="s">
        <v>1678</v>
      </c>
      <c r="I118" s="176">
        <f t="shared" si="2"/>
        <v>505</v>
      </c>
      <c r="J118" s="177">
        <f t="shared" si="3"/>
        <v>4050.1</v>
      </c>
    </row>
    <row r="119" spans="1:11" x14ac:dyDescent="0.25">
      <c r="A119" s="57" t="s">
        <v>580</v>
      </c>
      <c r="B119" s="12" t="s">
        <v>440</v>
      </c>
      <c r="C119" s="41" t="s">
        <v>441</v>
      </c>
      <c r="D119" s="23"/>
      <c r="E119" s="12"/>
      <c r="F119" s="208" t="s">
        <v>442</v>
      </c>
      <c r="G119" s="48" t="s">
        <v>1477</v>
      </c>
      <c r="H119" s="48" t="s">
        <v>1575</v>
      </c>
      <c r="I119" s="176">
        <f t="shared" si="2"/>
        <v>93</v>
      </c>
      <c r="J119" s="177">
        <f t="shared" si="3"/>
        <v>745.86</v>
      </c>
    </row>
    <row r="120" spans="1:11" x14ac:dyDescent="0.25">
      <c r="A120" s="57" t="s">
        <v>581</v>
      </c>
      <c r="B120" s="12" t="s">
        <v>848</v>
      </c>
      <c r="C120" s="126" t="s">
        <v>849</v>
      </c>
      <c r="D120" s="23"/>
      <c r="E120" s="12"/>
      <c r="F120" s="209" t="s">
        <v>850</v>
      </c>
      <c r="G120" s="48" t="s">
        <v>58</v>
      </c>
      <c r="H120" s="48" t="s">
        <v>85</v>
      </c>
      <c r="I120" s="176">
        <f t="shared" si="2"/>
        <v>9</v>
      </c>
      <c r="J120" s="177">
        <f t="shared" si="3"/>
        <v>72.179999999999993</v>
      </c>
    </row>
    <row r="121" spans="1:11" x14ac:dyDescent="0.25">
      <c r="A121" s="57" t="s">
        <v>582</v>
      </c>
      <c r="B121" s="12" t="s">
        <v>185</v>
      </c>
      <c r="C121" s="89" t="s">
        <v>187</v>
      </c>
      <c r="D121" s="241"/>
      <c r="E121" s="243"/>
      <c r="F121" s="201" t="s">
        <v>188</v>
      </c>
      <c r="G121" s="48" t="s">
        <v>1478</v>
      </c>
      <c r="H121" s="48" t="s">
        <v>1575</v>
      </c>
      <c r="I121" s="176">
        <f t="shared" si="2"/>
        <v>2</v>
      </c>
      <c r="J121" s="177">
        <f t="shared" si="3"/>
        <v>16.04</v>
      </c>
    </row>
    <row r="122" spans="1:11" x14ac:dyDescent="0.25">
      <c r="A122" s="57" t="s">
        <v>583</v>
      </c>
      <c r="B122" s="12" t="s">
        <v>186</v>
      </c>
      <c r="C122" s="90"/>
      <c r="D122" s="242"/>
      <c r="E122" s="244"/>
      <c r="F122" s="203"/>
      <c r="G122" s="48" t="s">
        <v>299</v>
      </c>
      <c r="H122" s="48" t="s">
        <v>889</v>
      </c>
      <c r="I122" s="176">
        <f t="shared" si="2"/>
        <v>16</v>
      </c>
      <c r="J122" s="177">
        <f t="shared" si="3"/>
        <v>128.32</v>
      </c>
      <c r="K122" s="54"/>
    </row>
    <row r="123" spans="1:11" x14ac:dyDescent="0.25">
      <c r="A123" s="57" t="s">
        <v>584</v>
      </c>
      <c r="B123" s="12" t="s">
        <v>1212</v>
      </c>
      <c r="C123" s="12" t="s">
        <v>1213</v>
      </c>
      <c r="D123" s="23"/>
      <c r="E123" s="12"/>
      <c r="F123" s="8" t="s">
        <v>1211</v>
      </c>
      <c r="G123" s="115"/>
      <c r="H123" s="115"/>
      <c r="I123" s="176">
        <f t="shared" si="2"/>
        <v>0</v>
      </c>
      <c r="J123" s="177">
        <f t="shared" si="3"/>
        <v>0</v>
      </c>
      <c r="K123" s="54"/>
    </row>
    <row r="124" spans="1:11" x14ac:dyDescent="0.25">
      <c r="A124" s="57" t="s">
        <v>658</v>
      </c>
      <c r="B124" s="12" t="s">
        <v>1282</v>
      </c>
      <c r="C124" s="12" t="s">
        <v>1283</v>
      </c>
      <c r="D124" s="23"/>
      <c r="E124" s="12"/>
      <c r="F124" s="65" t="s">
        <v>1286</v>
      </c>
      <c r="G124" s="115"/>
      <c r="H124" s="115"/>
      <c r="I124" s="176">
        <f t="shared" si="2"/>
        <v>0</v>
      </c>
      <c r="J124" s="177">
        <f t="shared" si="3"/>
        <v>0</v>
      </c>
      <c r="K124" s="54"/>
    </row>
    <row r="125" spans="1:11" x14ac:dyDescent="0.25">
      <c r="A125" s="57" t="s">
        <v>707</v>
      </c>
      <c r="B125" s="12" t="s">
        <v>1284</v>
      </c>
      <c r="C125" s="12" t="s">
        <v>1285</v>
      </c>
      <c r="D125" s="23"/>
      <c r="E125" s="12"/>
      <c r="F125" s="65" t="s">
        <v>1286</v>
      </c>
      <c r="G125" s="115"/>
      <c r="H125" s="115"/>
      <c r="I125" s="176">
        <f t="shared" si="2"/>
        <v>0</v>
      </c>
      <c r="J125" s="177">
        <f t="shared" si="3"/>
        <v>0</v>
      </c>
      <c r="K125" s="54"/>
    </row>
    <row r="126" spans="1:11" x14ac:dyDescent="0.25">
      <c r="A126" s="57" t="s">
        <v>708</v>
      </c>
      <c r="B126" s="12" t="s">
        <v>354</v>
      </c>
      <c r="C126" s="41" t="s">
        <v>355</v>
      </c>
      <c r="D126" s="8"/>
      <c r="E126" s="10"/>
      <c r="F126" s="208" t="s">
        <v>327</v>
      </c>
      <c r="G126" s="48" t="s">
        <v>979</v>
      </c>
      <c r="H126" s="48" t="s">
        <v>1679</v>
      </c>
      <c r="I126" s="176">
        <f t="shared" si="2"/>
        <v>-1</v>
      </c>
      <c r="J126" s="177">
        <f t="shared" si="3"/>
        <v>-8.02</v>
      </c>
      <c r="K126" s="54"/>
    </row>
    <row r="127" spans="1:11" x14ac:dyDescent="0.25">
      <c r="A127" s="57" t="s">
        <v>709</v>
      </c>
      <c r="B127" s="12" t="s">
        <v>914</v>
      </c>
      <c r="C127" s="89" t="s">
        <v>916</v>
      </c>
      <c r="D127" s="8"/>
      <c r="E127" s="10"/>
      <c r="F127" s="201" t="s">
        <v>901</v>
      </c>
      <c r="G127" s="48" t="s">
        <v>581</v>
      </c>
      <c r="H127" s="48" t="s">
        <v>470</v>
      </c>
      <c r="I127" s="176">
        <f t="shared" si="2"/>
        <v>18</v>
      </c>
      <c r="J127" s="177">
        <f t="shared" si="3"/>
        <v>144.35999999999999</v>
      </c>
      <c r="K127" s="54"/>
    </row>
    <row r="128" spans="1:11" x14ac:dyDescent="0.25">
      <c r="A128" s="57" t="s">
        <v>710</v>
      </c>
      <c r="B128" s="12" t="s">
        <v>915</v>
      </c>
      <c r="C128" s="90"/>
      <c r="D128" s="8"/>
      <c r="E128" s="10"/>
      <c r="F128" s="203"/>
      <c r="G128" s="48" t="s">
        <v>159</v>
      </c>
      <c r="H128" s="48" t="s">
        <v>268</v>
      </c>
      <c r="I128" s="176">
        <f t="shared" si="2"/>
        <v>29</v>
      </c>
      <c r="J128" s="177">
        <f t="shared" si="3"/>
        <v>232.57999999999998</v>
      </c>
      <c r="K128" s="54"/>
    </row>
    <row r="129" spans="1:11" x14ac:dyDescent="0.25">
      <c r="A129" s="57" t="s">
        <v>711</v>
      </c>
      <c r="B129" s="12" t="s">
        <v>853</v>
      </c>
      <c r="C129" s="41" t="s">
        <v>854</v>
      </c>
      <c r="D129" s="8"/>
      <c r="E129" s="10"/>
      <c r="F129" s="208" t="s">
        <v>855</v>
      </c>
      <c r="G129" s="48" t="s">
        <v>17</v>
      </c>
      <c r="H129" s="48" t="s">
        <v>17</v>
      </c>
      <c r="I129" s="176">
        <f t="shared" si="2"/>
        <v>0</v>
      </c>
      <c r="J129" s="177">
        <f t="shared" si="3"/>
        <v>0</v>
      </c>
      <c r="K129" s="54"/>
    </row>
    <row r="130" spans="1:11" x14ac:dyDescent="0.25">
      <c r="A130" s="57" t="s">
        <v>608</v>
      </c>
      <c r="B130" s="12" t="s">
        <v>1175</v>
      </c>
      <c r="C130" s="89" t="s">
        <v>1177</v>
      </c>
      <c r="D130" s="8"/>
      <c r="E130" s="10"/>
      <c r="F130" s="203" t="s">
        <v>1178</v>
      </c>
      <c r="G130" s="115"/>
      <c r="H130" s="115"/>
      <c r="I130" s="176">
        <f t="shared" si="2"/>
        <v>0</v>
      </c>
      <c r="J130" s="177">
        <f t="shared" si="3"/>
        <v>0</v>
      </c>
      <c r="K130" s="54"/>
    </row>
    <row r="131" spans="1:11" x14ac:dyDescent="0.25">
      <c r="A131" s="57" t="s">
        <v>712</v>
      </c>
      <c r="B131" s="12" t="s">
        <v>1176</v>
      </c>
      <c r="C131" s="90"/>
      <c r="D131" s="8"/>
      <c r="E131" s="10"/>
      <c r="F131" s="203" t="s">
        <v>1178</v>
      </c>
      <c r="G131" s="115"/>
      <c r="H131" s="115"/>
      <c r="I131" s="176">
        <f t="shared" si="2"/>
        <v>0</v>
      </c>
      <c r="J131" s="177">
        <f t="shared" si="3"/>
        <v>0</v>
      </c>
      <c r="K131" s="54"/>
    </row>
    <row r="132" spans="1:11" x14ac:dyDescent="0.25">
      <c r="A132" s="57" t="s">
        <v>713</v>
      </c>
      <c r="B132" s="12" t="s">
        <v>1399</v>
      </c>
      <c r="C132" s="90" t="s">
        <v>1400</v>
      </c>
      <c r="D132" s="8"/>
      <c r="E132" s="10"/>
      <c r="F132" s="203" t="s">
        <v>1401</v>
      </c>
      <c r="G132" s="115"/>
      <c r="H132" s="115"/>
      <c r="I132" s="176">
        <f t="shared" si="2"/>
        <v>0</v>
      </c>
      <c r="J132" s="177">
        <f t="shared" si="3"/>
        <v>0</v>
      </c>
      <c r="K132" s="54"/>
    </row>
    <row r="133" spans="1:11" x14ac:dyDescent="0.25">
      <c r="A133" s="57" t="s">
        <v>307</v>
      </c>
      <c r="B133" s="12" t="s">
        <v>357</v>
      </c>
      <c r="C133" s="41" t="s">
        <v>358</v>
      </c>
      <c r="D133" s="8"/>
      <c r="E133" s="10"/>
      <c r="F133" s="208" t="s">
        <v>312</v>
      </c>
      <c r="G133" s="48" t="s">
        <v>1361</v>
      </c>
      <c r="H133" s="48" t="s">
        <v>1576</v>
      </c>
      <c r="I133" s="176">
        <f t="shared" si="2"/>
        <v>4</v>
      </c>
      <c r="J133" s="177">
        <f t="shared" si="3"/>
        <v>32.08</v>
      </c>
      <c r="K133" s="54"/>
    </row>
    <row r="134" spans="1:11" x14ac:dyDescent="0.25">
      <c r="A134" s="57" t="s">
        <v>714</v>
      </c>
      <c r="B134" s="12" t="s">
        <v>437</v>
      </c>
      <c r="C134" s="41" t="s">
        <v>438</v>
      </c>
      <c r="D134" s="23"/>
      <c r="E134" s="12"/>
      <c r="F134" s="208" t="s">
        <v>422</v>
      </c>
      <c r="G134" s="48" t="s">
        <v>1362</v>
      </c>
      <c r="H134" s="48" t="s">
        <v>16</v>
      </c>
      <c r="I134" s="176">
        <f t="shared" si="2"/>
        <v>-2586</v>
      </c>
      <c r="J134" s="177">
        <f t="shared" si="3"/>
        <v>-20739.719999999998</v>
      </c>
      <c r="K134" s="54"/>
    </row>
    <row r="135" spans="1:11" x14ac:dyDescent="0.25">
      <c r="A135" s="57" t="s">
        <v>715</v>
      </c>
      <c r="B135" s="99" t="s">
        <v>546</v>
      </c>
      <c r="C135" s="99" t="s">
        <v>547</v>
      </c>
      <c r="D135" s="23"/>
      <c r="E135" s="12"/>
      <c r="F135" s="99" t="s">
        <v>539</v>
      </c>
      <c r="G135" s="48" t="s">
        <v>773</v>
      </c>
      <c r="H135" s="48" t="s">
        <v>16</v>
      </c>
      <c r="I135" s="176">
        <f t="shared" si="2"/>
        <v>-513</v>
      </c>
      <c r="J135" s="177">
        <f t="shared" si="3"/>
        <v>-4114.26</v>
      </c>
      <c r="K135" s="54"/>
    </row>
    <row r="136" spans="1:11" x14ac:dyDescent="0.25">
      <c r="A136" s="57" t="s">
        <v>716</v>
      </c>
      <c r="B136" s="12" t="s">
        <v>684</v>
      </c>
      <c r="C136" s="12" t="s">
        <v>685</v>
      </c>
      <c r="D136" s="23"/>
      <c r="E136" s="12"/>
      <c r="F136" s="8" t="s">
        <v>681</v>
      </c>
      <c r="G136" s="48" t="s">
        <v>658</v>
      </c>
      <c r="H136" s="48" t="s">
        <v>713</v>
      </c>
      <c r="I136" s="176">
        <f t="shared" si="2"/>
        <v>8</v>
      </c>
      <c r="J136" s="177">
        <f t="shared" ref="J136:J199" si="4">I136*8.02</f>
        <v>64.16</v>
      </c>
      <c r="K136" s="54"/>
    </row>
    <row r="137" spans="1:11" x14ac:dyDescent="0.25">
      <c r="A137" s="57" t="s">
        <v>717</v>
      </c>
      <c r="B137" s="12" t="s">
        <v>1407</v>
      </c>
      <c r="C137" s="12" t="s">
        <v>1408</v>
      </c>
      <c r="D137" s="8"/>
      <c r="E137" s="10"/>
      <c r="F137" s="65" t="s">
        <v>1406</v>
      </c>
      <c r="G137" s="115"/>
      <c r="H137" s="115"/>
      <c r="I137" s="176">
        <f t="shared" ref="I137:I200" si="5">H137-G137</f>
        <v>0</v>
      </c>
      <c r="J137" s="177">
        <f t="shared" si="4"/>
        <v>0</v>
      </c>
      <c r="K137" s="54"/>
    </row>
    <row r="138" spans="1:11" x14ac:dyDescent="0.25">
      <c r="A138" s="57" t="s">
        <v>470</v>
      </c>
      <c r="B138" s="12" t="s">
        <v>430</v>
      </c>
      <c r="C138" s="41" t="s">
        <v>431</v>
      </c>
      <c r="D138" s="23"/>
      <c r="E138" s="12"/>
      <c r="F138" s="208" t="s">
        <v>416</v>
      </c>
      <c r="G138" s="48" t="s">
        <v>1479</v>
      </c>
      <c r="H138" s="48" t="s">
        <v>1680</v>
      </c>
      <c r="I138" s="176">
        <f t="shared" si="5"/>
        <v>650</v>
      </c>
      <c r="J138" s="177">
        <f t="shared" si="4"/>
        <v>5213</v>
      </c>
      <c r="K138" s="54"/>
    </row>
    <row r="139" spans="1:11" x14ac:dyDescent="0.25">
      <c r="A139" s="57" t="s">
        <v>389</v>
      </c>
      <c r="B139" s="12" t="s">
        <v>656</v>
      </c>
      <c r="C139" s="12" t="s">
        <v>657</v>
      </c>
      <c r="D139" s="23"/>
      <c r="E139" s="12"/>
      <c r="F139" s="8" t="s">
        <v>655</v>
      </c>
      <c r="G139" s="48" t="s">
        <v>723</v>
      </c>
      <c r="H139" s="48" t="s">
        <v>723</v>
      </c>
      <c r="I139" s="176">
        <f t="shared" si="5"/>
        <v>0</v>
      </c>
      <c r="J139" s="177">
        <f t="shared" si="4"/>
        <v>0</v>
      </c>
      <c r="K139" s="54"/>
    </row>
    <row r="140" spans="1:11" x14ac:dyDescent="0.25">
      <c r="A140" s="57" t="s">
        <v>347</v>
      </c>
      <c r="B140" s="12" t="s">
        <v>1507</v>
      </c>
      <c r="C140" s="12" t="s">
        <v>1508</v>
      </c>
      <c r="D140" s="23"/>
      <c r="E140" s="12"/>
      <c r="F140" s="8" t="s">
        <v>1509</v>
      </c>
      <c r="G140" s="115"/>
      <c r="H140" s="115"/>
      <c r="I140" s="176">
        <f t="shared" si="5"/>
        <v>0</v>
      </c>
      <c r="J140" s="177">
        <f t="shared" si="4"/>
        <v>0</v>
      </c>
      <c r="K140" s="54"/>
    </row>
    <row r="141" spans="1:11" x14ac:dyDescent="0.25">
      <c r="A141" s="57" t="s">
        <v>299</v>
      </c>
      <c r="B141" s="12" t="s">
        <v>661</v>
      </c>
      <c r="C141" s="107" t="s">
        <v>662</v>
      </c>
      <c r="D141" s="23"/>
      <c r="E141" s="12"/>
      <c r="F141" s="8" t="s">
        <v>655</v>
      </c>
      <c r="G141" s="48" t="s">
        <v>193</v>
      </c>
      <c r="H141" s="48" t="s">
        <v>193</v>
      </c>
      <c r="I141" s="176">
        <f t="shared" si="5"/>
        <v>0</v>
      </c>
      <c r="J141" s="177">
        <f t="shared" si="4"/>
        <v>0</v>
      </c>
      <c r="K141" s="54"/>
    </row>
    <row r="142" spans="1:11" x14ac:dyDescent="0.25">
      <c r="A142" s="57" t="s">
        <v>718</v>
      </c>
      <c r="B142" s="12" t="s">
        <v>1183</v>
      </c>
      <c r="C142" s="12" t="s">
        <v>1184</v>
      </c>
      <c r="D142" s="8"/>
      <c r="E142" s="10"/>
      <c r="F142" s="8" t="s">
        <v>1185</v>
      </c>
      <c r="G142" s="115"/>
      <c r="H142" s="115"/>
      <c r="I142" s="176">
        <f t="shared" si="5"/>
        <v>0</v>
      </c>
      <c r="J142" s="177">
        <f t="shared" si="4"/>
        <v>0</v>
      </c>
      <c r="K142" s="54"/>
    </row>
    <row r="143" spans="1:11" x14ac:dyDescent="0.25">
      <c r="A143" s="57" t="s">
        <v>449</v>
      </c>
      <c r="B143" s="12" t="s">
        <v>433</v>
      </c>
      <c r="C143" s="41" t="s">
        <v>434</v>
      </c>
      <c r="D143" s="23"/>
      <c r="E143" s="12"/>
      <c r="F143" s="208" t="s">
        <v>435</v>
      </c>
      <c r="G143" s="48" t="s">
        <v>74</v>
      </c>
      <c r="H143" s="48" t="s">
        <v>1681</v>
      </c>
      <c r="I143" s="176">
        <f t="shared" si="5"/>
        <v>240</v>
      </c>
      <c r="J143" s="177">
        <f t="shared" si="4"/>
        <v>1924.8</v>
      </c>
      <c r="K143" s="54"/>
    </row>
    <row r="144" spans="1:11" x14ac:dyDescent="0.25">
      <c r="A144" s="57" t="s">
        <v>719</v>
      </c>
      <c r="B144" s="12" t="s">
        <v>84</v>
      </c>
      <c r="C144" s="12" t="s">
        <v>144</v>
      </c>
      <c r="D144" s="23"/>
      <c r="E144" s="12"/>
      <c r="F144" s="8" t="s">
        <v>73</v>
      </c>
      <c r="G144" s="46" t="s">
        <v>1480</v>
      </c>
      <c r="H144" s="46" t="s">
        <v>1682</v>
      </c>
      <c r="I144" s="176">
        <f t="shared" si="5"/>
        <v>299</v>
      </c>
      <c r="J144" s="177">
        <f t="shared" si="4"/>
        <v>2397.98</v>
      </c>
    </row>
    <row r="145" spans="1:10" x14ac:dyDescent="0.25">
      <c r="A145" s="57" t="s">
        <v>720</v>
      </c>
      <c r="B145" s="12" t="s">
        <v>1106</v>
      </c>
      <c r="C145" s="12" t="s">
        <v>1107</v>
      </c>
      <c r="D145" s="23"/>
      <c r="E145" s="12"/>
      <c r="F145" s="8" t="s">
        <v>1108</v>
      </c>
      <c r="G145" s="46" t="s">
        <v>569</v>
      </c>
      <c r="H145" s="46" t="s">
        <v>1683</v>
      </c>
      <c r="I145" s="176">
        <f t="shared" si="5"/>
        <v>213</v>
      </c>
      <c r="J145" s="177">
        <f t="shared" si="4"/>
        <v>1708.26</v>
      </c>
    </row>
    <row r="146" spans="1:10" x14ac:dyDescent="0.25">
      <c r="A146" s="57" t="s">
        <v>721</v>
      </c>
      <c r="B146" s="12" t="s">
        <v>237</v>
      </c>
      <c r="C146" s="75" t="s">
        <v>238</v>
      </c>
      <c r="D146" s="8"/>
      <c r="E146" s="10"/>
      <c r="F146" s="8" t="s">
        <v>214</v>
      </c>
      <c r="G146" s="46" t="s">
        <v>37</v>
      </c>
      <c r="H146" s="46" t="s">
        <v>37</v>
      </c>
      <c r="I146" s="176">
        <f t="shared" si="5"/>
        <v>0</v>
      </c>
      <c r="J146" s="177">
        <f t="shared" si="4"/>
        <v>0</v>
      </c>
    </row>
    <row r="147" spans="1:10" x14ac:dyDescent="0.25">
      <c r="A147" s="57" t="s">
        <v>724</v>
      </c>
      <c r="B147" s="99" t="s">
        <v>548</v>
      </c>
      <c r="C147" s="99" t="s">
        <v>549</v>
      </c>
      <c r="D147" s="23"/>
      <c r="E147" s="12"/>
      <c r="F147" s="99" t="s">
        <v>531</v>
      </c>
      <c r="G147" s="46" t="s">
        <v>969</v>
      </c>
      <c r="H147" s="46" t="s">
        <v>1684</v>
      </c>
      <c r="I147" s="176">
        <f t="shared" si="5"/>
        <v>513</v>
      </c>
      <c r="J147" s="177">
        <f t="shared" si="4"/>
        <v>4114.26</v>
      </c>
    </row>
    <row r="148" spans="1:10" x14ac:dyDescent="0.25">
      <c r="A148" s="57" t="s">
        <v>728</v>
      </c>
      <c r="B148" s="99" t="s">
        <v>550</v>
      </c>
      <c r="C148" s="99" t="s">
        <v>551</v>
      </c>
      <c r="D148" s="31"/>
      <c r="E148" s="82"/>
      <c r="F148" s="99" t="s">
        <v>531</v>
      </c>
      <c r="G148" s="115" t="s">
        <v>16</v>
      </c>
      <c r="H148" s="115" t="s">
        <v>16</v>
      </c>
      <c r="I148" s="176">
        <f t="shared" si="5"/>
        <v>0</v>
      </c>
      <c r="J148" s="177">
        <f t="shared" si="4"/>
        <v>0</v>
      </c>
    </row>
    <row r="149" spans="1:10" x14ac:dyDescent="0.25">
      <c r="A149" s="57" t="s">
        <v>729</v>
      </c>
      <c r="B149" s="99" t="s">
        <v>860</v>
      </c>
      <c r="C149" s="99" t="s">
        <v>861</v>
      </c>
      <c r="D149" s="23"/>
      <c r="E149" s="12"/>
      <c r="F149" s="99" t="s">
        <v>844</v>
      </c>
      <c r="G149" s="46" t="s">
        <v>759</v>
      </c>
      <c r="H149" s="46" t="s">
        <v>1685</v>
      </c>
      <c r="I149" s="176">
        <f t="shared" si="5"/>
        <v>394</v>
      </c>
      <c r="J149" s="177">
        <f t="shared" si="4"/>
        <v>3159.8799999999997</v>
      </c>
    </row>
    <row r="150" spans="1:10" x14ac:dyDescent="0.25">
      <c r="A150" s="57" t="s">
        <v>730</v>
      </c>
      <c r="B150" s="99" t="s">
        <v>1423</v>
      </c>
      <c r="C150" s="99" t="s">
        <v>1424</v>
      </c>
      <c r="D150" s="31"/>
      <c r="E150" s="82"/>
      <c r="F150" s="99" t="s">
        <v>1419</v>
      </c>
      <c r="G150" s="115"/>
      <c r="H150" s="115"/>
      <c r="I150" s="176">
        <f t="shared" si="5"/>
        <v>0</v>
      </c>
      <c r="J150" s="177">
        <f t="shared" si="4"/>
        <v>0</v>
      </c>
    </row>
    <row r="151" spans="1:10" x14ac:dyDescent="0.25">
      <c r="A151" s="57" t="s">
        <v>480</v>
      </c>
      <c r="B151" s="99" t="s">
        <v>1412</v>
      </c>
      <c r="C151" s="99" t="s">
        <v>1413</v>
      </c>
      <c r="D151" s="31"/>
      <c r="E151" s="82"/>
      <c r="F151" s="99" t="s">
        <v>1414</v>
      </c>
      <c r="G151" s="115"/>
      <c r="H151" s="115"/>
      <c r="I151" s="176">
        <f t="shared" si="5"/>
        <v>0</v>
      </c>
      <c r="J151" s="177">
        <f t="shared" si="4"/>
        <v>0</v>
      </c>
    </row>
    <row r="152" spans="1:10" x14ac:dyDescent="0.25">
      <c r="A152" s="57" t="s">
        <v>884</v>
      </c>
      <c r="B152" s="12" t="s">
        <v>1501</v>
      </c>
      <c r="C152" s="12" t="s">
        <v>1502</v>
      </c>
      <c r="D152" s="31"/>
      <c r="E152" s="82"/>
      <c r="F152" s="8" t="s">
        <v>1503</v>
      </c>
      <c r="G152" s="115"/>
      <c r="H152" s="115"/>
      <c r="I152" s="176">
        <f t="shared" si="5"/>
        <v>0</v>
      </c>
      <c r="J152" s="177">
        <f t="shared" si="4"/>
        <v>0</v>
      </c>
    </row>
    <row r="153" spans="1:10" x14ac:dyDescent="0.25">
      <c r="A153" s="57" t="s">
        <v>885</v>
      </c>
      <c r="B153" s="99" t="s">
        <v>552</v>
      </c>
      <c r="C153" s="99" t="s">
        <v>553</v>
      </c>
      <c r="D153" s="23"/>
      <c r="E153" s="12"/>
      <c r="F153" s="99" t="s">
        <v>518</v>
      </c>
      <c r="G153" s="46" t="s">
        <v>88</v>
      </c>
      <c r="H153" s="46" t="s">
        <v>894</v>
      </c>
      <c r="I153" s="176">
        <f t="shared" si="5"/>
        <v>132</v>
      </c>
      <c r="J153" s="177">
        <f t="shared" si="4"/>
        <v>1058.6399999999999</v>
      </c>
    </row>
    <row r="154" spans="1:10" x14ac:dyDescent="0.25">
      <c r="A154" s="57" t="s">
        <v>886</v>
      </c>
      <c r="B154" s="99" t="s">
        <v>1100</v>
      </c>
      <c r="C154" s="99" t="s">
        <v>1101</v>
      </c>
      <c r="D154" s="23"/>
      <c r="E154" s="12"/>
      <c r="F154" s="155" t="s">
        <v>1099</v>
      </c>
      <c r="G154" s="46" t="s">
        <v>1481</v>
      </c>
      <c r="H154" s="46" t="s">
        <v>1686</v>
      </c>
      <c r="I154" s="176">
        <f t="shared" si="5"/>
        <v>627</v>
      </c>
      <c r="J154" s="177">
        <f t="shared" si="4"/>
        <v>5028.54</v>
      </c>
    </row>
    <row r="155" spans="1:10" x14ac:dyDescent="0.25">
      <c r="A155" s="57" t="s">
        <v>887</v>
      </c>
      <c r="B155" s="110" t="s">
        <v>417</v>
      </c>
      <c r="C155" s="75" t="s">
        <v>418</v>
      </c>
      <c r="D155" s="31"/>
      <c r="E155" s="82"/>
      <c r="F155" s="31" t="s">
        <v>419</v>
      </c>
      <c r="G155" s="46" t="s">
        <v>1150</v>
      </c>
      <c r="H155" s="46" t="s">
        <v>456</v>
      </c>
      <c r="I155" s="176">
        <f t="shared" si="5"/>
        <v>16</v>
      </c>
      <c r="J155" s="177">
        <f t="shared" si="4"/>
        <v>128.32</v>
      </c>
    </row>
    <row r="156" spans="1:10" x14ac:dyDescent="0.25">
      <c r="A156" s="57" t="s">
        <v>888</v>
      </c>
      <c r="B156" s="110" t="s">
        <v>917</v>
      </c>
      <c r="C156" s="75" t="s">
        <v>918</v>
      </c>
      <c r="D156" s="23"/>
      <c r="E156" s="12"/>
      <c r="F156" s="31" t="s">
        <v>919</v>
      </c>
      <c r="G156" s="115"/>
      <c r="H156" s="115"/>
      <c r="I156" s="176">
        <f t="shared" si="5"/>
        <v>0</v>
      </c>
      <c r="J156" s="177">
        <f t="shared" si="4"/>
        <v>0</v>
      </c>
    </row>
    <row r="157" spans="1:10" x14ac:dyDescent="0.25">
      <c r="A157" s="57" t="s">
        <v>889</v>
      </c>
      <c r="B157" s="110" t="s">
        <v>420</v>
      </c>
      <c r="C157" s="75" t="s">
        <v>421</v>
      </c>
      <c r="D157" s="23"/>
      <c r="E157" s="12"/>
      <c r="F157" s="31" t="s">
        <v>422</v>
      </c>
      <c r="G157" s="46" t="s">
        <v>423</v>
      </c>
      <c r="H157" s="46" t="s">
        <v>1543</v>
      </c>
      <c r="I157" s="176">
        <f t="shared" si="5"/>
        <v>50</v>
      </c>
      <c r="J157" s="177">
        <f t="shared" si="4"/>
        <v>401</v>
      </c>
    </row>
    <row r="158" spans="1:10" x14ac:dyDescent="0.25">
      <c r="A158" s="57" t="s">
        <v>890</v>
      </c>
      <c r="B158" s="110" t="s">
        <v>361</v>
      </c>
      <c r="C158" s="76" t="s">
        <v>362</v>
      </c>
      <c r="D158" s="241"/>
      <c r="E158" s="243"/>
      <c r="F158" s="204" t="s">
        <v>363</v>
      </c>
      <c r="G158" s="46" t="s">
        <v>1482</v>
      </c>
      <c r="H158" s="46" t="s">
        <v>961</v>
      </c>
      <c r="I158" s="176">
        <f t="shared" si="5"/>
        <v>377</v>
      </c>
      <c r="J158" s="177">
        <f t="shared" si="4"/>
        <v>3023.54</v>
      </c>
    </row>
    <row r="159" spans="1:10" x14ac:dyDescent="0.25">
      <c r="A159" s="57" t="s">
        <v>781</v>
      </c>
      <c r="B159" s="12" t="s">
        <v>387</v>
      </c>
      <c r="C159" s="77"/>
      <c r="D159" s="242"/>
      <c r="E159" s="244"/>
      <c r="F159" s="206"/>
      <c r="G159" s="46" t="s">
        <v>1483</v>
      </c>
      <c r="H159" s="46" t="s">
        <v>1687</v>
      </c>
      <c r="I159" s="176">
        <f t="shared" si="5"/>
        <v>853</v>
      </c>
      <c r="J159" s="177">
        <f t="shared" si="4"/>
        <v>6841.0599999999995</v>
      </c>
    </row>
    <row r="160" spans="1:10" x14ac:dyDescent="0.25">
      <c r="A160" s="57" t="s">
        <v>891</v>
      </c>
      <c r="B160" s="12" t="s">
        <v>424</v>
      </c>
      <c r="C160" s="201" t="s">
        <v>427</v>
      </c>
      <c r="D160" s="241"/>
      <c r="E160" s="243"/>
      <c r="F160" s="204" t="s">
        <v>428</v>
      </c>
      <c r="G160" s="46" t="s">
        <v>606</v>
      </c>
      <c r="H160" s="46" t="s">
        <v>1688</v>
      </c>
      <c r="I160" s="176">
        <f t="shared" si="5"/>
        <v>15</v>
      </c>
      <c r="J160" s="177">
        <f t="shared" si="4"/>
        <v>120.3</v>
      </c>
    </row>
    <row r="161" spans="1:11" x14ac:dyDescent="0.25">
      <c r="A161" s="57" t="s">
        <v>640</v>
      </c>
      <c r="B161" s="12" t="s">
        <v>425</v>
      </c>
      <c r="C161" s="202"/>
      <c r="D161" s="245"/>
      <c r="E161" s="246"/>
      <c r="F161" s="205"/>
      <c r="G161" s="46" t="s">
        <v>1484</v>
      </c>
      <c r="H161" s="46" t="s">
        <v>1689</v>
      </c>
      <c r="I161" s="176">
        <f t="shared" si="5"/>
        <v>31</v>
      </c>
      <c r="J161" s="177">
        <f t="shared" si="4"/>
        <v>248.61999999999998</v>
      </c>
    </row>
    <row r="162" spans="1:11" x14ac:dyDescent="0.25">
      <c r="A162" s="57" t="s">
        <v>892</v>
      </c>
      <c r="B162" s="12" t="s">
        <v>426</v>
      </c>
      <c r="C162" s="203"/>
      <c r="D162" s="242"/>
      <c r="E162" s="244"/>
      <c r="F162" s="206"/>
      <c r="G162" s="46" t="s">
        <v>964</v>
      </c>
      <c r="H162" s="46" t="s">
        <v>1690</v>
      </c>
      <c r="I162" s="176">
        <f t="shared" si="5"/>
        <v>31</v>
      </c>
      <c r="J162" s="177">
        <f t="shared" si="4"/>
        <v>248.61999999999998</v>
      </c>
    </row>
    <row r="163" spans="1:11" x14ac:dyDescent="0.25">
      <c r="A163" s="57" t="s">
        <v>893</v>
      </c>
      <c r="B163" s="12" t="s">
        <v>1391</v>
      </c>
      <c r="C163" s="203" t="s">
        <v>1392</v>
      </c>
      <c r="D163" s="23"/>
      <c r="E163" s="12"/>
      <c r="F163" s="206" t="s">
        <v>1393</v>
      </c>
      <c r="G163" s="115"/>
      <c r="H163" s="115"/>
      <c r="I163" s="176">
        <f t="shared" si="5"/>
        <v>0</v>
      </c>
      <c r="J163" s="177">
        <f t="shared" si="4"/>
        <v>0</v>
      </c>
    </row>
    <row r="164" spans="1:11" x14ac:dyDescent="0.25">
      <c r="A164" s="57" t="s">
        <v>894</v>
      </c>
      <c r="B164" s="99" t="s">
        <v>554</v>
      </c>
      <c r="C164" s="99" t="s">
        <v>555</v>
      </c>
      <c r="D164" s="23"/>
      <c r="E164" s="12"/>
      <c r="F164" s="99" t="s">
        <v>556</v>
      </c>
      <c r="G164" s="46" t="s">
        <v>1485</v>
      </c>
      <c r="H164" s="46" t="s">
        <v>1691</v>
      </c>
      <c r="I164" s="176">
        <f t="shared" si="5"/>
        <v>184</v>
      </c>
      <c r="J164" s="177">
        <f t="shared" si="4"/>
        <v>1475.6799999999998</v>
      </c>
    </row>
    <row r="165" spans="1:11" x14ac:dyDescent="0.25">
      <c r="A165" s="57" t="s">
        <v>930</v>
      </c>
      <c r="B165" s="12" t="s">
        <v>687</v>
      </c>
      <c r="C165" s="76" t="s">
        <v>688</v>
      </c>
      <c r="D165" s="198"/>
      <c r="E165" s="199"/>
      <c r="F165" s="91" t="s">
        <v>681</v>
      </c>
      <c r="G165" s="46" t="s">
        <v>195</v>
      </c>
      <c r="H165" s="46" t="s">
        <v>159</v>
      </c>
      <c r="I165" s="176">
        <f t="shared" si="5"/>
        <v>6</v>
      </c>
      <c r="J165" s="177">
        <f t="shared" si="4"/>
        <v>48.12</v>
      </c>
    </row>
    <row r="166" spans="1:11" x14ac:dyDescent="0.25">
      <c r="A166" s="57" t="s">
        <v>933</v>
      </c>
      <c r="B166" s="99" t="s">
        <v>686</v>
      </c>
      <c r="C166" s="77"/>
      <c r="D166" s="198"/>
      <c r="E166" s="199"/>
      <c r="F166" s="92"/>
      <c r="G166" s="46" t="s">
        <v>58</v>
      </c>
      <c r="H166" s="46" t="s">
        <v>71</v>
      </c>
      <c r="I166" s="176">
        <f t="shared" si="5"/>
        <v>4</v>
      </c>
      <c r="J166" s="177">
        <f t="shared" si="4"/>
        <v>32.08</v>
      </c>
    </row>
    <row r="167" spans="1:11" x14ac:dyDescent="0.25">
      <c r="A167" s="57" t="s">
        <v>934</v>
      </c>
      <c r="B167" s="12" t="s">
        <v>667</v>
      </c>
      <c r="C167" s="12" t="s">
        <v>668</v>
      </c>
      <c r="D167" s="23"/>
      <c r="E167" s="12"/>
      <c r="F167" s="8" t="s">
        <v>669</v>
      </c>
      <c r="G167" s="46" t="s">
        <v>468</v>
      </c>
      <c r="H167" s="46" t="s">
        <v>1692</v>
      </c>
      <c r="I167" s="176">
        <f t="shared" si="5"/>
        <v>716</v>
      </c>
      <c r="J167" s="177">
        <f t="shared" si="4"/>
        <v>5742.32</v>
      </c>
    </row>
    <row r="168" spans="1:11" x14ac:dyDescent="0.25">
      <c r="A168" s="57" t="s">
        <v>935</v>
      </c>
      <c r="B168" s="12" t="s">
        <v>663</v>
      </c>
      <c r="C168" s="12" t="s">
        <v>664</v>
      </c>
      <c r="D168" s="198"/>
      <c r="E168" s="199"/>
      <c r="F168" s="8" t="s">
        <v>655</v>
      </c>
      <c r="G168" s="46" t="s">
        <v>58</v>
      </c>
      <c r="H168" s="46" t="s">
        <v>65</v>
      </c>
      <c r="I168" s="176">
        <f t="shared" si="5"/>
        <v>2</v>
      </c>
      <c r="J168" s="177">
        <f t="shared" si="4"/>
        <v>16.04</v>
      </c>
    </row>
    <row r="169" spans="1:11" x14ac:dyDescent="0.25">
      <c r="A169" s="57" t="s">
        <v>936</v>
      </c>
      <c r="B169" s="12" t="s">
        <v>679</v>
      </c>
      <c r="C169" s="12" t="s">
        <v>680</v>
      </c>
      <c r="D169" s="198"/>
      <c r="E169" s="199"/>
      <c r="F169" s="8" t="s">
        <v>681</v>
      </c>
      <c r="G169" s="46" t="s">
        <v>29</v>
      </c>
      <c r="H169" s="46" t="s">
        <v>29</v>
      </c>
      <c r="I169" s="176">
        <f t="shared" si="5"/>
        <v>0</v>
      </c>
      <c r="J169" s="177">
        <f t="shared" si="4"/>
        <v>0</v>
      </c>
    </row>
    <row r="170" spans="1:11" x14ac:dyDescent="0.25">
      <c r="A170" s="57" t="s">
        <v>937</v>
      </c>
      <c r="B170" s="12" t="s">
        <v>414</v>
      </c>
      <c r="C170" s="77" t="s">
        <v>415</v>
      </c>
      <c r="D170" s="23"/>
      <c r="E170" s="12"/>
      <c r="F170" s="197" t="s">
        <v>416</v>
      </c>
      <c r="G170" s="46" t="s">
        <v>1486</v>
      </c>
      <c r="H170" s="46" t="s">
        <v>1693</v>
      </c>
      <c r="I170" s="176">
        <f t="shared" si="5"/>
        <v>463</v>
      </c>
      <c r="J170" s="177">
        <f t="shared" si="4"/>
        <v>3713.2599999999998</v>
      </c>
    </row>
    <row r="171" spans="1:11" x14ac:dyDescent="0.25">
      <c r="A171" s="57" t="s">
        <v>938</v>
      </c>
      <c r="B171" s="12" t="s">
        <v>670</v>
      </c>
      <c r="C171" s="12" t="s">
        <v>671</v>
      </c>
      <c r="D171" s="23"/>
      <c r="E171" s="12"/>
      <c r="F171" s="8" t="s">
        <v>672</v>
      </c>
      <c r="G171" s="46" t="s">
        <v>196</v>
      </c>
      <c r="H171" s="46" t="s">
        <v>206</v>
      </c>
      <c r="I171" s="176">
        <f t="shared" si="5"/>
        <v>3</v>
      </c>
      <c r="J171" s="177">
        <f t="shared" si="4"/>
        <v>24.06</v>
      </c>
      <c r="K171" s="9"/>
    </row>
    <row r="172" spans="1:11" x14ac:dyDescent="0.25">
      <c r="A172" s="57" t="s">
        <v>743</v>
      </c>
      <c r="B172" s="12" t="s">
        <v>1293</v>
      </c>
      <c r="C172" s="12" t="s">
        <v>1294</v>
      </c>
      <c r="D172" s="198"/>
      <c r="E172" s="199"/>
      <c r="F172" s="8" t="s">
        <v>1292</v>
      </c>
      <c r="G172" s="115"/>
      <c r="H172" s="115"/>
      <c r="I172" s="176">
        <f t="shared" si="5"/>
        <v>0</v>
      </c>
      <c r="J172" s="177">
        <f t="shared" si="4"/>
        <v>0</v>
      </c>
      <c r="K172" s="9"/>
    </row>
    <row r="173" spans="1:11" x14ac:dyDescent="0.25">
      <c r="A173" s="57" t="s">
        <v>939</v>
      </c>
      <c r="B173" s="12" t="s">
        <v>86</v>
      </c>
      <c r="C173" s="12" t="s">
        <v>145</v>
      </c>
      <c r="D173" s="23"/>
      <c r="E173" s="12"/>
      <c r="F173" s="8" t="s">
        <v>87</v>
      </c>
      <c r="G173" s="46" t="s">
        <v>1487</v>
      </c>
      <c r="H173" s="46" t="s">
        <v>1694</v>
      </c>
      <c r="I173" s="176">
        <f t="shared" si="5"/>
        <v>104</v>
      </c>
      <c r="J173" s="177">
        <f t="shared" si="4"/>
        <v>834.07999999999993</v>
      </c>
    </row>
    <row r="174" spans="1:11" x14ac:dyDescent="0.25">
      <c r="A174" s="57" t="s">
        <v>634</v>
      </c>
      <c r="B174" s="12" t="s">
        <v>89</v>
      </c>
      <c r="C174" s="12" t="s">
        <v>147</v>
      </c>
      <c r="D174" s="23"/>
      <c r="E174" s="12"/>
      <c r="F174" s="8" t="s">
        <v>87</v>
      </c>
      <c r="G174" s="46" t="s">
        <v>1488</v>
      </c>
      <c r="H174" s="46" t="s">
        <v>991</v>
      </c>
      <c r="I174" s="176">
        <f t="shared" si="5"/>
        <v>435</v>
      </c>
      <c r="J174" s="177">
        <f t="shared" si="4"/>
        <v>3488.7</v>
      </c>
    </row>
    <row r="175" spans="1:11" x14ac:dyDescent="0.25">
      <c r="A175" s="57" t="s">
        <v>940</v>
      </c>
      <c r="B175" s="12" t="s">
        <v>665</v>
      </c>
      <c r="C175" s="12" t="s">
        <v>666</v>
      </c>
      <c r="D175" s="23"/>
      <c r="E175" s="12"/>
      <c r="F175" s="8" t="s">
        <v>655</v>
      </c>
      <c r="G175" s="46" t="s">
        <v>197</v>
      </c>
      <c r="H175" s="46" t="s">
        <v>1695</v>
      </c>
      <c r="I175" s="176">
        <f t="shared" si="5"/>
        <v>425</v>
      </c>
      <c r="J175" s="177">
        <f t="shared" si="4"/>
        <v>3408.5</v>
      </c>
    </row>
    <row r="176" spans="1:11" x14ac:dyDescent="0.25">
      <c r="A176" s="57" t="s">
        <v>613</v>
      </c>
      <c r="B176" s="12" t="s">
        <v>689</v>
      </c>
      <c r="C176" s="12" t="s">
        <v>690</v>
      </c>
      <c r="D176" s="8"/>
      <c r="E176" s="10"/>
      <c r="F176" s="8" t="s">
        <v>691</v>
      </c>
      <c r="G176" s="46" t="s">
        <v>29</v>
      </c>
      <c r="H176" s="46" t="s">
        <v>37</v>
      </c>
      <c r="I176" s="176">
        <f t="shared" si="5"/>
        <v>3</v>
      </c>
      <c r="J176" s="177">
        <f t="shared" si="4"/>
        <v>24.06</v>
      </c>
    </row>
    <row r="177" spans="1:10" x14ac:dyDescent="0.25">
      <c r="A177" s="57" t="s">
        <v>113</v>
      </c>
      <c r="B177" s="12" t="s">
        <v>1402</v>
      </c>
      <c r="C177" s="12" t="s">
        <v>1403</v>
      </c>
      <c r="D177" s="8"/>
      <c r="E177" s="10"/>
      <c r="F177" s="8" t="s">
        <v>1401</v>
      </c>
      <c r="G177" s="115"/>
      <c r="H177" s="115"/>
      <c r="I177" s="176">
        <f t="shared" si="5"/>
        <v>0</v>
      </c>
      <c r="J177" s="177">
        <f t="shared" si="4"/>
        <v>0</v>
      </c>
    </row>
    <row r="178" spans="1:10" x14ac:dyDescent="0.25">
      <c r="A178" s="57" t="s">
        <v>941</v>
      </c>
      <c r="B178" s="12" t="s">
        <v>1519</v>
      </c>
      <c r="C178" s="12" t="s">
        <v>1194</v>
      </c>
      <c r="D178" s="8"/>
      <c r="E178" s="10"/>
      <c r="F178" s="8" t="s">
        <v>1520</v>
      </c>
      <c r="G178" s="115"/>
      <c r="H178" s="115"/>
      <c r="I178" s="176">
        <f t="shared" si="5"/>
        <v>0</v>
      </c>
      <c r="J178" s="177">
        <f t="shared" si="4"/>
        <v>0</v>
      </c>
    </row>
    <row r="179" spans="1:10" x14ac:dyDescent="0.25">
      <c r="A179" s="57" t="s">
        <v>179</v>
      </c>
      <c r="B179" s="99" t="s">
        <v>557</v>
      </c>
      <c r="C179" s="99" t="s">
        <v>558</v>
      </c>
      <c r="D179" s="8"/>
      <c r="E179" s="10"/>
      <c r="F179" s="99" t="s">
        <v>518</v>
      </c>
      <c r="G179" s="46" t="s">
        <v>740</v>
      </c>
      <c r="H179" s="46" t="s">
        <v>802</v>
      </c>
      <c r="I179" s="176">
        <f t="shared" si="5"/>
        <v>1</v>
      </c>
      <c r="J179" s="177">
        <f t="shared" si="4"/>
        <v>8.02</v>
      </c>
    </row>
    <row r="180" spans="1:10" x14ac:dyDescent="0.25">
      <c r="A180" s="57" t="s">
        <v>254</v>
      </c>
      <c r="B180" s="99" t="s">
        <v>1421</v>
      </c>
      <c r="C180" s="99" t="s">
        <v>1422</v>
      </c>
      <c r="D180" s="8"/>
      <c r="E180" s="10"/>
      <c r="F180" s="99" t="s">
        <v>1419</v>
      </c>
      <c r="G180" s="115"/>
      <c r="H180" s="115"/>
      <c r="I180" s="176">
        <f t="shared" si="5"/>
        <v>0</v>
      </c>
      <c r="J180" s="177">
        <f t="shared" si="4"/>
        <v>0</v>
      </c>
    </row>
    <row r="181" spans="1:10" x14ac:dyDescent="0.25">
      <c r="A181" s="57" t="s">
        <v>981</v>
      </c>
      <c r="B181" s="99" t="s">
        <v>868</v>
      </c>
      <c r="C181" s="99" t="s">
        <v>869</v>
      </c>
      <c r="D181" s="8"/>
      <c r="E181" s="10"/>
      <c r="F181" s="99" t="s">
        <v>844</v>
      </c>
      <c r="G181" s="115" t="s">
        <v>16</v>
      </c>
      <c r="H181" s="115" t="s">
        <v>16</v>
      </c>
      <c r="I181" s="176">
        <f t="shared" si="5"/>
        <v>0</v>
      </c>
      <c r="J181" s="177">
        <f t="shared" si="4"/>
        <v>0</v>
      </c>
    </row>
    <row r="182" spans="1:10" x14ac:dyDescent="0.25">
      <c r="A182" s="57" t="s">
        <v>1112</v>
      </c>
      <c r="B182" s="99" t="s">
        <v>1097</v>
      </c>
      <c r="C182" s="99" t="s">
        <v>1098</v>
      </c>
      <c r="D182" s="23"/>
      <c r="E182" s="12"/>
      <c r="F182" s="155" t="s">
        <v>1099</v>
      </c>
      <c r="G182" s="46" t="s">
        <v>1489</v>
      </c>
      <c r="H182" s="46" t="s">
        <v>1696</v>
      </c>
      <c r="I182" s="176">
        <f t="shared" si="5"/>
        <v>400</v>
      </c>
      <c r="J182" s="177">
        <f t="shared" si="4"/>
        <v>3208</v>
      </c>
    </row>
    <row r="183" spans="1:10" x14ac:dyDescent="0.25">
      <c r="A183" s="57" t="s">
        <v>1113</v>
      </c>
      <c r="B183" s="12" t="s">
        <v>239</v>
      </c>
      <c r="C183" s="12" t="s">
        <v>241</v>
      </c>
      <c r="D183" s="23"/>
      <c r="E183" s="12"/>
      <c r="F183" s="8" t="s">
        <v>210</v>
      </c>
      <c r="G183" s="46" t="s">
        <v>195</v>
      </c>
      <c r="H183" s="46" t="s">
        <v>195</v>
      </c>
      <c r="I183" s="176">
        <f t="shared" si="5"/>
        <v>0</v>
      </c>
      <c r="J183" s="177">
        <f t="shared" si="4"/>
        <v>0</v>
      </c>
    </row>
    <row r="184" spans="1:10" x14ac:dyDescent="0.25">
      <c r="A184" s="57" t="s">
        <v>1196</v>
      </c>
      <c r="B184" s="12" t="s">
        <v>240</v>
      </c>
      <c r="C184" s="12" t="s">
        <v>241</v>
      </c>
      <c r="D184" s="23"/>
      <c r="E184" s="12"/>
      <c r="F184" s="8" t="s">
        <v>210</v>
      </c>
      <c r="G184" s="46" t="s">
        <v>83</v>
      </c>
      <c r="H184" s="46" t="s">
        <v>83</v>
      </c>
      <c r="I184" s="176">
        <f t="shared" si="5"/>
        <v>0</v>
      </c>
      <c r="J184" s="177">
        <f t="shared" si="4"/>
        <v>0</v>
      </c>
    </row>
    <row r="185" spans="1:10" x14ac:dyDescent="0.25">
      <c r="A185" s="57" t="s">
        <v>1197</v>
      </c>
      <c r="B185" s="12" t="s">
        <v>692</v>
      </c>
      <c r="C185" s="12" t="s">
        <v>693</v>
      </c>
      <c r="D185" s="8"/>
      <c r="E185" s="10"/>
      <c r="F185" s="8" t="s">
        <v>691</v>
      </c>
      <c r="G185" s="46" t="s">
        <v>31</v>
      </c>
      <c r="H185" s="46" t="s">
        <v>34</v>
      </c>
      <c r="I185" s="176">
        <f t="shared" si="5"/>
        <v>1</v>
      </c>
      <c r="J185" s="177">
        <f t="shared" si="4"/>
        <v>8.02</v>
      </c>
    </row>
    <row r="186" spans="1:10" x14ac:dyDescent="0.25">
      <c r="A186" s="57" t="s">
        <v>1198</v>
      </c>
      <c r="B186" s="12" t="s">
        <v>1409</v>
      </c>
      <c r="C186" s="12" t="s">
        <v>1410</v>
      </c>
      <c r="D186" s="23"/>
      <c r="E186" s="12"/>
      <c r="F186" s="8" t="s">
        <v>1411</v>
      </c>
      <c r="G186" s="115"/>
      <c r="H186" s="115"/>
      <c r="I186" s="176">
        <f t="shared" si="5"/>
        <v>0</v>
      </c>
      <c r="J186" s="177">
        <f t="shared" si="4"/>
        <v>0</v>
      </c>
    </row>
    <row r="187" spans="1:10" x14ac:dyDescent="0.25">
      <c r="A187" s="57" t="s">
        <v>178</v>
      </c>
      <c r="B187" s="12" t="s">
        <v>920</v>
      </c>
      <c r="C187" s="12" t="s">
        <v>921</v>
      </c>
      <c r="D187" s="8"/>
      <c r="E187" s="10"/>
      <c r="F187" s="8" t="s">
        <v>907</v>
      </c>
      <c r="G187" s="46" t="s">
        <v>20</v>
      </c>
      <c r="H187" s="46" t="s">
        <v>74</v>
      </c>
      <c r="I187" s="176">
        <f t="shared" si="5"/>
        <v>18</v>
      </c>
      <c r="J187" s="177">
        <f t="shared" si="4"/>
        <v>144.35999999999999</v>
      </c>
    </row>
    <row r="188" spans="1:10" x14ac:dyDescent="0.25">
      <c r="A188" s="57" t="s">
        <v>1199</v>
      </c>
      <c r="B188" s="12" t="s">
        <v>1316</v>
      </c>
      <c r="C188" s="12" t="s">
        <v>1317</v>
      </c>
      <c r="D188" s="8"/>
      <c r="E188" s="10"/>
      <c r="F188" s="8" t="s">
        <v>1318</v>
      </c>
      <c r="G188" s="115"/>
      <c r="H188" s="115"/>
      <c r="I188" s="176">
        <f t="shared" si="5"/>
        <v>0</v>
      </c>
      <c r="J188" s="177">
        <f t="shared" si="4"/>
        <v>0</v>
      </c>
    </row>
    <row r="189" spans="1:10" x14ac:dyDescent="0.25">
      <c r="A189" s="57" t="s">
        <v>360</v>
      </c>
      <c r="B189" s="12" t="s">
        <v>1313</v>
      </c>
      <c r="C189" s="12" t="s">
        <v>1314</v>
      </c>
      <c r="D189" s="8"/>
      <c r="E189" s="10"/>
      <c r="F189" s="8" t="s">
        <v>1315</v>
      </c>
      <c r="G189" s="115"/>
      <c r="H189" s="115"/>
      <c r="I189" s="176">
        <f t="shared" si="5"/>
        <v>0</v>
      </c>
      <c r="J189" s="177">
        <f t="shared" si="4"/>
        <v>0</v>
      </c>
    </row>
    <row r="190" spans="1:10" x14ac:dyDescent="0.25">
      <c r="A190" s="57" t="s">
        <v>1200</v>
      </c>
      <c r="B190" s="12" t="s">
        <v>1526</v>
      </c>
      <c r="C190" s="12" t="s">
        <v>1527</v>
      </c>
      <c r="D190" s="8"/>
      <c r="E190" s="10"/>
      <c r="F190" s="8" t="s">
        <v>1528</v>
      </c>
      <c r="G190" s="115"/>
      <c r="H190" s="115"/>
      <c r="I190" s="176">
        <f t="shared" si="5"/>
        <v>0</v>
      </c>
      <c r="J190" s="177">
        <f t="shared" si="4"/>
        <v>0</v>
      </c>
    </row>
    <row r="191" spans="1:10" x14ac:dyDescent="0.25">
      <c r="A191" s="57" t="s">
        <v>436</v>
      </c>
      <c r="B191" s="12" t="s">
        <v>365</v>
      </c>
      <c r="C191" s="12" t="s">
        <v>366</v>
      </c>
      <c r="D191" s="8"/>
      <c r="E191" s="10"/>
      <c r="F191" s="8" t="s">
        <v>327</v>
      </c>
      <c r="G191" s="46" t="s">
        <v>159</v>
      </c>
      <c r="H191" s="46" t="s">
        <v>159</v>
      </c>
      <c r="I191" s="176">
        <f t="shared" si="5"/>
        <v>0</v>
      </c>
      <c r="J191" s="177">
        <f t="shared" si="4"/>
        <v>0</v>
      </c>
    </row>
    <row r="192" spans="1:10" x14ac:dyDescent="0.25">
      <c r="A192" s="57" t="s">
        <v>1201</v>
      </c>
      <c r="B192" s="12" t="s">
        <v>367</v>
      </c>
      <c r="C192" s="12" t="s">
        <v>368</v>
      </c>
      <c r="D192" s="23"/>
      <c r="E192" s="12"/>
      <c r="F192" s="8" t="s">
        <v>312</v>
      </c>
      <c r="G192" s="46" t="s">
        <v>1490</v>
      </c>
      <c r="H192" s="46" t="s">
        <v>1697</v>
      </c>
      <c r="I192" s="176">
        <f t="shared" si="5"/>
        <v>395</v>
      </c>
      <c r="J192" s="177">
        <f t="shared" si="4"/>
        <v>3167.8999999999996</v>
      </c>
    </row>
    <row r="193" spans="1:10" x14ac:dyDescent="0.25">
      <c r="A193" s="57" t="s">
        <v>602</v>
      </c>
      <c r="B193" s="12" t="s">
        <v>407</v>
      </c>
      <c r="C193" s="12" t="s">
        <v>408</v>
      </c>
      <c r="D193" s="23"/>
      <c r="E193" s="12"/>
      <c r="F193" s="8" t="s">
        <v>410</v>
      </c>
      <c r="G193" s="46" t="s">
        <v>16</v>
      </c>
      <c r="H193" s="46" t="s">
        <v>16</v>
      </c>
      <c r="I193" s="176">
        <f t="shared" si="5"/>
        <v>0</v>
      </c>
      <c r="J193" s="177">
        <f t="shared" si="4"/>
        <v>0</v>
      </c>
    </row>
    <row r="194" spans="1:10" x14ac:dyDescent="0.25">
      <c r="A194" s="57" t="s">
        <v>1202</v>
      </c>
      <c r="B194" s="12" t="s">
        <v>411</v>
      </c>
      <c r="C194" s="12" t="s">
        <v>412</v>
      </c>
      <c r="D194" s="23"/>
      <c r="E194" s="12"/>
      <c r="F194" s="8" t="s">
        <v>410</v>
      </c>
      <c r="G194" s="46" t="s">
        <v>1491</v>
      </c>
      <c r="H194" s="46" t="s">
        <v>1491</v>
      </c>
      <c r="I194" s="176">
        <f t="shared" si="5"/>
        <v>0</v>
      </c>
      <c r="J194" s="177">
        <f t="shared" si="4"/>
        <v>0</v>
      </c>
    </row>
    <row r="195" spans="1:10" x14ac:dyDescent="0.25">
      <c r="A195" s="57" t="s">
        <v>1203</v>
      </c>
      <c r="B195" s="12" t="s">
        <v>1510</v>
      </c>
      <c r="C195" s="12" t="s">
        <v>1511</v>
      </c>
      <c r="D195" s="8"/>
      <c r="E195" s="10"/>
      <c r="F195" s="8" t="s">
        <v>1509</v>
      </c>
      <c r="G195" s="115"/>
      <c r="H195" s="115"/>
      <c r="I195" s="176">
        <f t="shared" si="5"/>
        <v>0</v>
      </c>
      <c r="J195" s="177">
        <f t="shared" si="4"/>
        <v>0</v>
      </c>
    </row>
    <row r="196" spans="1:10" x14ac:dyDescent="0.25">
      <c r="A196" s="57" t="s">
        <v>866</v>
      </c>
      <c r="B196" s="12" t="s">
        <v>1169</v>
      </c>
      <c r="C196" s="12" t="s">
        <v>1170</v>
      </c>
      <c r="D196" s="8"/>
      <c r="E196" s="10"/>
      <c r="F196" s="8" t="s">
        <v>1171</v>
      </c>
      <c r="G196" s="115"/>
      <c r="H196" s="115"/>
      <c r="I196" s="176">
        <f t="shared" si="5"/>
        <v>0</v>
      </c>
      <c r="J196" s="177">
        <f t="shared" si="4"/>
        <v>0</v>
      </c>
    </row>
    <row r="197" spans="1:10" x14ac:dyDescent="0.25">
      <c r="A197" s="57" t="s">
        <v>620</v>
      </c>
      <c r="B197" s="12" t="s">
        <v>1287</v>
      </c>
      <c r="C197" s="12" t="s">
        <v>1288</v>
      </c>
      <c r="D197" s="8"/>
      <c r="E197" s="10"/>
      <c r="F197" s="8" t="s">
        <v>1289</v>
      </c>
      <c r="G197" s="115"/>
      <c r="H197" s="115"/>
      <c r="I197" s="176">
        <f t="shared" si="5"/>
        <v>0</v>
      </c>
      <c r="J197" s="177">
        <f t="shared" si="4"/>
        <v>0</v>
      </c>
    </row>
    <row r="198" spans="1:10" x14ac:dyDescent="0.25">
      <c r="A198" s="57" t="s">
        <v>1214</v>
      </c>
      <c r="B198" s="12" t="s">
        <v>1434</v>
      </c>
      <c r="C198" s="12" t="s">
        <v>1435</v>
      </c>
      <c r="D198" s="8"/>
      <c r="E198" s="10"/>
      <c r="F198" s="8" t="s">
        <v>1433</v>
      </c>
      <c r="G198" s="115"/>
      <c r="H198" s="115"/>
      <c r="I198" s="176">
        <f t="shared" si="5"/>
        <v>0</v>
      </c>
      <c r="J198" s="177">
        <f t="shared" si="4"/>
        <v>0</v>
      </c>
    </row>
    <row r="199" spans="1:10" x14ac:dyDescent="0.25">
      <c r="A199" s="57" t="s">
        <v>1215</v>
      </c>
      <c r="B199" s="12" t="s">
        <v>373</v>
      </c>
      <c r="C199" s="12" t="s">
        <v>376</v>
      </c>
      <c r="D199" s="23"/>
      <c r="E199" s="12"/>
      <c r="F199" s="8" t="s">
        <v>322</v>
      </c>
      <c r="G199" s="46" t="s">
        <v>1492</v>
      </c>
      <c r="H199" s="46" t="s">
        <v>1698</v>
      </c>
      <c r="I199" s="176">
        <f t="shared" si="5"/>
        <v>408</v>
      </c>
      <c r="J199" s="177">
        <f t="shared" si="4"/>
        <v>3272.16</v>
      </c>
    </row>
    <row r="200" spans="1:10" x14ac:dyDescent="0.25">
      <c r="A200" s="57" t="s">
        <v>1042</v>
      </c>
      <c r="B200" s="12" t="s">
        <v>374</v>
      </c>
      <c r="C200" s="76" t="s">
        <v>377</v>
      </c>
      <c r="D200" s="237"/>
      <c r="E200" s="239"/>
      <c r="F200" s="204" t="s">
        <v>322</v>
      </c>
      <c r="G200" s="46" t="s">
        <v>497</v>
      </c>
      <c r="H200" s="46" t="s">
        <v>497</v>
      </c>
      <c r="I200" s="176">
        <f t="shared" si="5"/>
        <v>0</v>
      </c>
      <c r="J200" s="177">
        <f t="shared" ref="J200:J249" si="6">I200*8.02</f>
        <v>0</v>
      </c>
    </row>
    <row r="201" spans="1:10" x14ac:dyDescent="0.25">
      <c r="A201" s="57" t="s">
        <v>423</v>
      </c>
      <c r="B201" s="12" t="s">
        <v>375</v>
      </c>
      <c r="C201" s="77"/>
      <c r="D201" s="238"/>
      <c r="E201" s="240"/>
      <c r="F201" s="206"/>
      <c r="G201" s="46" t="s">
        <v>771</v>
      </c>
      <c r="H201" s="46" t="s">
        <v>771</v>
      </c>
      <c r="I201" s="176">
        <f t="shared" ref="I201:I249" si="7">H201-G201</f>
        <v>0</v>
      </c>
      <c r="J201" s="177">
        <f t="shared" si="6"/>
        <v>0</v>
      </c>
    </row>
    <row r="202" spans="1:10" x14ac:dyDescent="0.25">
      <c r="A202" s="57" t="s">
        <v>764</v>
      </c>
      <c r="B202" s="12" t="s">
        <v>922</v>
      </c>
      <c r="C202" s="77" t="s">
        <v>923</v>
      </c>
      <c r="D202" s="198"/>
      <c r="E202" s="199"/>
      <c r="F202" s="206" t="s">
        <v>924</v>
      </c>
      <c r="G202" s="115"/>
      <c r="H202" s="115"/>
      <c r="I202" s="176">
        <f t="shared" si="7"/>
        <v>0</v>
      </c>
      <c r="J202" s="177">
        <f t="shared" si="6"/>
        <v>0</v>
      </c>
    </row>
    <row r="203" spans="1:10" x14ac:dyDescent="0.25">
      <c r="A203" s="57" t="s">
        <v>483</v>
      </c>
      <c r="B203" s="12" t="s">
        <v>370</v>
      </c>
      <c r="C203" s="12" t="s">
        <v>371</v>
      </c>
      <c r="D203" s="23"/>
      <c r="E203" s="12"/>
      <c r="F203" s="8" t="s">
        <v>372</v>
      </c>
      <c r="G203" s="46" t="s">
        <v>851</v>
      </c>
      <c r="H203" s="46" t="s">
        <v>1699</v>
      </c>
      <c r="I203" s="176">
        <f t="shared" si="7"/>
        <v>236</v>
      </c>
      <c r="J203" s="177">
        <f t="shared" si="6"/>
        <v>1892.7199999999998</v>
      </c>
    </row>
    <row r="204" spans="1:10" x14ac:dyDescent="0.25">
      <c r="A204" s="57" t="s">
        <v>1319</v>
      </c>
      <c r="B204" s="12" t="s">
        <v>1299</v>
      </c>
      <c r="C204" s="12" t="s">
        <v>1300</v>
      </c>
      <c r="D204" s="8"/>
      <c r="E204" s="10"/>
      <c r="F204" s="8" t="s">
        <v>1292</v>
      </c>
      <c r="G204" s="115"/>
      <c r="H204" s="115"/>
      <c r="I204" s="176">
        <f t="shared" si="7"/>
        <v>0</v>
      </c>
      <c r="J204" s="177">
        <f t="shared" si="6"/>
        <v>0</v>
      </c>
    </row>
    <row r="205" spans="1:10" x14ac:dyDescent="0.25">
      <c r="A205" s="57" t="s">
        <v>619</v>
      </c>
      <c r="B205" s="12" t="s">
        <v>705</v>
      </c>
      <c r="C205" s="12" t="s">
        <v>706</v>
      </c>
      <c r="D205" s="23"/>
      <c r="E205" s="12"/>
      <c r="F205" s="8" t="s">
        <v>704</v>
      </c>
      <c r="G205" s="115" t="s">
        <v>17</v>
      </c>
      <c r="H205" s="115" t="s">
        <v>16</v>
      </c>
      <c r="I205" s="176">
        <f t="shared" si="7"/>
        <v>-2</v>
      </c>
      <c r="J205" s="177">
        <f t="shared" si="6"/>
        <v>-16.04</v>
      </c>
    </row>
    <row r="206" spans="1:10" x14ac:dyDescent="0.25">
      <c r="A206" s="57" t="s">
        <v>759</v>
      </c>
      <c r="B206" s="12" t="s">
        <v>1193</v>
      </c>
      <c r="C206" s="12" t="s">
        <v>1194</v>
      </c>
      <c r="D206" s="23"/>
      <c r="E206" s="12"/>
      <c r="F206" s="8" t="s">
        <v>1195</v>
      </c>
      <c r="G206" s="115"/>
      <c r="H206" s="115"/>
      <c r="I206" s="176">
        <f t="shared" si="7"/>
        <v>0</v>
      </c>
      <c r="J206" s="177">
        <f t="shared" si="6"/>
        <v>0</v>
      </c>
    </row>
    <row r="207" spans="1:10" x14ac:dyDescent="0.25">
      <c r="A207" s="57" t="s">
        <v>746</v>
      </c>
      <c r="B207" s="12" t="s">
        <v>925</v>
      </c>
      <c r="C207" s="12" t="s">
        <v>926</v>
      </c>
      <c r="D207" s="8"/>
      <c r="E207" s="10"/>
      <c r="F207" s="8" t="s">
        <v>907</v>
      </c>
      <c r="G207" s="115"/>
      <c r="H207" s="115"/>
      <c r="I207" s="176">
        <f t="shared" si="7"/>
        <v>0</v>
      </c>
      <c r="J207" s="177">
        <f t="shared" si="6"/>
        <v>0</v>
      </c>
    </row>
    <row r="208" spans="1:10" x14ac:dyDescent="0.25">
      <c r="A208" s="57" t="s">
        <v>625</v>
      </c>
      <c r="B208" s="12" t="s">
        <v>1186</v>
      </c>
      <c r="C208" s="12" t="s">
        <v>1187</v>
      </c>
      <c r="D208" s="8"/>
      <c r="E208" s="10"/>
      <c r="F208" s="8" t="s">
        <v>1185</v>
      </c>
      <c r="G208" s="115"/>
      <c r="H208" s="115"/>
      <c r="I208" s="176">
        <f t="shared" si="7"/>
        <v>0</v>
      </c>
      <c r="J208" s="177">
        <f t="shared" si="6"/>
        <v>0</v>
      </c>
    </row>
    <row r="209" spans="1:10" x14ac:dyDescent="0.25">
      <c r="A209" s="57" t="s">
        <v>1320</v>
      </c>
      <c r="B209" s="12" t="s">
        <v>380</v>
      </c>
      <c r="C209" s="12" t="s">
        <v>381</v>
      </c>
      <c r="D209" s="23"/>
      <c r="E209" s="12"/>
      <c r="F209" s="8" t="s">
        <v>322</v>
      </c>
      <c r="G209" s="46" t="s">
        <v>1493</v>
      </c>
      <c r="H209" s="46" t="s">
        <v>1700</v>
      </c>
      <c r="I209" s="176">
        <f t="shared" si="7"/>
        <v>877</v>
      </c>
      <c r="J209" s="177">
        <f t="shared" si="6"/>
        <v>7033.54</v>
      </c>
    </row>
    <row r="210" spans="1:10" x14ac:dyDescent="0.25">
      <c r="A210" s="57" t="s">
        <v>1321</v>
      </c>
      <c r="B210" s="12" t="s">
        <v>873</v>
      </c>
      <c r="C210" s="12" t="s">
        <v>874</v>
      </c>
      <c r="D210" s="8"/>
      <c r="E210" s="10"/>
      <c r="F210" s="8" t="s">
        <v>875</v>
      </c>
      <c r="G210" s="46" t="s">
        <v>34</v>
      </c>
      <c r="H210" s="46" t="s">
        <v>34</v>
      </c>
      <c r="I210" s="176">
        <f t="shared" si="7"/>
        <v>0</v>
      </c>
      <c r="J210" s="177">
        <f t="shared" si="6"/>
        <v>0</v>
      </c>
    </row>
    <row r="211" spans="1:10" x14ac:dyDescent="0.25">
      <c r="A211" s="57" t="s">
        <v>1322</v>
      </c>
      <c r="B211" s="12" t="s">
        <v>1179</v>
      </c>
      <c r="C211" s="12" t="s">
        <v>1180</v>
      </c>
      <c r="D211" s="8"/>
      <c r="E211" s="10"/>
      <c r="F211" s="8" t="s">
        <v>1178</v>
      </c>
      <c r="G211" s="115"/>
      <c r="H211" s="115"/>
      <c r="I211" s="176">
        <f t="shared" si="7"/>
        <v>0</v>
      </c>
      <c r="J211" s="177">
        <f t="shared" si="6"/>
        <v>0</v>
      </c>
    </row>
    <row r="212" spans="1:10" x14ac:dyDescent="0.25">
      <c r="A212" s="57" t="s">
        <v>840</v>
      </c>
      <c r="B212" s="12" t="s">
        <v>1394</v>
      </c>
      <c r="C212" s="12" t="s">
        <v>1395</v>
      </c>
      <c r="D212" s="8"/>
      <c r="E212" s="10"/>
      <c r="F212" s="8" t="s">
        <v>1396</v>
      </c>
      <c r="G212" s="115"/>
      <c r="H212" s="115"/>
      <c r="I212" s="176">
        <f t="shared" si="7"/>
        <v>0</v>
      </c>
      <c r="J212" s="177">
        <f t="shared" si="6"/>
        <v>0</v>
      </c>
    </row>
    <row r="213" spans="1:10" x14ac:dyDescent="0.25">
      <c r="A213" s="57" t="s">
        <v>1323</v>
      </c>
      <c r="B213" s="12" t="s">
        <v>734</v>
      </c>
      <c r="C213" s="12" t="s">
        <v>737</v>
      </c>
      <c r="D213" s="8"/>
      <c r="E213" s="10"/>
      <c r="F213" s="8" t="s">
        <v>736</v>
      </c>
      <c r="G213" s="46" t="s">
        <v>29</v>
      </c>
      <c r="H213" s="46" t="s">
        <v>81</v>
      </c>
      <c r="I213" s="176">
        <f t="shared" si="7"/>
        <v>17</v>
      </c>
      <c r="J213" s="177">
        <f t="shared" si="6"/>
        <v>136.34</v>
      </c>
    </row>
    <row r="214" spans="1:10" x14ac:dyDescent="0.25">
      <c r="A214" s="57" t="s">
        <v>595</v>
      </c>
      <c r="B214" s="12" t="s">
        <v>1295</v>
      </c>
      <c r="C214" s="12" t="s">
        <v>1296</v>
      </c>
      <c r="D214" s="8"/>
      <c r="E214" s="10"/>
      <c r="F214" s="8" t="s">
        <v>1292</v>
      </c>
      <c r="G214" s="115"/>
      <c r="H214" s="115"/>
      <c r="I214" s="176">
        <f t="shared" si="7"/>
        <v>0</v>
      </c>
      <c r="J214" s="177">
        <f t="shared" si="6"/>
        <v>0</v>
      </c>
    </row>
    <row r="215" spans="1:10" x14ac:dyDescent="0.25">
      <c r="A215" s="57" t="s">
        <v>1324</v>
      </c>
      <c r="B215" s="12" t="s">
        <v>1109</v>
      </c>
      <c r="C215" s="12" t="s">
        <v>1110</v>
      </c>
      <c r="D215" s="23"/>
      <c r="E215" s="12"/>
      <c r="F215" s="8" t="s">
        <v>1111</v>
      </c>
      <c r="G215" s="46" t="s">
        <v>724</v>
      </c>
      <c r="H215" s="46" t="s">
        <v>995</v>
      </c>
      <c r="I215" s="176">
        <f t="shared" si="7"/>
        <v>69</v>
      </c>
      <c r="J215" s="177">
        <f t="shared" si="6"/>
        <v>553.38</v>
      </c>
    </row>
    <row r="216" spans="1:10" x14ac:dyDescent="0.25">
      <c r="A216" s="57" t="s">
        <v>995</v>
      </c>
      <c r="B216" s="12" t="s">
        <v>1428</v>
      </c>
      <c r="C216" s="12" t="s">
        <v>1429</v>
      </c>
      <c r="D216" s="8"/>
      <c r="E216" s="10"/>
      <c r="F216" s="8" t="s">
        <v>1430</v>
      </c>
      <c r="G216" s="115"/>
      <c r="H216" s="115"/>
      <c r="I216" s="176">
        <f t="shared" si="7"/>
        <v>0</v>
      </c>
      <c r="J216" s="177">
        <f t="shared" si="6"/>
        <v>0</v>
      </c>
    </row>
    <row r="217" spans="1:10" x14ac:dyDescent="0.25">
      <c r="A217" s="57" t="s">
        <v>740</v>
      </c>
      <c r="B217" s="12" t="s">
        <v>1181</v>
      </c>
      <c r="C217" s="12" t="s">
        <v>1182</v>
      </c>
      <c r="D217" s="8"/>
      <c r="E217" s="10"/>
      <c r="F217" s="8" t="s">
        <v>1178</v>
      </c>
      <c r="G217" s="115"/>
      <c r="H217" s="115"/>
      <c r="I217" s="176">
        <f t="shared" si="7"/>
        <v>0</v>
      </c>
      <c r="J217" s="177">
        <f t="shared" si="6"/>
        <v>0</v>
      </c>
    </row>
    <row r="218" spans="1:10" x14ac:dyDescent="0.25">
      <c r="A218" s="57" t="s">
        <v>802</v>
      </c>
      <c r="B218" s="12" t="s">
        <v>1521</v>
      </c>
      <c r="C218" s="12" t="s">
        <v>1522</v>
      </c>
      <c r="D218" s="8"/>
      <c r="E218" s="10"/>
      <c r="F218" s="8" t="s">
        <v>1520</v>
      </c>
      <c r="G218" s="115"/>
      <c r="H218" s="115"/>
      <c r="I218" s="176">
        <f t="shared" si="7"/>
        <v>0</v>
      </c>
      <c r="J218" s="177">
        <f t="shared" si="6"/>
        <v>0</v>
      </c>
    </row>
    <row r="219" spans="1:10" x14ac:dyDescent="0.25">
      <c r="A219" s="57" t="s">
        <v>858</v>
      </c>
      <c r="B219" s="12" t="s">
        <v>1420</v>
      </c>
      <c r="C219" s="12" t="s">
        <v>1418</v>
      </c>
      <c r="D219" s="8"/>
      <c r="E219" s="10"/>
      <c r="F219" s="8" t="s">
        <v>1419</v>
      </c>
      <c r="G219" s="115"/>
      <c r="H219" s="115"/>
      <c r="I219" s="176">
        <f t="shared" si="7"/>
        <v>0</v>
      </c>
      <c r="J219" s="177">
        <f t="shared" si="6"/>
        <v>0</v>
      </c>
    </row>
    <row r="220" spans="1:10" x14ac:dyDescent="0.25">
      <c r="A220" s="57" t="s">
        <v>1436</v>
      </c>
      <c r="B220" s="99" t="s">
        <v>559</v>
      </c>
      <c r="C220" s="99" t="s">
        <v>560</v>
      </c>
      <c r="D220" s="23"/>
      <c r="E220" s="12"/>
      <c r="F220" s="99" t="s">
        <v>528</v>
      </c>
      <c r="G220" s="46" t="s">
        <v>1494</v>
      </c>
      <c r="H220" s="46" t="s">
        <v>1701</v>
      </c>
      <c r="I220" s="176">
        <f t="shared" si="7"/>
        <v>406</v>
      </c>
      <c r="J220" s="177">
        <f t="shared" si="6"/>
        <v>3256.12</v>
      </c>
    </row>
    <row r="221" spans="1:10" x14ac:dyDescent="0.25">
      <c r="A221" s="57" t="s">
        <v>1437</v>
      </c>
      <c r="B221" s="12" t="s">
        <v>1516</v>
      </c>
      <c r="C221" s="12" t="s">
        <v>1517</v>
      </c>
      <c r="D221" s="8"/>
      <c r="E221" s="10"/>
      <c r="F221" s="8" t="s">
        <v>1518</v>
      </c>
      <c r="G221" s="115"/>
      <c r="H221" s="115"/>
      <c r="I221" s="176">
        <f t="shared" si="7"/>
        <v>0</v>
      </c>
      <c r="J221" s="177">
        <f t="shared" si="6"/>
        <v>0</v>
      </c>
    </row>
    <row r="222" spans="1:10" x14ac:dyDescent="0.25">
      <c r="A222" s="57" t="s">
        <v>1438</v>
      </c>
      <c r="B222" s="12" t="s">
        <v>699</v>
      </c>
      <c r="C222" s="12" t="s">
        <v>700</v>
      </c>
      <c r="D222" s="23"/>
      <c r="E222" s="12"/>
      <c r="F222" s="8" t="s">
        <v>701</v>
      </c>
      <c r="G222" s="46" t="s">
        <v>396</v>
      </c>
      <c r="H222" s="46" t="s">
        <v>396</v>
      </c>
      <c r="I222" s="176">
        <f t="shared" si="7"/>
        <v>0</v>
      </c>
      <c r="J222" s="177">
        <f t="shared" si="6"/>
        <v>0</v>
      </c>
    </row>
    <row r="223" spans="1:10" x14ac:dyDescent="0.25">
      <c r="A223" s="57" t="s">
        <v>1439</v>
      </c>
      <c r="B223" s="99" t="s">
        <v>561</v>
      </c>
      <c r="C223" s="99" t="s">
        <v>562</v>
      </c>
      <c r="D223" s="23"/>
      <c r="E223" s="12"/>
      <c r="F223" s="99" t="s">
        <v>518</v>
      </c>
      <c r="G223" s="46" t="s">
        <v>589</v>
      </c>
      <c r="H223" s="46" t="s">
        <v>589</v>
      </c>
      <c r="I223" s="176">
        <f t="shared" si="7"/>
        <v>0</v>
      </c>
      <c r="J223" s="177">
        <f t="shared" si="6"/>
        <v>0</v>
      </c>
    </row>
    <row r="224" spans="1:10" x14ac:dyDescent="0.25">
      <c r="A224" s="57" t="s">
        <v>754</v>
      </c>
      <c r="B224" s="12" t="s">
        <v>385</v>
      </c>
      <c r="C224" s="12" t="s">
        <v>386</v>
      </c>
      <c r="D224" s="23"/>
      <c r="E224" s="12"/>
      <c r="F224" s="8" t="s">
        <v>383</v>
      </c>
      <c r="G224" s="46" t="s">
        <v>1495</v>
      </c>
      <c r="H224" s="46" t="s">
        <v>1702</v>
      </c>
      <c r="I224" s="176">
        <f t="shared" si="7"/>
        <v>378</v>
      </c>
      <c r="J224" s="177">
        <f t="shared" si="6"/>
        <v>3031.56</v>
      </c>
    </row>
    <row r="225" spans="1:10" x14ac:dyDescent="0.25">
      <c r="A225" s="57" t="s">
        <v>1440</v>
      </c>
      <c r="B225" s="12" t="s">
        <v>1304</v>
      </c>
      <c r="C225" s="12" t="s">
        <v>1305</v>
      </c>
      <c r="D225" s="8"/>
      <c r="E225" s="10"/>
      <c r="F225" s="8" t="s">
        <v>1306</v>
      </c>
      <c r="G225" s="115"/>
      <c r="H225" s="115"/>
      <c r="I225" s="176">
        <f t="shared" si="7"/>
        <v>0</v>
      </c>
      <c r="J225" s="177">
        <f t="shared" si="6"/>
        <v>0</v>
      </c>
    </row>
    <row r="226" spans="1:10" x14ac:dyDescent="0.25">
      <c r="A226" s="57" t="s">
        <v>1441</v>
      </c>
      <c r="B226" s="36" t="s">
        <v>563</v>
      </c>
      <c r="C226" s="36" t="s">
        <v>564</v>
      </c>
      <c r="D226" s="23"/>
      <c r="E226" s="12"/>
      <c r="F226" s="36" t="s">
        <v>556</v>
      </c>
      <c r="G226" s="46" t="s">
        <v>277</v>
      </c>
      <c r="H226" s="46" t="s">
        <v>1703</v>
      </c>
      <c r="I226" s="176">
        <f t="shared" si="7"/>
        <v>309</v>
      </c>
      <c r="J226" s="177">
        <f t="shared" si="6"/>
        <v>2478.1799999999998</v>
      </c>
    </row>
    <row r="227" spans="1:10" x14ac:dyDescent="0.25">
      <c r="A227" s="57" t="s">
        <v>1442</v>
      </c>
      <c r="B227" s="36" t="s">
        <v>1417</v>
      </c>
      <c r="C227" s="128" t="s">
        <v>1418</v>
      </c>
      <c r="D227" s="8"/>
      <c r="E227" s="10"/>
      <c r="F227" s="128" t="s">
        <v>1419</v>
      </c>
      <c r="G227" s="115"/>
      <c r="H227" s="115"/>
      <c r="I227" s="176">
        <f t="shared" si="7"/>
        <v>0</v>
      </c>
      <c r="J227" s="177">
        <f t="shared" si="6"/>
        <v>0</v>
      </c>
    </row>
    <row r="228" spans="1:10" x14ac:dyDescent="0.25">
      <c r="A228" s="57" t="s">
        <v>748</v>
      </c>
      <c r="B228" s="36" t="s">
        <v>878</v>
      </c>
      <c r="C228" s="128" t="s">
        <v>879</v>
      </c>
      <c r="D228" s="8"/>
      <c r="E228" s="10"/>
      <c r="F228" s="128" t="s">
        <v>875</v>
      </c>
      <c r="G228" s="46" t="s">
        <v>34</v>
      </c>
      <c r="H228" s="46" t="s">
        <v>23</v>
      </c>
      <c r="I228" s="176">
        <f t="shared" si="7"/>
        <v>-4</v>
      </c>
      <c r="J228" s="177">
        <f t="shared" si="6"/>
        <v>-32.08</v>
      </c>
    </row>
    <row r="229" spans="1:10" x14ac:dyDescent="0.25">
      <c r="A229" s="57" t="s">
        <v>757</v>
      </c>
      <c r="B229" s="12" t="s">
        <v>1504</v>
      </c>
      <c r="C229" s="12" t="s">
        <v>1505</v>
      </c>
      <c r="D229" s="8"/>
      <c r="E229" s="10"/>
      <c r="F229" s="8" t="s">
        <v>1506</v>
      </c>
      <c r="G229" s="115"/>
      <c r="H229" s="115"/>
      <c r="I229" s="176">
        <f t="shared" si="7"/>
        <v>0</v>
      </c>
      <c r="J229" s="177">
        <f t="shared" si="6"/>
        <v>0</v>
      </c>
    </row>
    <row r="230" spans="1:10" x14ac:dyDescent="0.25">
      <c r="A230" s="57" t="s">
        <v>1443</v>
      </c>
      <c r="B230" s="12" t="s">
        <v>678</v>
      </c>
      <c r="C230" s="201" t="s">
        <v>676</v>
      </c>
      <c r="D230" s="23"/>
      <c r="E230" s="12"/>
      <c r="F230" s="91" t="s">
        <v>675</v>
      </c>
      <c r="G230" s="46" t="s">
        <v>83</v>
      </c>
      <c r="H230" s="46" t="s">
        <v>206</v>
      </c>
      <c r="I230" s="176">
        <f t="shared" si="7"/>
        <v>14</v>
      </c>
      <c r="J230" s="177">
        <f t="shared" si="6"/>
        <v>112.28</v>
      </c>
    </row>
    <row r="231" spans="1:10" x14ac:dyDescent="0.25">
      <c r="A231" s="57" t="s">
        <v>867</v>
      </c>
      <c r="B231" s="36" t="s">
        <v>677</v>
      </c>
      <c r="C231" s="203"/>
      <c r="D231" s="23"/>
      <c r="E231" s="12"/>
      <c r="F231" s="92"/>
      <c r="G231" s="46" t="s">
        <v>46</v>
      </c>
      <c r="H231" s="46" t="s">
        <v>71</v>
      </c>
      <c r="I231" s="176">
        <f t="shared" si="7"/>
        <v>8</v>
      </c>
      <c r="J231" s="177">
        <f t="shared" si="6"/>
        <v>64.16</v>
      </c>
    </row>
    <row r="232" spans="1:10" x14ac:dyDescent="0.25">
      <c r="A232" s="57" t="s">
        <v>1444</v>
      </c>
      <c r="B232" s="36" t="s">
        <v>927</v>
      </c>
      <c r="C232" s="203" t="s">
        <v>928</v>
      </c>
      <c r="D232" s="23"/>
      <c r="E232" s="12"/>
      <c r="F232" s="92" t="s">
        <v>929</v>
      </c>
      <c r="G232" s="46" t="s">
        <v>640</v>
      </c>
      <c r="H232" s="46" t="s">
        <v>252</v>
      </c>
      <c r="I232" s="176">
        <f t="shared" si="7"/>
        <v>268</v>
      </c>
      <c r="J232" s="177">
        <f t="shared" si="6"/>
        <v>2149.3599999999997</v>
      </c>
    </row>
    <row r="233" spans="1:10" x14ac:dyDescent="0.25">
      <c r="A233" s="57" t="s">
        <v>809</v>
      </c>
      <c r="B233" s="36" t="s">
        <v>565</v>
      </c>
      <c r="C233" s="36" t="s">
        <v>566</v>
      </c>
      <c r="D233" s="23"/>
      <c r="E233" s="12"/>
      <c r="F233" s="36" t="s">
        <v>567</v>
      </c>
      <c r="G233" s="46" t="s">
        <v>1496</v>
      </c>
      <c r="H233" s="46" t="s">
        <v>1704</v>
      </c>
      <c r="I233" s="176">
        <f t="shared" si="7"/>
        <v>199</v>
      </c>
      <c r="J233" s="177">
        <f t="shared" si="6"/>
        <v>1595.98</v>
      </c>
    </row>
    <row r="234" spans="1:10" x14ac:dyDescent="0.25">
      <c r="A234" s="57" t="s">
        <v>1445</v>
      </c>
      <c r="B234" s="12" t="s">
        <v>1172</v>
      </c>
      <c r="C234" s="162" t="s">
        <v>1174</v>
      </c>
      <c r="D234" s="8"/>
      <c r="E234" s="10"/>
      <c r="F234" s="8" t="s">
        <v>1171</v>
      </c>
      <c r="G234" s="115"/>
      <c r="H234" s="115"/>
      <c r="I234" s="176">
        <f t="shared" si="7"/>
        <v>0</v>
      </c>
      <c r="J234" s="177">
        <f t="shared" si="6"/>
        <v>0</v>
      </c>
    </row>
    <row r="235" spans="1:10" x14ac:dyDescent="0.25">
      <c r="A235" s="57" t="s">
        <v>171</v>
      </c>
      <c r="B235" s="12" t="s">
        <v>1173</v>
      </c>
      <c r="C235" s="163"/>
      <c r="D235" s="8"/>
      <c r="E235" s="10"/>
      <c r="F235" s="8" t="s">
        <v>1171</v>
      </c>
      <c r="G235" s="115"/>
      <c r="H235" s="115"/>
      <c r="I235" s="176">
        <f t="shared" si="7"/>
        <v>0</v>
      </c>
      <c r="J235" s="177">
        <f t="shared" si="6"/>
        <v>0</v>
      </c>
    </row>
    <row r="236" spans="1:10" x14ac:dyDescent="0.25">
      <c r="A236" s="57" t="s">
        <v>832</v>
      </c>
      <c r="B236" s="12" t="s">
        <v>659</v>
      </c>
      <c r="C236" s="12" t="s">
        <v>660</v>
      </c>
      <c r="D236" s="8"/>
      <c r="E236" s="10"/>
      <c r="F236" s="8" t="s">
        <v>655</v>
      </c>
      <c r="G236" s="46" t="s">
        <v>722</v>
      </c>
      <c r="H236" s="46" t="s">
        <v>722</v>
      </c>
      <c r="I236" s="176">
        <f t="shared" si="7"/>
        <v>0</v>
      </c>
      <c r="J236" s="177">
        <f t="shared" si="6"/>
        <v>0</v>
      </c>
    </row>
    <row r="237" spans="1:10" x14ac:dyDescent="0.25">
      <c r="A237" s="57" t="s">
        <v>975</v>
      </c>
      <c r="B237" s="12" t="s">
        <v>1512</v>
      </c>
      <c r="C237" s="247" t="s">
        <v>1513</v>
      </c>
      <c r="D237" s="8"/>
      <c r="E237" s="10"/>
      <c r="F237" s="250" t="s">
        <v>1509</v>
      </c>
      <c r="G237" s="115"/>
      <c r="H237" s="115"/>
      <c r="I237" s="176">
        <f t="shared" si="7"/>
        <v>0</v>
      </c>
      <c r="J237" s="177">
        <f t="shared" si="6"/>
        <v>0</v>
      </c>
    </row>
    <row r="238" spans="1:10" x14ac:dyDescent="0.25">
      <c r="A238" s="57" t="s">
        <v>324</v>
      </c>
      <c r="B238" s="12" t="s">
        <v>1514</v>
      </c>
      <c r="C238" s="248"/>
      <c r="D238" s="8"/>
      <c r="E238" s="10"/>
      <c r="F238" s="251"/>
      <c r="G238" s="115"/>
      <c r="H238" s="115"/>
      <c r="I238" s="176">
        <f t="shared" si="7"/>
        <v>0</v>
      </c>
      <c r="J238" s="177">
        <f t="shared" si="6"/>
        <v>0</v>
      </c>
    </row>
    <row r="239" spans="1:10" x14ac:dyDescent="0.25">
      <c r="A239" s="57" t="s">
        <v>458</v>
      </c>
      <c r="B239" s="12" t="s">
        <v>1515</v>
      </c>
      <c r="C239" s="249"/>
      <c r="D239" s="8"/>
      <c r="E239" s="10"/>
      <c r="F239" s="252"/>
      <c r="G239" s="115"/>
      <c r="H239" s="115"/>
      <c r="I239" s="176">
        <f t="shared" si="7"/>
        <v>0</v>
      </c>
      <c r="J239" s="177">
        <f t="shared" si="6"/>
        <v>0</v>
      </c>
    </row>
    <row r="240" spans="1:10" x14ac:dyDescent="0.25">
      <c r="A240" s="57" t="s">
        <v>1534</v>
      </c>
      <c r="B240" s="12" t="s">
        <v>1209</v>
      </c>
      <c r="C240" s="12" t="s">
        <v>1210</v>
      </c>
      <c r="D240" s="23"/>
      <c r="E240" s="12"/>
      <c r="F240" s="8" t="s">
        <v>1211</v>
      </c>
      <c r="G240" s="115"/>
      <c r="H240" s="115" t="s">
        <v>23</v>
      </c>
      <c r="I240" s="176">
        <f t="shared" si="7"/>
        <v>4</v>
      </c>
      <c r="J240" s="177">
        <f t="shared" si="6"/>
        <v>32.08</v>
      </c>
    </row>
    <row r="241" spans="1:13" x14ac:dyDescent="0.25">
      <c r="A241" s="57" t="s">
        <v>828</v>
      </c>
      <c r="B241" s="12" t="s">
        <v>880</v>
      </c>
      <c r="C241" s="75" t="s">
        <v>881</v>
      </c>
      <c r="D241" s="8"/>
      <c r="E241" s="10"/>
      <c r="F241" s="31" t="s">
        <v>875</v>
      </c>
      <c r="G241" s="46" t="s">
        <v>20</v>
      </c>
      <c r="H241" s="46" t="s">
        <v>17</v>
      </c>
      <c r="I241" s="176">
        <f t="shared" si="7"/>
        <v>-1</v>
      </c>
      <c r="J241" s="177">
        <f t="shared" si="6"/>
        <v>-8.02</v>
      </c>
    </row>
    <row r="242" spans="1:13" x14ac:dyDescent="0.25">
      <c r="A242" s="57" t="s">
        <v>994</v>
      </c>
      <c r="B242" s="12" t="s">
        <v>882</v>
      </c>
      <c r="C242" s="75" t="s">
        <v>883</v>
      </c>
      <c r="D242" s="8"/>
      <c r="E242" s="10"/>
      <c r="F242" s="31" t="s">
        <v>875</v>
      </c>
      <c r="G242" s="46" t="s">
        <v>17</v>
      </c>
      <c r="H242" s="46" t="s">
        <v>16</v>
      </c>
      <c r="I242" s="176">
        <f t="shared" si="7"/>
        <v>-2</v>
      </c>
      <c r="J242" s="177">
        <f t="shared" si="6"/>
        <v>-16.04</v>
      </c>
    </row>
    <row r="243" spans="1:13" x14ac:dyDescent="0.25">
      <c r="A243" s="57" t="s">
        <v>1328</v>
      </c>
      <c r="B243" s="12" t="s">
        <v>731</v>
      </c>
      <c r="C243" s="76" t="s">
        <v>735</v>
      </c>
      <c r="D243" s="23"/>
      <c r="E243" s="12"/>
      <c r="F243" s="91" t="s">
        <v>736</v>
      </c>
      <c r="G243" s="46" t="s">
        <v>65</v>
      </c>
      <c r="H243" s="46" t="s">
        <v>1705</v>
      </c>
      <c r="I243" s="176">
        <f t="shared" si="7"/>
        <v>485</v>
      </c>
      <c r="J243" s="177">
        <f t="shared" si="6"/>
        <v>3889.7</v>
      </c>
    </row>
    <row r="244" spans="1:13" x14ac:dyDescent="0.25">
      <c r="A244" s="57" t="s">
        <v>1535</v>
      </c>
      <c r="B244" s="12" t="s">
        <v>732</v>
      </c>
      <c r="C244" s="111"/>
      <c r="D244" s="23"/>
      <c r="E244" s="12"/>
      <c r="F244" s="112"/>
      <c r="G244" s="46" t="s">
        <v>46</v>
      </c>
      <c r="H244" s="46" t="s">
        <v>1239</v>
      </c>
      <c r="I244" s="176">
        <f t="shared" si="7"/>
        <v>409</v>
      </c>
      <c r="J244" s="177">
        <f t="shared" si="6"/>
        <v>3280.18</v>
      </c>
    </row>
    <row r="245" spans="1:13" x14ac:dyDescent="0.25">
      <c r="A245" s="57" t="s">
        <v>966</v>
      </c>
      <c r="B245" s="12" t="s">
        <v>733</v>
      </c>
      <c r="C245" s="77"/>
      <c r="D245" s="23"/>
      <c r="E245" s="12"/>
      <c r="F245" s="92"/>
      <c r="G245" s="46" t="s">
        <v>71</v>
      </c>
      <c r="H245" s="46" t="s">
        <v>804</v>
      </c>
      <c r="I245" s="176">
        <f t="shared" si="7"/>
        <v>318</v>
      </c>
      <c r="J245" s="177">
        <f t="shared" si="6"/>
        <v>2550.3599999999997</v>
      </c>
    </row>
    <row r="246" spans="1:13" x14ac:dyDescent="0.25">
      <c r="A246" s="57" t="s">
        <v>1536</v>
      </c>
      <c r="B246" s="12" t="s">
        <v>1301</v>
      </c>
      <c r="C246" s="12" t="s">
        <v>1302</v>
      </c>
      <c r="D246" s="8"/>
      <c r="E246" s="10"/>
      <c r="F246" s="8" t="s">
        <v>1303</v>
      </c>
      <c r="G246" s="115"/>
      <c r="H246" s="115" t="s">
        <v>54</v>
      </c>
      <c r="I246" s="176">
        <f t="shared" si="7"/>
        <v>15</v>
      </c>
      <c r="J246" s="177">
        <f t="shared" si="6"/>
        <v>120.3</v>
      </c>
    </row>
    <row r="247" spans="1:13" x14ac:dyDescent="0.25">
      <c r="A247" s="57" t="s">
        <v>1537</v>
      </c>
      <c r="B247" s="12" t="s">
        <v>1529</v>
      </c>
      <c r="C247" s="12" t="s">
        <v>1530</v>
      </c>
      <c r="D247" s="8"/>
      <c r="E247" s="10"/>
      <c r="F247" s="8" t="s">
        <v>1531</v>
      </c>
      <c r="G247" s="115"/>
      <c r="H247" s="115"/>
      <c r="I247" s="176">
        <f t="shared" si="7"/>
        <v>0</v>
      </c>
      <c r="J247" s="177">
        <f t="shared" si="6"/>
        <v>0</v>
      </c>
    </row>
    <row r="248" spans="1:13" x14ac:dyDescent="0.25">
      <c r="A248" s="57" t="s">
        <v>1538</v>
      </c>
      <c r="B248" s="12" t="s">
        <v>931</v>
      </c>
      <c r="C248" s="77" t="s">
        <v>932</v>
      </c>
      <c r="D248" s="8"/>
      <c r="E248" s="10"/>
      <c r="F248" s="92" t="s">
        <v>698</v>
      </c>
      <c r="G248" s="46"/>
      <c r="H248" s="46"/>
      <c r="I248" s="176">
        <f t="shared" si="7"/>
        <v>0</v>
      </c>
      <c r="J248" s="177">
        <f t="shared" si="6"/>
        <v>0</v>
      </c>
    </row>
    <row r="249" spans="1:13" x14ac:dyDescent="0.25">
      <c r="A249" s="57" t="s">
        <v>1021</v>
      </c>
      <c r="B249" s="12" t="s">
        <v>1325</v>
      </c>
      <c r="C249" s="77" t="s">
        <v>1326</v>
      </c>
      <c r="D249" s="12"/>
      <c r="E249" s="12"/>
      <c r="F249" s="170" t="s">
        <v>1281</v>
      </c>
      <c r="G249" s="46"/>
      <c r="H249" s="46"/>
      <c r="I249" s="176">
        <f t="shared" si="7"/>
        <v>0</v>
      </c>
      <c r="J249" s="177">
        <f t="shared" si="6"/>
        <v>0</v>
      </c>
    </row>
    <row r="251" spans="1:13" s="19" customFormat="1" ht="15.75" x14ac:dyDescent="0.25">
      <c r="A251" s="236" t="s">
        <v>115</v>
      </c>
      <c r="B251" s="236"/>
      <c r="C251" s="236"/>
      <c r="D251" s="236"/>
      <c r="E251" s="236"/>
      <c r="F251" s="236"/>
      <c r="G251" s="236"/>
      <c r="H251" s="236"/>
      <c r="I251" s="236"/>
      <c r="J251" s="20">
        <f>SUM(J7:J249)</f>
        <v>138786.09999999992</v>
      </c>
      <c r="K251" s="20"/>
      <c r="L251" s="20"/>
      <c r="M251" s="20"/>
    </row>
  </sheetData>
  <mergeCells count="23">
    <mergeCell ref="E85:E86"/>
    <mergeCell ref="A5:A6"/>
    <mergeCell ref="B5:B6"/>
    <mergeCell ref="C5:C6"/>
    <mergeCell ref="D5:E5"/>
    <mergeCell ref="I5:I6"/>
    <mergeCell ref="J5:J6"/>
    <mergeCell ref="D13:D14"/>
    <mergeCell ref="E13:E14"/>
    <mergeCell ref="E61:E62"/>
    <mergeCell ref="F5:F6"/>
    <mergeCell ref="G5:H5"/>
    <mergeCell ref="D121:D122"/>
    <mergeCell ref="E121:E122"/>
    <mergeCell ref="D158:D159"/>
    <mergeCell ref="E158:E159"/>
    <mergeCell ref="D160:D162"/>
    <mergeCell ref="E160:E162"/>
    <mergeCell ref="D200:D201"/>
    <mergeCell ref="E200:E201"/>
    <mergeCell ref="C237:C239"/>
    <mergeCell ref="F237:F239"/>
    <mergeCell ref="A251:I251"/>
  </mergeCells>
  <printOptions horizontalCentered="1"/>
  <pageMargins left="0.23622047244094491" right="0.23622047244094491" top="0.23622047244094491" bottom="0.23622047244094491" header="0" footer="0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15"/>
  <sheetViews>
    <sheetView zoomScale="85" zoomScaleNormal="85" workbookViewId="0">
      <selection activeCell="N7" sqref="N7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10" max="10" width="16.5703125" customWidth="1"/>
    <col min="11" max="11" width="19" customWidth="1"/>
    <col min="13" max="13" width="10.42578125" customWidth="1"/>
    <col min="14" max="14" width="12.140625" bestFit="1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149</v>
      </c>
      <c r="H5" s="227"/>
      <c r="I5" s="228" t="s">
        <v>9</v>
      </c>
      <c r="J5" s="229" t="s">
        <v>202</v>
      </c>
      <c r="K5" s="234" t="s">
        <v>201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x14ac:dyDescent="0.25">
      <c r="A7" s="7" t="s">
        <v>13</v>
      </c>
      <c r="B7" s="8" t="s">
        <v>150</v>
      </c>
      <c r="C7" s="8" t="s">
        <v>151</v>
      </c>
      <c r="D7" s="12"/>
      <c r="E7" s="10"/>
      <c r="F7" t="s">
        <v>152</v>
      </c>
      <c r="G7" s="46" t="s">
        <v>16</v>
      </c>
      <c r="H7" s="46" t="s">
        <v>16</v>
      </c>
      <c r="I7" s="46">
        <f>H7-G7</f>
        <v>0</v>
      </c>
      <c r="J7" s="16">
        <f>I7*115.88</f>
        <v>0</v>
      </c>
      <c r="K7" s="16">
        <f>I7*96.57</f>
        <v>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x14ac:dyDescent="0.25">
      <c r="A8" s="7" t="s">
        <v>17</v>
      </c>
      <c r="B8" s="8" t="s">
        <v>120</v>
      </c>
      <c r="C8" s="8" t="s">
        <v>121</v>
      </c>
      <c r="D8" s="12"/>
      <c r="E8" s="10"/>
      <c r="F8" t="s">
        <v>199</v>
      </c>
      <c r="G8" s="46" t="s">
        <v>16</v>
      </c>
      <c r="H8" s="46" t="s">
        <v>13</v>
      </c>
      <c r="I8" s="46">
        <f t="shared" ref="I8:I43" si="0">H8-G8</f>
        <v>1</v>
      </c>
      <c r="J8" s="16">
        <f t="shared" ref="J8:J43" si="1">I8*115.88</f>
        <v>115.88</v>
      </c>
      <c r="K8" s="16">
        <f t="shared" ref="K8:K43" si="2">I8*96.57</f>
        <v>96.57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x14ac:dyDescent="0.25">
      <c r="A9" s="7" t="s">
        <v>20</v>
      </c>
      <c r="B9" s="8" t="s">
        <v>14</v>
      </c>
      <c r="C9" s="24" t="s">
        <v>122</v>
      </c>
      <c r="D9" s="23"/>
      <c r="E9" s="12"/>
      <c r="F9" s="8" t="s">
        <v>15</v>
      </c>
      <c r="G9" s="46" t="s">
        <v>16</v>
      </c>
      <c r="H9" s="46" t="s">
        <v>13</v>
      </c>
      <c r="I9" s="46">
        <f t="shared" si="0"/>
        <v>1</v>
      </c>
      <c r="J9" s="16">
        <f t="shared" si="1"/>
        <v>115.88</v>
      </c>
      <c r="K9" s="16">
        <f t="shared" si="2"/>
        <v>96.57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7" t="s">
        <v>23</v>
      </c>
      <c r="B10" s="8" t="s">
        <v>18</v>
      </c>
      <c r="C10" s="12" t="s">
        <v>123</v>
      </c>
      <c r="D10" s="12"/>
      <c r="E10" s="10"/>
      <c r="F10" s="8" t="s">
        <v>19</v>
      </c>
      <c r="G10" s="46" t="s">
        <v>13</v>
      </c>
      <c r="H10" s="46" t="s">
        <v>29</v>
      </c>
      <c r="I10" s="46">
        <f t="shared" si="0"/>
        <v>5</v>
      </c>
      <c r="J10" s="16">
        <f t="shared" si="1"/>
        <v>579.4</v>
      </c>
      <c r="K10" s="16">
        <f t="shared" si="2"/>
        <v>482.84999999999997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7" t="s">
        <v>26</v>
      </c>
      <c r="B11" s="8" t="s">
        <v>21</v>
      </c>
      <c r="C11" s="12" t="s">
        <v>124</v>
      </c>
      <c r="D11" s="8"/>
      <c r="E11" s="2"/>
      <c r="F11" s="8" t="s">
        <v>22</v>
      </c>
      <c r="G11" s="46" t="s">
        <v>13</v>
      </c>
      <c r="H11" s="46" t="s">
        <v>17</v>
      </c>
      <c r="I11" s="46">
        <f t="shared" si="0"/>
        <v>1</v>
      </c>
      <c r="J11" s="16">
        <f t="shared" si="1"/>
        <v>115.88</v>
      </c>
      <c r="K11" s="16">
        <f t="shared" si="2"/>
        <v>96.57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7" t="s">
        <v>29</v>
      </c>
      <c r="B12" s="8" t="s">
        <v>24</v>
      </c>
      <c r="C12" s="12" t="s">
        <v>125</v>
      </c>
      <c r="D12" s="23"/>
      <c r="E12" s="12"/>
      <c r="F12" s="8" t="s">
        <v>25</v>
      </c>
      <c r="G12" s="46" t="s">
        <v>16</v>
      </c>
      <c r="H12" s="46" t="s">
        <v>37</v>
      </c>
      <c r="I12" s="46">
        <f t="shared" si="0"/>
        <v>9</v>
      </c>
      <c r="J12" s="16">
        <f t="shared" si="1"/>
        <v>1042.92</v>
      </c>
      <c r="K12" s="16">
        <f t="shared" si="2"/>
        <v>869.12999999999988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7" t="s">
        <v>31</v>
      </c>
      <c r="B13" s="8" t="s">
        <v>27</v>
      </c>
      <c r="C13" s="12" t="s">
        <v>126</v>
      </c>
      <c r="D13" s="23"/>
      <c r="E13" s="12"/>
      <c r="F13" s="8" t="s">
        <v>28</v>
      </c>
      <c r="G13" s="46" t="s">
        <v>17</v>
      </c>
      <c r="H13" s="46" t="s">
        <v>23</v>
      </c>
      <c r="I13" s="46">
        <f t="shared" si="0"/>
        <v>2</v>
      </c>
      <c r="J13" s="16">
        <f t="shared" si="1"/>
        <v>231.76</v>
      </c>
      <c r="K13" s="16">
        <f t="shared" si="2"/>
        <v>193.14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7" t="s">
        <v>34</v>
      </c>
      <c r="B14" s="8" t="s">
        <v>30</v>
      </c>
      <c r="C14" s="12" t="s">
        <v>127</v>
      </c>
      <c r="D14" s="8"/>
      <c r="E14" s="10"/>
      <c r="F14" s="8" t="s">
        <v>22</v>
      </c>
      <c r="G14" s="46" t="s">
        <v>20</v>
      </c>
      <c r="H14" s="46" t="s">
        <v>20</v>
      </c>
      <c r="I14" s="46">
        <f t="shared" si="0"/>
        <v>0</v>
      </c>
      <c r="J14" s="16">
        <f t="shared" si="1"/>
        <v>0</v>
      </c>
      <c r="K14" s="16">
        <f t="shared" si="2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7" t="s">
        <v>37</v>
      </c>
      <c r="B15" s="8" t="s">
        <v>32</v>
      </c>
      <c r="C15" s="12" t="s">
        <v>128</v>
      </c>
      <c r="D15" s="8"/>
      <c r="E15" s="10"/>
      <c r="F15" s="8" t="s">
        <v>33</v>
      </c>
      <c r="G15" s="46" t="s">
        <v>13</v>
      </c>
      <c r="H15" s="46" t="s">
        <v>23</v>
      </c>
      <c r="I15" s="46">
        <f t="shared" si="0"/>
        <v>3</v>
      </c>
      <c r="J15" s="16">
        <f t="shared" si="1"/>
        <v>347.64</v>
      </c>
      <c r="K15" s="16">
        <f t="shared" si="2"/>
        <v>289.70999999999998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7" t="s">
        <v>40</v>
      </c>
      <c r="B16" s="8" t="s">
        <v>35</v>
      </c>
      <c r="C16" s="8" t="s">
        <v>129</v>
      </c>
      <c r="D16" s="8"/>
      <c r="E16" s="10"/>
      <c r="F16" s="8" t="s">
        <v>36</v>
      </c>
      <c r="G16" s="46" t="s">
        <v>13</v>
      </c>
      <c r="H16" s="46" t="s">
        <v>17</v>
      </c>
      <c r="I16" s="46">
        <f t="shared" si="0"/>
        <v>1</v>
      </c>
      <c r="J16" s="16">
        <f t="shared" si="1"/>
        <v>115.88</v>
      </c>
      <c r="K16" s="16">
        <f t="shared" si="2"/>
        <v>96.57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7" t="s">
        <v>43</v>
      </c>
      <c r="B17" s="8" t="s">
        <v>38</v>
      </c>
      <c r="C17" s="12" t="s">
        <v>130</v>
      </c>
      <c r="D17" s="8"/>
      <c r="E17" s="10"/>
      <c r="F17" s="8" t="s">
        <v>39</v>
      </c>
      <c r="G17" s="46" t="s">
        <v>16</v>
      </c>
      <c r="H17" s="46" t="s">
        <v>13</v>
      </c>
      <c r="I17" s="46">
        <f t="shared" si="0"/>
        <v>1</v>
      </c>
      <c r="J17" s="16">
        <f t="shared" si="1"/>
        <v>115.88</v>
      </c>
      <c r="K17" s="16">
        <f t="shared" si="2"/>
        <v>96.57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7" t="s">
        <v>46</v>
      </c>
      <c r="B18" s="8" t="s">
        <v>41</v>
      </c>
      <c r="C18" s="8" t="s">
        <v>131</v>
      </c>
      <c r="D18" s="8"/>
      <c r="E18" s="10"/>
      <c r="F18" s="8" t="s">
        <v>42</v>
      </c>
      <c r="G18" s="46" t="s">
        <v>13</v>
      </c>
      <c r="H18" s="46" t="s">
        <v>13</v>
      </c>
      <c r="I18" s="46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7" t="s">
        <v>49</v>
      </c>
      <c r="B19" s="8" t="s">
        <v>44</v>
      </c>
      <c r="C19" s="8" t="s">
        <v>132</v>
      </c>
      <c r="D19" s="8"/>
      <c r="E19" s="10"/>
      <c r="F19" s="8" t="s">
        <v>45</v>
      </c>
      <c r="G19" s="46" t="s">
        <v>16</v>
      </c>
      <c r="H19" s="46" t="s">
        <v>20</v>
      </c>
      <c r="I19" s="46">
        <f t="shared" si="0"/>
        <v>3</v>
      </c>
      <c r="J19" s="16">
        <f t="shared" si="1"/>
        <v>347.64</v>
      </c>
      <c r="K19" s="16">
        <f t="shared" si="2"/>
        <v>289.70999999999998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7" t="s">
        <v>52</v>
      </c>
      <c r="B20" s="8" t="s">
        <v>47</v>
      </c>
      <c r="C20" s="8" t="s">
        <v>133</v>
      </c>
      <c r="D20" s="8"/>
      <c r="E20" s="10"/>
      <c r="F20" s="8" t="s">
        <v>48</v>
      </c>
      <c r="G20" s="46" t="s">
        <v>13</v>
      </c>
      <c r="H20" s="46" t="s">
        <v>23</v>
      </c>
      <c r="I20" s="46">
        <f t="shared" si="0"/>
        <v>3</v>
      </c>
      <c r="J20" s="16">
        <f t="shared" si="1"/>
        <v>347.64</v>
      </c>
      <c r="K20" s="16">
        <f t="shared" si="2"/>
        <v>289.70999999999998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7" t="s">
        <v>54</v>
      </c>
      <c r="B21" s="8" t="s">
        <v>50</v>
      </c>
      <c r="C21" s="8" t="s">
        <v>134</v>
      </c>
      <c r="D21" s="23"/>
      <c r="E21" s="8"/>
      <c r="F21" s="8" t="s">
        <v>51</v>
      </c>
      <c r="G21" s="46" t="s">
        <v>17</v>
      </c>
      <c r="H21" s="46" t="s">
        <v>34</v>
      </c>
      <c r="I21" s="46">
        <f t="shared" si="0"/>
        <v>6</v>
      </c>
      <c r="J21" s="16">
        <f t="shared" si="1"/>
        <v>695.28</v>
      </c>
      <c r="K21" s="16">
        <f t="shared" si="2"/>
        <v>579.41999999999996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7" t="s">
        <v>58</v>
      </c>
      <c r="B22" s="8" t="s">
        <v>53</v>
      </c>
      <c r="C22" s="12" t="s">
        <v>135</v>
      </c>
      <c r="D22" s="12"/>
      <c r="E22" s="10"/>
      <c r="F22" s="8" t="s">
        <v>39</v>
      </c>
      <c r="G22" s="46" t="s">
        <v>13</v>
      </c>
      <c r="H22" s="46" t="s">
        <v>13</v>
      </c>
      <c r="I22" s="46">
        <f t="shared" si="0"/>
        <v>0</v>
      </c>
      <c r="J22" s="16">
        <f t="shared" si="1"/>
        <v>0</v>
      </c>
      <c r="K22" s="16">
        <f t="shared" si="2"/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7" t="s">
        <v>61</v>
      </c>
      <c r="B23" s="8" t="s">
        <v>55</v>
      </c>
      <c r="C23" s="8" t="s">
        <v>136</v>
      </c>
      <c r="D23" s="23"/>
      <c r="E23" s="12"/>
      <c r="F23" s="8" t="s">
        <v>56</v>
      </c>
      <c r="G23" s="46" t="s">
        <v>57</v>
      </c>
      <c r="H23" s="46" t="s">
        <v>159</v>
      </c>
      <c r="I23" s="46">
        <f t="shared" si="0"/>
        <v>12</v>
      </c>
      <c r="J23" s="16">
        <f t="shared" si="1"/>
        <v>1390.56</v>
      </c>
      <c r="K23" s="16">
        <f t="shared" si="2"/>
        <v>1158.8399999999999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7" t="s">
        <v>65</v>
      </c>
      <c r="B24" s="8" t="s">
        <v>59</v>
      </c>
      <c r="C24" s="12" t="s">
        <v>137</v>
      </c>
      <c r="D24" s="25"/>
      <c r="E24" s="8"/>
      <c r="F24" s="8" t="s">
        <v>60</v>
      </c>
      <c r="G24" s="46" t="s">
        <v>16</v>
      </c>
      <c r="H24" s="46" t="s">
        <v>26</v>
      </c>
      <c r="I24" s="46">
        <f t="shared" si="0"/>
        <v>5</v>
      </c>
      <c r="J24" s="16">
        <f t="shared" si="1"/>
        <v>579.4</v>
      </c>
      <c r="K24" s="16">
        <f t="shared" si="2"/>
        <v>482.84999999999997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7" t="s">
        <v>68</v>
      </c>
      <c r="B25" s="8" t="s">
        <v>62</v>
      </c>
      <c r="C25" s="27" t="s">
        <v>122</v>
      </c>
      <c r="D25" s="25"/>
      <c r="E25" s="216"/>
      <c r="F25" s="220" t="s">
        <v>63</v>
      </c>
      <c r="G25" s="46" t="s">
        <v>37</v>
      </c>
      <c r="H25" s="46" t="s">
        <v>37</v>
      </c>
      <c r="I25" s="46">
        <f t="shared" si="0"/>
        <v>0</v>
      </c>
      <c r="J25" s="16">
        <f t="shared" si="1"/>
        <v>0</v>
      </c>
      <c r="K25" s="16">
        <f t="shared" si="2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7" t="s">
        <v>71</v>
      </c>
      <c r="B26" s="8" t="s">
        <v>64</v>
      </c>
      <c r="C26" s="28"/>
      <c r="D26" s="29"/>
      <c r="E26" s="217"/>
      <c r="F26" s="221"/>
      <c r="G26" s="46" t="s">
        <v>17</v>
      </c>
      <c r="H26" s="46" t="s">
        <v>196</v>
      </c>
      <c r="I26" s="46">
        <f t="shared" si="0"/>
        <v>33</v>
      </c>
      <c r="J26" s="16">
        <f t="shared" si="1"/>
        <v>3824.04</v>
      </c>
      <c r="K26" s="16">
        <f t="shared" si="2"/>
        <v>3186.81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7" t="s">
        <v>74</v>
      </c>
      <c r="B27" s="8" t="s">
        <v>164</v>
      </c>
      <c r="C27" s="28" t="s">
        <v>165</v>
      </c>
      <c r="D27" s="30"/>
      <c r="E27" s="10"/>
      <c r="F27" s="40" t="s">
        <v>166</v>
      </c>
      <c r="G27" s="46"/>
      <c r="H27" s="46" t="s">
        <v>16</v>
      </c>
      <c r="I27" s="46">
        <f t="shared" si="0"/>
        <v>0</v>
      </c>
      <c r="J27" s="16">
        <f t="shared" si="1"/>
        <v>0</v>
      </c>
      <c r="K27" s="16">
        <f t="shared" si="2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7" t="s">
        <v>77</v>
      </c>
      <c r="B28" s="8" t="s">
        <v>66</v>
      </c>
      <c r="C28" s="8" t="s">
        <v>138</v>
      </c>
      <c r="D28" s="30"/>
      <c r="E28" s="10"/>
      <c r="F28" s="8" t="s">
        <v>67</v>
      </c>
      <c r="G28" s="46" t="s">
        <v>16</v>
      </c>
      <c r="H28" s="46" t="s">
        <v>13</v>
      </c>
      <c r="I28" s="46">
        <f t="shared" si="0"/>
        <v>1</v>
      </c>
      <c r="J28" s="16">
        <f t="shared" si="1"/>
        <v>115.88</v>
      </c>
      <c r="K28" s="16">
        <f t="shared" si="2"/>
        <v>96.57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7" t="s">
        <v>81</v>
      </c>
      <c r="B29" s="8" t="s">
        <v>69</v>
      </c>
      <c r="C29" s="8" t="s">
        <v>139</v>
      </c>
      <c r="D29" s="23"/>
      <c r="E29" s="8"/>
      <c r="F29" s="8" t="s">
        <v>70</v>
      </c>
      <c r="G29" s="46" t="s">
        <v>20</v>
      </c>
      <c r="H29" s="46" t="s">
        <v>46</v>
      </c>
      <c r="I29" s="46">
        <f t="shared" si="0"/>
        <v>9</v>
      </c>
      <c r="J29" s="16">
        <f t="shared" si="1"/>
        <v>1042.92</v>
      </c>
      <c r="K29" s="16">
        <f t="shared" si="2"/>
        <v>869.12999999999988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7" t="s">
        <v>83</v>
      </c>
      <c r="B30" s="8" t="s">
        <v>169</v>
      </c>
      <c r="C30" s="8" t="s">
        <v>170</v>
      </c>
      <c r="D30" s="8"/>
      <c r="E30" s="10"/>
      <c r="F30" s="8" t="s">
        <v>166</v>
      </c>
      <c r="G30" s="46"/>
      <c r="H30" s="46"/>
      <c r="I30" s="46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7" t="s">
        <v>85</v>
      </c>
      <c r="B31" s="8" t="s">
        <v>172</v>
      </c>
      <c r="C31" s="8" t="s">
        <v>173</v>
      </c>
      <c r="D31" s="8"/>
      <c r="E31" s="10"/>
      <c r="F31" s="8" t="s">
        <v>174</v>
      </c>
      <c r="G31" s="46" t="s">
        <v>16</v>
      </c>
      <c r="H31" s="46" t="s">
        <v>13</v>
      </c>
      <c r="I31" s="46">
        <f t="shared" si="0"/>
        <v>1</v>
      </c>
      <c r="J31" s="16">
        <f t="shared" si="1"/>
        <v>115.88</v>
      </c>
      <c r="K31" s="16">
        <f t="shared" si="2"/>
        <v>96.57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7" t="s">
        <v>88</v>
      </c>
      <c r="B32" s="8" t="s">
        <v>72</v>
      </c>
      <c r="C32" s="12" t="s">
        <v>140</v>
      </c>
      <c r="D32" s="8"/>
      <c r="E32" s="10"/>
      <c r="F32" s="8" t="s">
        <v>73</v>
      </c>
      <c r="G32" s="46" t="s">
        <v>13</v>
      </c>
      <c r="H32" s="46" t="s">
        <v>13</v>
      </c>
      <c r="I32" s="46">
        <f t="shared" si="0"/>
        <v>0</v>
      </c>
      <c r="J32" s="16">
        <f t="shared" si="1"/>
        <v>0</v>
      </c>
      <c r="K32" s="16">
        <f t="shared" si="2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14" x14ac:dyDescent="0.25">
      <c r="A33" s="7" t="s">
        <v>90</v>
      </c>
      <c r="B33" s="8" t="s">
        <v>75</v>
      </c>
      <c r="C33" s="12" t="s">
        <v>141</v>
      </c>
      <c r="D33" s="31"/>
      <c r="E33" s="10"/>
      <c r="F33" s="8" t="s">
        <v>76</v>
      </c>
      <c r="G33" s="46" t="s">
        <v>16</v>
      </c>
      <c r="H33" s="46" t="s">
        <v>13</v>
      </c>
      <c r="I33" s="46">
        <f t="shared" si="0"/>
        <v>1</v>
      </c>
      <c r="J33" s="16">
        <f t="shared" si="1"/>
        <v>115.88</v>
      </c>
      <c r="K33" s="16">
        <f t="shared" si="2"/>
        <v>96.57</v>
      </c>
    </row>
    <row r="34" spans="1:14" x14ac:dyDescent="0.25">
      <c r="A34" s="7" t="s">
        <v>57</v>
      </c>
      <c r="B34" s="8" t="s">
        <v>78</v>
      </c>
      <c r="C34" s="27" t="s">
        <v>142</v>
      </c>
      <c r="D34" s="25"/>
      <c r="E34" s="216"/>
      <c r="F34" s="220" t="s">
        <v>79</v>
      </c>
      <c r="G34" s="46" t="s">
        <v>16</v>
      </c>
      <c r="H34" s="46" t="s">
        <v>16</v>
      </c>
      <c r="I34" s="46">
        <f t="shared" si="0"/>
        <v>0</v>
      </c>
      <c r="J34" s="16">
        <f t="shared" si="1"/>
        <v>0</v>
      </c>
      <c r="K34" s="16">
        <f t="shared" si="2"/>
        <v>0</v>
      </c>
    </row>
    <row r="35" spans="1:14" x14ac:dyDescent="0.25">
      <c r="A35" s="7" t="s">
        <v>146</v>
      </c>
      <c r="B35" s="8" t="s">
        <v>80</v>
      </c>
      <c r="C35" s="28"/>
      <c r="D35" s="29"/>
      <c r="E35" s="217"/>
      <c r="F35" s="221"/>
      <c r="G35" s="46" t="s">
        <v>54</v>
      </c>
      <c r="H35" s="46" t="s">
        <v>90</v>
      </c>
      <c r="I35" s="46">
        <f t="shared" si="0"/>
        <v>12</v>
      </c>
      <c r="J35" s="16">
        <f t="shared" si="1"/>
        <v>1390.56</v>
      </c>
      <c r="K35" s="16">
        <f t="shared" si="2"/>
        <v>1158.8399999999999</v>
      </c>
    </row>
    <row r="36" spans="1:14" x14ac:dyDescent="0.25">
      <c r="A36" s="7" t="s">
        <v>191</v>
      </c>
      <c r="B36" s="8" t="s">
        <v>180</v>
      </c>
      <c r="C36" s="28" t="s">
        <v>181</v>
      </c>
      <c r="D36" s="8"/>
      <c r="E36" s="10"/>
      <c r="F36" s="40" t="s">
        <v>166</v>
      </c>
      <c r="G36" s="46"/>
      <c r="H36" s="46"/>
      <c r="I36" s="46">
        <f t="shared" si="0"/>
        <v>0</v>
      </c>
      <c r="J36" s="16">
        <f t="shared" si="1"/>
        <v>0</v>
      </c>
      <c r="K36" s="16">
        <f t="shared" si="2"/>
        <v>0</v>
      </c>
    </row>
    <row r="37" spans="1:14" x14ac:dyDescent="0.25">
      <c r="A37" s="7" t="s">
        <v>192</v>
      </c>
      <c r="B37" s="13" t="s">
        <v>82</v>
      </c>
      <c r="C37" s="32" t="s">
        <v>143</v>
      </c>
      <c r="D37" s="14"/>
      <c r="E37" s="14"/>
      <c r="F37" s="15"/>
      <c r="G37" s="47"/>
      <c r="H37" s="47"/>
      <c r="I37" s="46">
        <f t="shared" si="0"/>
        <v>0</v>
      </c>
      <c r="J37" s="16">
        <f t="shared" si="1"/>
        <v>0</v>
      </c>
      <c r="K37" s="16">
        <f t="shared" si="2"/>
        <v>0</v>
      </c>
    </row>
    <row r="38" spans="1:14" x14ac:dyDescent="0.25">
      <c r="A38" s="7" t="s">
        <v>193</v>
      </c>
      <c r="B38" s="12" t="s">
        <v>183</v>
      </c>
      <c r="C38" s="41" t="s">
        <v>184</v>
      </c>
      <c r="D38" s="8"/>
      <c r="E38" s="10"/>
      <c r="F38" s="43" t="s">
        <v>166</v>
      </c>
      <c r="G38" s="48" t="s">
        <v>16</v>
      </c>
      <c r="H38" s="48" t="s">
        <v>13</v>
      </c>
      <c r="I38" s="46">
        <f t="shared" si="0"/>
        <v>1</v>
      </c>
      <c r="J38" s="16">
        <f t="shared" si="1"/>
        <v>115.88</v>
      </c>
      <c r="K38" s="16">
        <f t="shared" si="2"/>
        <v>96.57</v>
      </c>
    </row>
    <row r="39" spans="1:14" x14ac:dyDescent="0.25">
      <c r="A39" s="7" t="s">
        <v>194</v>
      </c>
      <c r="B39" s="12" t="s">
        <v>185</v>
      </c>
      <c r="C39" s="41" t="s">
        <v>187</v>
      </c>
      <c r="D39" s="8"/>
      <c r="E39" s="10"/>
      <c r="F39" s="43" t="s">
        <v>188</v>
      </c>
      <c r="G39" s="48" t="s">
        <v>16</v>
      </c>
      <c r="H39" s="48" t="s">
        <v>16</v>
      </c>
      <c r="I39" s="46">
        <f t="shared" si="0"/>
        <v>0</v>
      </c>
      <c r="J39" s="16">
        <f t="shared" si="1"/>
        <v>0</v>
      </c>
      <c r="K39" s="16">
        <f t="shared" si="2"/>
        <v>0</v>
      </c>
    </row>
    <row r="40" spans="1:14" x14ac:dyDescent="0.25">
      <c r="A40" s="7" t="s">
        <v>195</v>
      </c>
      <c r="B40" s="12" t="s">
        <v>186</v>
      </c>
      <c r="C40" s="41" t="s">
        <v>187</v>
      </c>
      <c r="D40" s="8"/>
      <c r="E40" s="10"/>
      <c r="F40" s="43" t="s">
        <v>188</v>
      </c>
      <c r="G40" s="48" t="s">
        <v>16</v>
      </c>
      <c r="H40" s="48" t="s">
        <v>16</v>
      </c>
      <c r="I40" s="46">
        <f t="shared" si="0"/>
        <v>0</v>
      </c>
      <c r="J40" s="16">
        <f t="shared" si="1"/>
        <v>0</v>
      </c>
      <c r="K40" s="16">
        <f t="shared" si="2"/>
        <v>0</v>
      </c>
      <c r="L40" s="54" t="s">
        <v>200</v>
      </c>
    </row>
    <row r="41" spans="1:14" x14ac:dyDescent="0.25">
      <c r="A41" s="7" t="s">
        <v>196</v>
      </c>
      <c r="B41" s="8" t="s">
        <v>84</v>
      </c>
      <c r="C41" s="12" t="s">
        <v>144</v>
      </c>
      <c r="D41" s="8"/>
      <c r="E41" s="10"/>
      <c r="F41" s="8" t="s">
        <v>73</v>
      </c>
      <c r="G41" s="46" t="s">
        <v>16</v>
      </c>
      <c r="H41" s="46" t="s">
        <v>16</v>
      </c>
      <c r="I41" s="46">
        <f t="shared" si="0"/>
        <v>0</v>
      </c>
      <c r="J41" s="16">
        <f t="shared" si="1"/>
        <v>0</v>
      </c>
      <c r="K41" s="16">
        <f t="shared" si="2"/>
        <v>0</v>
      </c>
    </row>
    <row r="42" spans="1:14" x14ac:dyDescent="0.25">
      <c r="A42" s="7" t="s">
        <v>197</v>
      </c>
      <c r="B42" s="8" t="s">
        <v>86</v>
      </c>
      <c r="C42" s="12" t="s">
        <v>145</v>
      </c>
      <c r="D42" s="8"/>
      <c r="E42" s="10"/>
      <c r="F42" s="8" t="s">
        <v>87</v>
      </c>
      <c r="G42" s="46" t="s">
        <v>13</v>
      </c>
      <c r="H42" s="46" t="s">
        <v>13</v>
      </c>
      <c r="I42" s="46">
        <f t="shared" si="0"/>
        <v>0</v>
      </c>
      <c r="J42" s="16">
        <f t="shared" si="1"/>
        <v>0</v>
      </c>
      <c r="K42" s="16">
        <f t="shared" si="2"/>
        <v>0</v>
      </c>
    </row>
    <row r="43" spans="1:14" x14ac:dyDescent="0.25">
      <c r="A43" s="7" t="s">
        <v>198</v>
      </c>
      <c r="B43" s="8" t="s">
        <v>89</v>
      </c>
      <c r="C43" s="12" t="s">
        <v>147</v>
      </c>
      <c r="D43" s="8"/>
      <c r="E43" s="10"/>
      <c r="F43" s="8" t="s">
        <v>87</v>
      </c>
      <c r="G43" s="46" t="s">
        <v>13</v>
      </c>
      <c r="H43" s="46" t="s">
        <v>13</v>
      </c>
      <c r="I43" s="46">
        <f t="shared" si="0"/>
        <v>0</v>
      </c>
      <c r="J43" s="16">
        <f t="shared" si="1"/>
        <v>0</v>
      </c>
      <c r="K43" s="16">
        <f t="shared" si="2"/>
        <v>0</v>
      </c>
    </row>
    <row r="44" spans="1:14" x14ac:dyDescent="0.25">
      <c r="J44" s="17"/>
    </row>
    <row r="45" spans="1:14" s="19" customFormat="1" ht="15.75" x14ac:dyDescent="0.25">
      <c r="A45" s="236" t="s">
        <v>115</v>
      </c>
      <c r="B45" s="236"/>
      <c r="C45" s="236"/>
      <c r="D45" s="236"/>
      <c r="E45" s="236"/>
      <c r="F45" s="236"/>
      <c r="G45" s="236"/>
      <c r="H45" s="236"/>
      <c r="I45" s="236"/>
      <c r="J45" s="20">
        <f>SUM(J9:J44)</f>
        <v>12746.799999999996</v>
      </c>
      <c r="K45" s="20">
        <f>SUM(K9:K44)</f>
        <v>10622.699999999999</v>
      </c>
      <c r="L45" s="20"/>
      <c r="M45" s="20"/>
      <c r="N45" s="20">
        <f>J45+K45</f>
        <v>23369.499999999993</v>
      </c>
    </row>
    <row r="46" spans="1:14" x14ac:dyDescent="0.25">
      <c r="J46" s="17"/>
    </row>
    <row r="47" spans="1:14" x14ac:dyDescent="0.25">
      <c r="J47" s="17"/>
    </row>
    <row r="48" spans="1:14" x14ac:dyDescent="0.25">
      <c r="J48" s="17"/>
    </row>
    <row r="49" spans="10:10" x14ac:dyDescent="0.25">
      <c r="J49" s="17"/>
    </row>
    <row r="50" spans="10:10" x14ac:dyDescent="0.25">
      <c r="J50" s="17"/>
    </row>
    <row r="51" spans="10:10" x14ac:dyDescent="0.25">
      <c r="J51" s="17"/>
    </row>
    <row r="52" spans="10:10" x14ac:dyDescent="0.25">
      <c r="J52" s="17"/>
    </row>
    <row r="53" spans="10:10" x14ac:dyDescent="0.25">
      <c r="J53" s="17"/>
    </row>
    <row r="54" spans="10:10" x14ac:dyDescent="0.25">
      <c r="J54" s="17"/>
    </row>
    <row r="55" spans="10:10" x14ac:dyDescent="0.25">
      <c r="J55" s="17"/>
    </row>
    <row r="56" spans="10:10" x14ac:dyDescent="0.25">
      <c r="J56" s="17"/>
    </row>
    <row r="57" spans="10:10" x14ac:dyDescent="0.25">
      <c r="J57" s="17"/>
    </row>
    <row r="58" spans="10:10" x14ac:dyDescent="0.25">
      <c r="J58" s="17"/>
    </row>
    <row r="59" spans="10:10" x14ac:dyDescent="0.25">
      <c r="J59" s="17"/>
    </row>
    <row r="60" spans="10:10" x14ac:dyDescent="0.25">
      <c r="J60" s="17"/>
    </row>
    <row r="61" spans="10:10" x14ac:dyDescent="0.25">
      <c r="J61" s="17"/>
    </row>
    <row r="62" spans="10:10" x14ac:dyDescent="0.25">
      <c r="J62" s="17"/>
    </row>
    <row r="63" spans="10:10" x14ac:dyDescent="0.25">
      <c r="J63" s="17"/>
    </row>
    <row r="64" spans="10:10" x14ac:dyDescent="0.25">
      <c r="J64" s="17"/>
    </row>
    <row r="65" spans="10:10" x14ac:dyDescent="0.25">
      <c r="J65" s="17"/>
    </row>
    <row r="66" spans="10:10" x14ac:dyDescent="0.25">
      <c r="J66" s="17"/>
    </row>
    <row r="67" spans="10:10" x14ac:dyDescent="0.25">
      <c r="J67" s="17"/>
    </row>
    <row r="68" spans="10:10" x14ac:dyDescent="0.25">
      <c r="J68" s="17"/>
    </row>
    <row r="69" spans="10:10" x14ac:dyDescent="0.25">
      <c r="J69" s="17"/>
    </row>
    <row r="70" spans="10:10" x14ac:dyDescent="0.25">
      <c r="J70" s="17"/>
    </row>
    <row r="71" spans="10:10" x14ac:dyDescent="0.25">
      <c r="J71" s="17"/>
    </row>
    <row r="72" spans="10:10" x14ac:dyDescent="0.25">
      <c r="J72" s="17"/>
    </row>
    <row r="73" spans="10:10" x14ac:dyDescent="0.25">
      <c r="J73" s="17"/>
    </row>
    <row r="74" spans="10:10" x14ac:dyDescent="0.25">
      <c r="J74" s="17"/>
    </row>
    <row r="75" spans="10:10" x14ac:dyDescent="0.25">
      <c r="J75" s="17"/>
    </row>
    <row r="76" spans="10:10" x14ac:dyDescent="0.25">
      <c r="J76" s="17"/>
    </row>
    <row r="77" spans="10:10" x14ac:dyDescent="0.25">
      <c r="J77" s="17"/>
    </row>
    <row r="78" spans="10:10" x14ac:dyDescent="0.25">
      <c r="J78" s="17"/>
    </row>
    <row r="79" spans="10:10" x14ac:dyDescent="0.25">
      <c r="J79" s="17"/>
    </row>
    <row r="80" spans="10:10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  <row r="109" spans="10:10" x14ac:dyDescent="0.25">
      <c r="J109" s="17"/>
    </row>
    <row r="110" spans="10:10" x14ac:dyDescent="0.25">
      <c r="J110" s="17"/>
    </row>
    <row r="111" spans="10:10" x14ac:dyDescent="0.25">
      <c r="J111" s="17"/>
    </row>
    <row r="112" spans="10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</sheetData>
  <mergeCells count="14">
    <mergeCell ref="A45:I45"/>
    <mergeCell ref="I5:I6"/>
    <mergeCell ref="J5:J6"/>
    <mergeCell ref="K5:K6"/>
    <mergeCell ref="E25:E26"/>
    <mergeCell ref="F25:F26"/>
    <mergeCell ref="E34:E35"/>
    <mergeCell ref="F34:F35"/>
    <mergeCell ref="A5:A6"/>
    <mergeCell ref="B5:B6"/>
    <mergeCell ref="C5:C6"/>
    <mergeCell ref="D5:E5"/>
    <mergeCell ref="F5:F6"/>
    <mergeCell ref="G5:H5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32"/>
  <sheetViews>
    <sheetView workbookViewId="0">
      <selection activeCell="A26" sqref="A26:XFD26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211</v>
      </c>
      <c r="H5" s="227"/>
      <c r="I5" s="228" t="s">
        <v>9</v>
      </c>
      <c r="J5" s="229" t="s">
        <v>288</v>
      </c>
      <c r="K5" s="234" t="s">
        <v>287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61" customFormat="1" x14ac:dyDescent="0.25">
      <c r="A7" s="57" t="s">
        <v>13</v>
      </c>
      <c r="B7" s="58" t="s">
        <v>208</v>
      </c>
      <c r="C7" s="59" t="s">
        <v>209</v>
      </c>
      <c r="D7" s="60"/>
      <c r="E7" s="10"/>
      <c r="F7" s="62" t="s">
        <v>210</v>
      </c>
      <c r="G7" s="69">
        <v>2170</v>
      </c>
      <c r="H7" s="53">
        <v>2170</v>
      </c>
      <c r="I7" s="71">
        <f>H7-G7</f>
        <v>0</v>
      </c>
      <c r="J7" s="16">
        <f>I7*16.32</f>
        <v>0</v>
      </c>
      <c r="K7" s="16">
        <f>I7*8.16</f>
        <v>0</v>
      </c>
    </row>
    <row r="8" spans="1:37" x14ac:dyDescent="0.25">
      <c r="A8" s="57" t="s">
        <v>17</v>
      </c>
      <c r="B8" s="8" t="s">
        <v>150</v>
      </c>
      <c r="C8" s="8" t="s">
        <v>151</v>
      </c>
      <c r="D8" s="12"/>
      <c r="E8" s="10"/>
      <c r="F8" t="s">
        <v>152</v>
      </c>
      <c r="G8" s="53">
        <v>418</v>
      </c>
      <c r="H8" s="46" t="s">
        <v>252</v>
      </c>
      <c r="I8" s="71">
        <f t="shared" ref="I8:I60" si="0">H8-G8</f>
        <v>5</v>
      </c>
      <c r="J8" s="16">
        <f t="shared" ref="J8:J60" si="1">I8*16.32</f>
        <v>81.599999999999994</v>
      </c>
      <c r="K8" s="16">
        <f t="shared" ref="K8:K60" si="2">I8*8.16</f>
        <v>40.799999999999997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x14ac:dyDescent="0.25">
      <c r="A9" s="57" t="s">
        <v>20</v>
      </c>
      <c r="B9" s="8" t="s">
        <v>212</v>
      </c>
      <c r="C9" s="8" t="s">
        <v>213</v>
      </c>
      <c r="D9" s="12"/>
      <c r="E9" s="10"/>
      <c r="F9" s="8" t="s">
        <v>214</v>
      </c>
      <c r="G9" s="46" t="s">
        <v>286</v>
      </c>
      <c r="H9" s="46" t="s">
        <v>263</v>
      </c>
      <c r="I9" s="71">
        <f t="shared" si="0"/>
        <v>8</v>
      </c>
      <c r="J9" s="16">
        <f t="shared" si="1"/>
        <v>130.56</v>
      </c>
      <c r="K9" s="16">
        <f t="shared" si="2"/>
        <v>65.28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57" t="s">
        <v>23</v>
      </c>
      <c r="B10" s="8" t="s">
        <v>120</v>
      </c>
      <c r="C10" s="8" t="s">
        <v>121</v>
      </c>
      <c r="D10" s="12"/>
      <c r="E10" s="10"/>
      <c r="F10" s="8" t="s">
        <v>76</v>
      </c>
      <c r="G10" s="70">
        <v>3</v>
      </c>
      <c r="H10" s="46" t="s">
        <v>23</v>
      </c>
      <c r="I10" s="71">
        <f t="shared" si="0"/>
        <v>1</v>
      </c>
      <c r="J10" s="16">
        <f t="shared" si="1"/>
        <v>16.32</v>
      </c>
      <c r="K10" s="16">
        <f t="shared" si="2"/>
        <v>8.16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57" t="s">
        <v>26</v>
      </c>
      <c r="B11" s="8" t="s">
        <v>14</v>
      </c>
      <c r="C11" s="24" t="s">
        <v>122</v>
      </c>
      <c r="D11" s="23"/>
      <c r="E11" s="12"/>
      <c r="F11" s="8" t="s">
        <v>15</v>
      </c>
      <c r="G11" s="70">
        <v>24</v>
      </c>
      <c r="H11" s="46" t="s">
        <v>83</v>
      </c>
      <c r="I11" s="71">
        <f t="shared" si="0"/>
        <v>0</v>
      </c>
      <c r="J11" s="16">
        <f t="shared" si="1"/>
        <v>0</v>
      </c>
      <c r="K11" s="16">
        <f t="shared" si="2"/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57" t="s">
        <v>29</v>
      </c>
      <c r="B12" s="8" t="s">
        <v>18</v>
      </c>
      <c r="C12" s="12" t="s">
        <v>123</v>
      </c>
      <c r="D12" s="23"/>
      <c r="E12" s="12"/>
      <c r="F12" s="8" t="s">
        <v>19</v>
      </c>
      <c r="G12" s="46" t="s">
        <v>23</v>
      </c>
      <c r="H12" s="46" t="s">
        <v>43</v>
      </c>
      <c r="I12" s="71">
        <f t="shared" si="0"/>
        <v>7</v>
      </c>
      <c r="J12" s="16">
        <f t="shared" si="1"/>
        <v>114.24000000000001</v>
      </c>
      <c r="K12" s="16">
        <f t="shared" si="2"/>
        <v>57.120000000000005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21</v>
      </c>
      <c r="C13" s="12" t="s">
        <v>124</v>
      </c>
      <c r="D13" s="23"/>
      <c r="E13" s="12"/>
      <c r="F13" s="8" t="s">
        <v>22</v>
      </c>
      <c r="G13" s="46" t="s">
        <v>153</v>
      </c>
      <c r="H13" s="46" t="s">
        <v>264</v>
      </c>
      <c r="I13" s="71">
        <f t="shared" si="0"/>
        <v>25</v>
      </c>
      <c r="J13" s="16">
        <f t="shared" si="1"/>
        <v>408</v>
      </c>
      <c r="K13" s="16">
        <f t="shared" si="2"/>
        <v>204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24</v>
      </c>
      <c r="C14" s="12" t="s">
        <v>125</v>
      </c>
      <c r="D14" s="23"/>
      <c r="E14" s="12"/>
      <c r="F14" s="8" t="s">
        <v>25</v>
      </c>
      <c r="G14" s="46" t="s">
        <v>154</v>
      </c>
      <c r="H14" s="46" t="s">
        <v>265</v>
      </c>
      <c r="I14" s="71">
        <f t="shared" si="0"/>
        <v>6</v>
      </c>
      <c r="J14" s="16">
        <f t="shared" si="1"/>
        <v>97.92</v>
      </c>
      <c r="K14" s="16">
        <f t="shared" si="2"/>
        <v>48.96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27</v>
      </c>
      <c r="C15" s="12" t="s">
        <v>126</v>
      </c>
      <c r="D15" s="23"/>
      <c r="E15" s="12"/>
      <c r="F15" s="8" t="s">
        <v>28</v>
      </c>
      <c r="G15" s="46" t="s">
        <v>155</v>
      </c>
      <c r="H15" s="46" t="s">
        <v>155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30</v>
      </c>
      <c r="C16" s="12" t="s">
        <v>127</v>
      </c>
      <c r="D16" s="8"/>
      <c r="E16" s="10"/>
      <c r="F16" s="8" t="s">
        <v>22</v>
      </c>
      <c r="G16" s="70">
        <v>9</v>
      </c>
      <c r="H16" s="46" t="s">
        <v>40</v>
      </c>
      <c r="I16" s="71">
        <f t="shared" si="0"/>
        <v>1</v>
      </c>
      <c r="J16" s="16">
        <f t="shared" si="1"/>
        <v>16.32</v>
      </c>
      <c r="K16" s="16">
        <f t="shared" si="2"/>
        <v>8.16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32</v>
      </c>
      <c r="C17" s="12" t="s">
        <v>128</v>
      </c>
      <c r="D17" s="8"/>
      <c r="E17" s="10"/>
      <c r="F17" s="8" t="s">
        <v>33</v>
      </c>
      <c r="G17" s="70">
        <v>0</v>
      </c>
      <c r="H17" s="46" t="s">
        <v>16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35</v>
      </c>
      <c r="C18" s="8" t="s">
        <v>129</v>
      </c>
      <c r="D18" s="8"/>
      <c r="E18" s="10"/>
      <c r="F18" s="8" t="s">
        <v>36</v>
      </c>
      <c r="G18" s="46" t="s">
        <v>156</v>
      </c>
      <c r="H18" s="46" t="s">
        <v>266</v>
      </c>
      <c r="I18" s="71">
        <f t="shared" si="0"/>
        <v>17</v>
      </c>
      <c r="J18" s="16">
        <f t="shared" si="1"/>
        <v>277.44</v>
      </c>
      <c r="K18" s="16">
        <f t="shared" si="2"/>
        <v>138.72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215</v>
      </c>
      <c r="C19" s="8" t="s">
        <v>213</v>
      </c>
      <c r="D19" s="8"/>
      <c r="E19" s="10"/>
      <c r="F19" s="8" t="s">
        <v>214</v>
      </c>
      <c r="G19" s="46" t="s">
        <v>285</v>
      </c>
      <c r="H19" s="46" t="s">
        <v>267</v>
      </c>
      <c r="I19" s="71">
        <f t="shared" si="0"/>
        <v>1</v>
      </c>
      <c r="J19" s="16">
        <f t="shared" si="1"/>
        <v>16.32</v>
      </c>
      <c r="K19" s="16">
        <f t="shared" si="2"/>
        <v>8.16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38</v>
      </c>
      <c r="C20" s="12" t="s">
        <v>130</v>
      </c>
      <c r="D20" s="23"/>
      <c r="E20" s="12"/>
      <c r="F20" s="8" t="s">
        <v>39</v>
      </c>
      <c r="G20" s="46" t="s">
        <v>49</v>
      </c>
      <c r="H20" s="46" t="s">
        <v>268</v>
      </c>
      <c r="I20" s="71">
        <f t="shared" si="0"/>
        <v>56</v>
      </c>
      <c r="J20" s="16">
        <f t="shared" si="1"/>
        <v>913.92000000000007</v>
      </c>
      <c r="K20" s="16">
        <f t="shared" si="2"/>
        <v>456.96000000000004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216</v>
      </c>
      <c r="C21" s="63" t="s">
        <v>217</v>
      </c>
      <c r="D21" s="8"/>
      <c r="E21" s="10"/>
      <c r="F21" s="8" t="s">
        <v>214</v>
      </c>
      <c r="G21" s="46" t="s">
        <v>284</v>
      </c>
      <c r="H21" s="46" t="s">
        <v>269</v>
      </c>
      <c r="I21" s="71">
        <f t="shared" si="0"/>
        <v>1</v>
      </c>
      <c r="J21" s="16">
        <f t="shared" si="1"/>
        <v>16.32</v>
      </c>
      <c r="K21" s="16">
        <f t="shared" si="2"/>
        <v>8.16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218</v>
      </c>
      <c r="C22" s="64" t="s">
        <v>219</v>
      </c>
      <c r="D22" s="8"/>
      <c r="E22" s="10"/>
      <c r="F22" s="8" t="s">
        <v>210</v>
      </c>
      <c r="G22" s="46" t="s">
        <v>253</v>
      </c>
      <c r="H22" s="46" t="s">
        <v>270</v>
      </c>
      <c r="I22" s="71">
        <f t="shared" si="0"/>
        <v>2</v>
      </c>
      <c r="J22" s="16">
        <f t="shared" si="1"/>
        <v>32.64</v>
      </c>
      <c r="K22" s="16">
        <f t="shared" si="2"/>
        <v>16.32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220</v>
      </c>
      <c r="C23" s="64" t="s">
        <v>221</v>
      </c>
      <c r="D23" s="8"/>
      <c r="E23" s="10"/>
      <c r="F23" s="8" t="s">
        <v>222</v>
      </c>
      <c r="G23" s="70">
        <v>2079</v>
      </c>
      <c r="H23" s="46" t="s">
        <v>271</v>
      </c>
      <c r="I23" s="71">
        <f t="shared" si="0"/>
        <v>0</v>
      </c>
      <c r="J23" s="16">
        <f t="shared" si="1"/>
        <v>0</v>
      </c>
      <c r="K23" s="16">
        <f t="shared" si="2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41</v>
      </c>
      <c r="C24" s="8" t="s">
        <v>131</v>
      </c>
      <c r="D24" s="8"/>
      <c r="E24" s="10"/>
      <c r="F24" s="8" t="s">
        <v>42</v>
      </c>
      <c r="G24" s="70">
        <v>1221</v>
      </c>
      <c r="H24" s="46" t="s">
        <v>272</v>
      </c>
      <c r="I24" s="71">
        <f t="shared" si="0"/>
        <v>4</v>
      </c>
      <c r="J24" s="16">
        <f t="shared" si="1"/>
        <v>65.28</v>
      </c>
      <c r="K24" s="16">
        <f t="shared" si="2"/>
        <v>32.64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44</v>
      </c>
      <c r="C25" s="8" t="s">
        <v>132</v>
      </c>
      <c r="D25" s="23"/>
      <c r="E25" s="8"/>
      <c r="F25" s="8" t="s">
        <v>45</v>
      </c>
      <c r="G25" s="70">
        <v>45</v>
      </c>
      <c r="H25" s="46" t="s">
        <v>264</v>
      </c>
      <c r="I25" s="71">
        <f t="shared" si="0"/>
        <v>30</v>
      </c>
      <c r="J25" s="16">
        <f t="shared" si="1"/>
        <v>489.6</v>
      </c>
      <c r="K25" s="16">
        <f t="shared" si="2"/>
        <v>244.8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47</v>
      </c>
      <c r="C26" s="8" t="s">
        <v>133</v>
      </c>
      <c r="D26" s="23"/>
      <c r="E26" s="8"/>
      <c r="F26" s="8" t="s">
        <v>48</v>
      </c>
      <c r="G26" s="70">
        <v>105</v>
      </c>
      <c r="H26" s="46" t="s">
        <v>273</v>
      </c>
      <c r="I26" s="71">
        <f t="shared" si="0"/>
        <v>143</v>
      </c>
      <c r="J26" s="16">
        <f t="shared" si="1"/>
        <v>2333.7600000000002</v>
      </c>
      <c r="K26" s="16">
        <f t="shared" si="2"/>
        <v>1166.8800000000001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223</v>
      </c>
      <c r="C27" s="8" t="s">
        <v>224</v>
      </c>
      <c r="D27" s="8"/>
      <c r="E27" s="10"/>
      <c r="F27" s="8" t="s">
        <v>225</v>
      </c>
      <c r="G27" s="70">
        <v>0</v>
      </c>
      <c r="H27" s="46" t="s">
        <v>13</v>
      </c>
      <c r="I27" s="71">
        <f t="shared" si="0"/>
        <v>1</v>
      </c>
      <c r="J27" s="16">
        <f t="shared" si="1"/>
        <v>16.32</v>
      </c>
      <c r="K27" s="16">
        <f t="shared" si="2"/>
        <v>8.16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50</v>
      </c>
      <c r="C28" s="8" t="s">
        <v>134</v>
      </c>
      <c r="D28" s="23"/>
      <c r="E28" s="8"/>
      <c r="F28" s="8" t="s">
        <v>51</v>
      </c>
      <c r="G28" s="46" t="s">
        <v>159</v>
      </c>
      <c r="H28" s="46" t="s">
        <v>153</v>
      </c>
      <c r="I28" s="71">
        <f t="shared" si="0"/>
        <v>10</v>
      </c>
      <c r="J28" s="16">
        <f t="shared" si="1"/>
        <v>163.19999999999999</v>
      </c>
      <c r="K28" s="16">
        <f t="shared" si="2"/>
        <v>81.599999999999994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53</v>
      </c>
      <c r="C29" s="12" t="s">
        <v>135</v>
      </c>
      <c r="D29" s="23"/>
      <c r="E29" s="8"/>
      <c r="F29" s="8" t="s">
        <v>39</v>
      </c>
      <c r="G29" s="55">
        <v>5</v>
      </c>
      <c r="H29" s="46" t="s">
        <v>52</v>
      </c>
      <c r="I29" s="71">
        <f t="shared" si="0"/>
        <v>9</v>
      </c>
      <c r="J29" s="16">
        <f t="shared" si="1"/>
        <v>146.88</v>
      </c>
      <c r="K29" s="16">
        <f t="shared" si="2"/>
        <v>73.44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55</v>
      </c>
      <c r="C30" s="8" t="s">
        <v>136</v>
      </c>
      <c r="D30" s="23"/>
      <c r="E30" s="12"/>
      <c r="F30" s="8" t="s">
        <v>56</v>
      </c>
      <c r="G30" s="48" t="s">
        <v>160</v>
      </c>
      <c r="H30" s="46" t="s">
        <v>274</v>
      </c>
      <c r="I30" s="71">
        <f t="shared" si="0"/>
        <v>116</v>
      </c>
      <c r="J30" s="16">
        <f t="shared" si="1"/>
        <v>1893.1200000000001</v>
      </c>
      <c r="K30" s="16">
        <f t="shared" si="2"/>
        <v>946.56000000000006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59</v>
      </c>
      <c r="C31" s="12" t="s">
        <v>137</v>
      </c>
      <c r="D31" s="25"/>
      <c r="E31" s="8"/>
      <c r="F31" s="8" t="s">
        <v>60</v>
      </c>
      <c r="G31" s="46" t="s">
        <v>161</v>
      </c>
      <c r="H31" s="46" t="s">
        <v>275</v>
      </c>
      <c r="I31" s="71">
        <f t="shared" si="0"/>
        <v>2</v>
      </c>
      <c r="J31" s="16">
        <f t="shared" si="1"/>
        <v>32.64</v>
      </c>
      <c r="K31" s="16">
        <f t="shared" si="2"/>
        <v>16.32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62</v>
      </c>
      <c r="C32" s="27" t="s">
        <v>122</v>
      </c>
      <c r="D32" s="25"/>
      <c r="E32" s="216"/>
      <c r="F32" s="220" t="s">
        <v>63</v>
      </c>
      <c r="G32" s="46" t="s">
        <v>162</v>
      </c>
      <c r="H32" s="46" t="s">
        <v>276</v>
      </c>
      <c r="I32" s="71">
        <f t="shared" si="0"/>
        <v>7</v>
      </c>
      <c r="J32" s="16">
        <f t="shared" si="1"/>
        <v>114.24000000000001</v>
      </c>
      <c r="K32" s="16">
        <f t="shared" si="2"/>
        <v>57.120000000000005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64</v>
      </c>
      <c r="C33" s="28"/>
      <c r="D33" s="29"/>
      <c r="E33" s="217"/>
      <c r="F33" s="221"/>
      <c r="G33" s="46" t="s">
        <v>163</v>
      </c>
      <c r="H33" s="46" t="s">
        <v>277</v>
      </c>
      <c r="I33" s="71">
        <f t="shared" si="0"/>
        <v>12</v>
      </c>
      <c r="J33" s="16">
        <f t="shared" si="1"/>
        <v>195.84</v>
      </c>
      <c r="K33" s="16">
        <f t="shared" si="2"/>
        <v>97.92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164</v>
      </c>
      <c r="C34" s="28" t="s">
        <v>165</v>
      </c>
      <c r="D34" s="30"/>
      <c r="E34" s="10"/>
      <c r="F34" s="56" t="s">
        <v>166</v>
      </c>
      <c r="G34" s="46" t="s">
        <v>167</v>
      </c>
      <c r="H34" s="46" t="s">
        <v>167</v>
      </c>
      <c r="I34" s="71">
        <f t="shared" si="0"/>
        <v>0</v>
      </c>
      <c r="J34" s="16">
        <f t="shared" si="1"/>
        <v>0</v>
      </c>
      <c r="K34" s="16">
        <f t="shared" si="2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226</v>
      </c>
      <c r="C35" s="28" t="s">
        <v>213</v>
      </c>
      <c r="D35" s="30"/>
      <c r="E35" s="10"/>
      <c r="F35" s="56" t="s">
        <v>214</v>
      </c>
      <c r="G35" s="55">
        <v>1557</v>
      </c>
      <c r="H35" s="46" t="s">
        <v>283</v>
      </c>
      <c r="I35" s="71">
        <f t="shared" si="0"/>
        <v>0</v>
      </c>
      <c r="J35" s="16">
        <f t="shared" si="1"/>
        <v>0</v>
      </c>
      <c r="K35" s="16">
        <f t="shared" si="2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66</v>
      </c>
      <c r="C36" s="8" t="s">
        <v>138</v>
      </c>
      <c r="D36" s="23"/>
      <c r="E36" s="8"/>
      <c r="F36" s="8" t="s">
        <v>67</v>
      </c>
      <c r="G36" s="46" t="s">
        <v>20</v>
      </c>
      <c r="H36" s="46" t="s">
        <v>46</v>
      </c>
      <c r="I36" s="71">
        <f t="shared" si="0"/>
        <v>9</v>
      </c>
      <c r="J36" s="16">
        <f t="shared" si="1"/>
        <v>146.88</v>
      </c>
      <c r="K36" s="16">
        <f t="shared" si="2"/>
        <v>73.44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69</v>
      </c>
      <c r="C37" s="8" t="s">
        <v>139</v>
      </c>
      <c r="D37" s="23"/>
      <c r="E37" s="8"/>
      <c r="F37" s="8" t="s">
        <v>70</v>
      </c>
      <c r="G37" s="46" t="s">
        <v>168</v>
      </c>
      <c r="H37" s="46" t="s">
        <v>168</v>
      </c>
      <c r="I37" s="71">
        <f t="shared" si="0"/>
        <v>0</v>
      </c>
      <c r="J37" s="16">
        <f t="shared" si="1"/>
        <v>0</v>
      </c>
      <c r="K37" s="16">
        <f t="shared" si="2"/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169</v>
      </c>
      <c r="C38" s="8" t="s">
        <v>170</v>
      </c>
      <c r="D38" s="8"/>
      <c r="E38" s="10"/>
      <c r="F38" s="8" t="s">
        <v>166</v>
      </c>
      <c r="G38" s="48" t="s">
        <v>171</v>
      </c>
      <c r="H38" s="46" t="s">
        <v>171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227</v>
      </c>
      <c r="C39" s="8" t="s">
        <v>213</v>
      </c>
      <c r="D39" s="8"/>
      <c r="E39" s="10"/>
      <c r="F39" s="8" t="s">
        <v>214</v>
      </c>
      <c r="G39" s="55">
        <v>3001</v>
      </c>
      <c r="H39" s="46" t="s">
        <v>278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172</v>
      </c>
      <c r="C40" s="8" t="s">
        <v>173</v>
      </c>
      <c r="D40" s="23"/>
      <c r="E40" s="12"/>
      <c r="F40" s="8" t="s">
        <v>174</v>
      </c>
      <c r="G40" s="46" t="s">
        <v>175</v>
      </c>
      <c r="H40" s="46" t="s">
        <v>279</v>
      </c>
      <c r="I40" s="71">
        <f t="shared" si="0"/>
        <v>52</v>
      </c>
      <c r="J40" s="16">
        <f t="shared" si="1"/>
        <v>848.64</v>
      </c>
      <c r="K40" s="16">
        <f t="shared" si="2"/>
        <v>424.32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228</v>
      </c>
      <c r="C41" s="8" t="s">
        <v>213</v>
      </c>
      <c r="D41" s="8"/>
      <c r="E41" s="10"/>
      <c r="F41" s="8" t="s">
        <v>214</v>
      </c>
      <c r="G41" s="70">
        <v>21</v>
      </c>
      <c r="H41" s="46" t="s">
        <v>74</v>
      </c>
      <c r="I41" s="71">
        <f t="shared" si="0"/>
        <v>0</v>
      </c>
      <c r="J41" s="16">
        <f t="shared" si="1"/>
        <v>0</v>
      </c>
      <c r="K41" s="16">
        <f t="shared" si="2"/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72</v>
      </c>
      <c r="C42" s="12" t="s">
        <v>140</v>
      </c>
      <c r="D42" s="8"/>
      <c r="E42" s="10"/>
      <c r="F42" s="8" t="s">
        <v>73</v>
      </c>
      <c r="G42" s="70">
        <v>2872</v>
      </c>
      <c r="H42" s="46" t="s">
        <v>262</v>
      </c>
      <c r="I42" s="71">
        <f t="shared" si="0"/>
        <v>4</v>
      </c>
      <c r="J42" s="16">
        <f t="shared" si="1"/>
        <v>65.28</v>
      </c>
      <c r="K42" s="16">
        <f t="shared" si="2"/>
        <v>32.64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75</v>
      </c>
      <c r="C43" s="12" t="s">
        <v>141</v>
      </c>
      <c r="D43" s="31"/>
      <c r="E43" s="10"/>
      <c r="F43" s="8" t="s">
        <v>76</v>
      </c>
      <c r="G43" s="70">
        <v>0</v>
      </c>
      <c r="H43" s="46" t="s">
        <v>37</v>
      </c>
      <c r="I43" s="71">
        <f t="shared" si="0"/>
        <v>9</v>
      </c>
      <c r="J43" s="16">
        <f t="shared" si="1"/>
        <v>146.88</v>
      </c>
      <c r="K43" s="16">
        <f t="shared" si="2"/>
        <v>73.44</v>
      </c>
    </row>
    <row r="44" spans="1:37" x14ac:dyDescent="0.25">
      <c r="A44" s="57" t="s">
        <v>206</v>
      </c>
      <c r="B44" s="8" t="s">
        <v>78</v>
      </c>
      <c r="C44" s="27" t="s">
        <v>142</v>
      </c>
      <c r="D44" s="25"/>
      <c r="E44" s="216"/>
      <c r="F44" s="220" t="s">
        <v>79</v>
      </c>
      <c r="G44" s="46" t="s">
        <v>177</v>
      </c>
      <c r="H44" s="46" t="s">
        <v>280</v>
      </c>
      <c r="I44" s="71">
        <f t="shared" si="0"/>
        <v>237</v>
      </c>
      <c r="J44" s="16">
        <f t="shared" si="1"/>
        <v>3867.84</v>
      </c>
      <c r="K44" s="16">
        <f t="shared" si="2"/>
        <v>1933.92</v>
      </c>
    </row>
    <row r="45" spans="1:37" x14ac:dyDescent="0.25">
      <c r="A45" s="57" t="s">
        <v>91</v>
      </c>
      <c r="B45" s="8" t="s">
        <v>80</v>
      </c>
      <c r="C45" s="28"/>
      <c r="D45" s="29"/>
      <c r="E45" s="217"/>
      <c r="F45" s="221"/>
      <c r="G45" s="46" t="s">
        <v>178</v>
      </c>
      <c r="H45" s="46" t="s">
        <v>281</v>
      </c>
      <c r="I45" s="71">
        <f t="shared" si="0"/>
        <v>83</v>
      </c>
      <c r="J45" s="16">
        <f t="shared" si="1"/>
        <v>1354.56</v>
      </c>
      <c r="K45" s="16">
        <f t="shared" si="2"/>
        <v>677.28</v>
      </c>
    </row>
    <row r="46" spans="1:37" x14ac:dyDescent="0.25">
      <c r="A46" s="57" t="s">
        <v>159</v>
      </c>
      <c r="B46" s="8" t="s">
        <v>180</v>
      </c>
      <c r="C46" s="28" t="s">
        <v>181</v>
      </c>
      <c r="D46" s="8"/>
      <c r="E46" s="10"/>
      <c r="F46" s="56" t="s">
        <v>166</v>
      </c>
      <c r="G46" s="46" t="s">
        <v>182</v>
      </c>
      <c r="H46" s="46" t="s">
        <v>259</v>
      </c>
      <c r="I46" s="71">
        <f t="shared" si="0"/>
        <v>3</v>
      </c>
      <c r="J46" s="16">
        <f t="shared" si="1"/>
        <v>48.96</v>
      </c>
      <c r="K46" s="16">
        <f t="shared" si="2"/>
        <v>24.48</v>
      </c>
    </row>
    <row r="47" spans="1:37" x14ac:dyDescent="0.25">
      <c r="A47" s="57" t="s">
        <v>242</v>
      </c>
      <c r="B47" s="8" t="s">
        <v>229</v>
      </c>
      <c r="C47" s="28" t="s">
        <v>231</v>
      </c>
      <c r="D47" s="65"/>
      <c r="E47" s="66"/>
      <c r="F47" s="56" t="s">
        <v>214</v>
      </c>
      <c r="G47" s="46" t="s">
        <v>260</v>
      </c>
      <c r="H47" s="46" t="s">
        <v>260</v>
      </c>
      <c r="I47" s="71">
        <f t="shared" si="0"/>
        <v>0</v>
      </c>
      <c r="J47" s="16">
        <f t="shared" si="1"/>
        <v>0</v>
      </c>
      <c r="K47" s="16">
        <f t="shared" si="2"/>
        <v>0</v>
      </c>
    </row>
    <row r="48" spans="1:37" x14ac:dyDescent="0.25">
      <c r="A48" s="57" t="s">
        <v>190</v>
      </c>
      <c r="B48" s="8" t="s">
        <v>230</v>
      </c>
      <c r="C48" s="28" t="s">
        <v>231</v>
      </c>
      <c r="D48" s="65"/>
      <c r="E48" s="66"/>
      <c r="F48" s="56" t="s">
        <v>214</v>
      </c>
      <c r="G48" s="46" t="s">
        <v>282</v>
      </c>
      <c r="H48" s="46" t="s">
        <v>261</v>
      </c>
      <c r="I48" s="71">
        <f t="shared" si="0"/>
        <v>1</v>
      </c>
      <c r="J48" s="16">
        <f t="shared" si="1"/>
        <v>16.32</v>
      </c>
      <c r="K48" s="16">
        <f t="shared" si="2"/>
        <v>8.16</v>
      </c>
    </row>
    <row r="49" spans="1:14" x14ac:dyDescent="0.25">
      <c r="A49" s="57" t="s">
        <v>243</v>
      </c>
      <c r="B49" s="12" t="s">
        <v>82</v>
      </c>
      <c r="C49" s="41" t="s">
        <v>143</v>
      </c>
      <c r="D49" s="42"/>
      <c r="E49" s="66"/>
      <c r="F49" s="67" t="s">
        <v>232</v>
      </c>
      <c r="G49" s="48" t="s">
        <v>65</v>
      </c>
      <c r="H49" s="48" t="s">
        <v>65</v>
      </c>
      <c r="I49" s="71">
        <f t="shared" si="0"/>
        <v>0</v>
      </c>
      <c r="J49" s="16">
        <f t="shared" si="1"/>
        <v>0</v>
      </c>
      <c r="K49" s="16">
        <f t="shared" si="2"/>
        <v>0</v>
      </c>
    </row>
    <row r="50" spans="1:14" x14ac:dyDescent="0.25">
      <c r="A50" s="57" t="s">
        <v>244</v>
      </c>
      <c r="B50" s="12" t="s">
        <v>233</v>
      </c>
      <c r="C50" s="41" t="s">
        <v>234</v>
      </c>
      <c r="D50" s="42"/>
      <c r="E50" s="66"/>
      <c r="F50" s="67" t="s">
        <v>210</v>
      </c>
      <c r="G50" s="48" t="s">
        <v>257</v>
      </c>
      <c r="H50" s="48" t="s">
        <v>257</v>
      </c>
      <c r="I50" s="71">
        <f t="shared" si="0"/>
        <v>0</v>
      </c>
      <c r="J50" s="16">
        <f t="shared" si="1"/>
        <v>0</v>
      </c>
      <c r="K50" s="16">
        <f t="shared" si="2"/>
        <v>0</v>
      </c>
    </row>
    <row r="51" spans="1:14" x14ac:dyDescent="0.25">
      <c r="A51" s="57" t="s">
        <v>157</v>
      </c>
      <c r="B51" s="12" t="s">
        <v>183</v>
      </c>
      <c r="C51" s="41" t="s">
        <v>184</v>
      </c>
      <c r="D51" s="8"/>
      <c r="E51" s="10"/>
      <c r="F51" s="43" t="s">
        <v>166</v>
      </c>
      <c r="G51" s="48" t="s">
        <v>16</v>
      </c>
      <c r="H51" s="48" t="s">
        <v>26</v>
      </c>
      <c r="I51" s="71">
        <f t="shared" si="0"/>
        <v>5</v>
      </c>
      <c r="J51" s="16">
        <f t="shared" si="1"/>
        <v>81.599999999999994</v>
      </c>
      <c r="K51" s="16">
        <f t="shared" si="2"/>
        <v>40.799999999999997</v>
      </c>
    </row>
    <row r="52" spans="1:14" x14ac:dyDescent="0.25">
      <c r="A52" s="57" t="s">
        <v>245</v>
      </c>
      <c r="B52" s="12" t="s">
        <v>235</v>
      </c>
      <c r="C52" s="41" t="s">
        <v>236</v>
      </c>
      <c r="D52" s="8"/>
      <c r="E52" s="10"/>
      <c r="F52" s="43" t="s">
        <v>222</v>
      </c>
      <c r="G52" s="48" t="s">
        <v>258</v>
      </c>
      <c r="H52" s="48" t="s">
        <v>258</v>
      </c>
      <c r="I52" s="71">
        <f t="shared" si="0"/>
        <v>0</v>
      </c>
      <c r="J52" s="16">
        <f t="shared" si="1"/>
        <v>0</v>
      </c>
      <c r="K52" s="16">
        <f t="shared" si="2"/>
        <v>0</v>
      </c>
    </row>
    <row r="53" spans="1:14" x14ac:dyDescent="0.25">
      <c r="A53" s="57" t="s">
        <v>246</v>
      </c>
      <c r="B53" s="12" t="s">
        <v>185</v>
      </c>
      <c r="C53" s="41" t="s">
        <v>187</v>
      </c>
      <c r="D53" s="8"/>
      <c r="E53" s="10"/>
      <c r="F53" s="43" t="s">
        <v>188</v>
      </c>
      <c r="G53" s="48" t="s">
        <v>189</v>
      </c>
      <c r="H53" s="48" t="s">
        <v>255</v>
      </c>
      <c r="I53" s="71">
        <f t="shared" si="0"/>
        <v>26</v>
      </c>
      <c r="J53" s="16">
        <f t="shared" si="1"/>
        <v>424.32</v>
      </c>
      <c r="K53" s="16">
        <f t="shared" si="2"/>
        <v>212.16</v>
      </c>
    </row>
    <row r="54" spans="1:14" x14ac:dyDescent="0.25">
      <c r="A54" s="57" t="s">
        <v>247</v>
      </c>
      <c r="B54" s="12" t="s">
        <v>186</v>
      </c>
      <c r="C54" s="41" t="s">
        <v>187</v>
      </c>
      <c r="D54" s="8"/>
      <c r="E54" s="10"/>
      <c r="F54" s="43" t="s">
        <v>188</v>
      </c>
      <c r="G54" s="48" t="s">
        <v>190</v>
      </c>
      <c r="H54" s="48" t="s">
        <v>256</v>
      </c>
      <c r="I54" s="71">
        <f t="shared" si="0"/>
        <v>22</v>
      </c>
      <c r="J54" s="16">
        <f t="shared" si="1"/>
        <v>359.04</v>
      </c>
      <c r="K54" s="16">
        <f t="shared" si="2"/>
        <v>179.52</v>
      </c>
      <c r="L54" s="54"/>
    </row>
    <row r="55" spans="1:14" x14ac:dyDescent="0.25">
      <c r="A55" s="57" t="s">
        <v>92</v>
      </c>
      <c r="B55" s="8" t="s">
        <v>84</v>
      </c>
      <c r="C55" s="12" t="s">
        <v>144</v>
      </c>
      <c r="D55" s="8"/>
      <c r="E55" s="10"/>
      <c r="F55" s="8" t="s">
        <v>73</v>
      </c>
      <c r="G55" s="48" t="s">
        <v>179</v>
      </c>
      <c r="H55" s="46" t="s">
        <v>254</v>
      </c>
      <c r="I55" s="71">
        <f t="shared" si="0"/>
        <v>1</v>
      </c>
      <c r="J55" s="16">
        <f t="shared" si="1"/>
        <v>16.32</v>
      </c>
      <c r="K55" s="16">
        <f t="shared" si="2"/>
        <v>8.16</v>
      </c>
    </row>
    <row r="56" spans="1:14" x14ac:dyDescent="0.25">
      <c r="A56" s="57" t="s">
        <v>153</v>
      </c>
      <c r="B56" s="8" t="s">
        <v>237</v>
      </c>
      <c r="C56" s="12" t="s">
        <v>238</v>
      </c>
      <c r="D56" s="8"/>
      <c r="E56" s="10"/>
      <c r="F56" s="8" t="s">
        <v>214</v>
      </c>
      <c r="G56" s="46" t="s">
        <v>16</v>
      </c>
      <c r="H56" s="46" t="s">
        <v>16</v>
      </c>
      <c r="I56" s="71">
        <f t="shared" si="0"/>
        <v>0</v>
      </c>
      <c r="J56" s="16">
        <f t="shared" si="1"/>
        <v>0</v>
      </c>
      <c r="K56" s="16">
        <f t="shared" si="2"/>
        <v>0</v>
      </c>
    </row>
    <row r="57" spans="1:14" x14ac:dyDescent="0.25">
      <c r="A57" s="57" t="s">
        <v>248</v>
      </c>
      <c r="B57" s="8" t="s">
        <v>86</v>
      </c>
      <c r="C57" s="12" t="s">
        <v>145</v>
      </c>
      <c r="D57" s="8"/>
      <c r="E57" s="10"/>
      <c r="F57" s="8" t="s">
        <v>87</v>
      </c>
      <c r="G57" s="46" t="s">
        <v>29</v>
      </c>
      <c r="H57" s="46" t="s">
        <v>157</v>
      </c>
      <c r="I57" s="71">
        <f t="shared" si="0"/>
        <v>39</v>
      </c>
      <c r="J57" s="16">
        <f t="shared" si="1"/>
        <v>636.48</v>
      </c>
      <c r="K57" s="16">
        <f t="shared" si="2"/>
        <v>318.24</v>
      </c>
    </row>
    <row r="58" spans="1:14" x14ac:dyDescent="0.25">
      <c r="A58" s="57" t="s">
        <v>249</v>
      </c>
      <c r="B58" s="8" t="s">
        <v>89</v>
      </c>
      <c r="C58" s="12" t="s">
        <v>147</v>
      </c>
      <c r="D58" s="8"/>
      <c r="E58" s="10"/>
      <c r="F58" s="8" t="s">
        <v>87</v>
      </c>
      <c r="G58" s="46" t="s">
        <v>29</v>
      </c>
      <c r="H58" s="46" t="s">
        <v>195</v>
      </c>
      <c r="I58" s="71">
        <f t="shared" si="0"/>
        <v>28</v>
      </c>
      <c r="J58" s="16">
        <f t="shared" si="1"/>
        <v>456.96000000000004</v>
      </c>
      <c r="K58" s="16">
        <f t="shared" si="2"/>
        <v>228.48000000000002</v>
      </c>
    </row>
    <row r="59" spans="1:14" x14ac:dyDescent="0.25">
      <c r="A59" s="57" t="s">
        <v>250</v>
      </c>
      <c r="B59" s="8" t="s">
        <v>239</v>
      </c>
      <c r="C59" s="12" t="s">
        <v>241</v>
      </c>
      <c r="D59" s="8"/>
      <c r="E59" s="10"/>
      <c r="F59" s="8" t="s">
        <v>210</v>
      </c>
      <c r="G59" s="46" t="s">
        <v>23</v>
      </c>
      <c r="H59" s="46" t="s">
        <v>23</v>
      </c>
      <c r="I59" s="71">
        <f t="shared" si="0"/>
        <v>0</v>
      </c>
      <c r="J59" s="16">
        <f t="shared" si="1"/>
        <v>0</v>
      </c>
      <c r="K59" s="16">
        <f t="shared" si="2"/>
        <v>0</v>
      </c>
    </row>
    <row r="60" spans="1:14" x14ac:dyDescent="0.25">
      <c r="A60" s="57" t="s">
        <v>251</v>
      </c>
      <c r="B60" s="8" t="s">
        <v>240</v>
      </c>
      <c r="C60" s="12" t="s">
        <v>241</v>
      </c>
      <c r="D60" s="8"/>
      <c r="E60" s="10"/>
      <c r="F60" s="8" t="s">
        <v>210</v>
      </c>
      <c r="G60" s="46" t="s">
        <v>26</v>
      </c>
      <c r="H60" s="46" t="s">
        <v>26</v>
      </c>
      <c r="I60" s="71">
        <f t="shared" si="0"/>
        <v>0</v>
      </c>
      <c r="J60" s="16">
        <f t="shared" si="1"/>
        <v>0</v>
      </c>
      <c r="K60" s="16">
        <f t="shared" si="2"/>
        <v>0</v>
      </c>
    </row>
    <row r="61" spans="1:14" x14ac:dyDescent="0.25">
      <c r="J61" s="17"/>
    </row>
    <row r="62" spans="1:14" s="19" customFormat="1" ht="15.75" x14ac:dyDescent="0.25">
      <c r="A62" s="236" t="s">
        <v>115</v>
      </c>
      <c r="B62" s="236"/>
      <c r="C62" s="236"/>
      <c r="D62" s="236"/>
      <c r="E62" s="236"/>
      <c r="F62" s="236"/>
      <c r="G62" s="236"/>
      <c r="H62" s="236"/>
      <c r="I62" s="236"/>
      <c r="J62" s="20">
        <f>SUM(J11:J61)</f>
        <v>15814.079999999998</v>
      </c>
      <c r="K62" s="20">
        <f>SUM(K11:K61)</f>
        <v>7907.0399999999991</v>
      </c>
      <c r="L62" s="20"/>
      <c r="M62" s="20"/>
      <c r="N62" s="20">
        <f>J62+K62</f>
        <v>23721.119999999995</v>
      </c>
    </row>
    <row r="63" spans="1:14" x14ac:dyDescent="0.25">
      <c r="J63" s="17"/>
    </row>
    <row r="64" spans="1:14" x14ac:dyDescent="0.25">
      <c r="J64" s="17"/>
    </row>
    <row r="65" spans="10:10" x14ac:dyDescent="0.25">
      <c r="J65" s="17"/>
    </row>
    <row r="66" spans="10:10" x14ac:dyDescent="0.25">
      <c r="J66" s="17"/>
    </row>
    <row r="67" spans="10:10" x14ac:dyDescent="0.25">
      <c r="J67" s="17"/>
    </row>
    <row r="68" spans="10:10" x14ac:dyDescent="0.25">
      <c r="J68" s="17"/>
    </row>
    <row r="69" spans="10:10" x14ac:dyDescent="0.25">
      <c r="J69" s="17"/>
    </row>
    <row r="70" spans="10:10" x14ac:dyDescent="0.25">
      <c r="J70" s="17"/>
    </row>
    <row r="71" spans="10:10" x14ac:dyDescent="0.25">
      <c r="J71" s="17"/>
    </row>
    <row r="72" spans="10:10" x14ac:dyDescent="0.25">
      <c r="J72" s="17"/>
    </row>
    <row r="73" spans="10:10" x14ac:dyDescent="0.25">
      <c r="J73" s="17"/>
    </row>
    <row r="74" spans="10:10" x14ac:dyDescent="0.25">
      <c r="J74" s="17"/>
    </row>
    <row r="75" spans="10:10" x14ac:dyDescent="0.25">
      <c r="J75" s="17"/>
    </row>
    <row r="76" spans="10:10" x14ac:dyDescent="0.25">
      <c r="J76" s="17"/>
    </row>
    <row r="77" spans="10:10" x14ac:dyDescent="0.25">
      <c r="J77" s="17"/>
    </row>
    <row r="78" spans="10:10" x14ac:dyDescent="0.25">
      <c r="J78" s="17"/>
    </row>
    <row r="79" spans="10:10" x14ac:dyDescent="0.25">
      <c r="J79" s="17"/>
    </row>
    <row r="80" spans="10:10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  <row r="109" spans="10:10" x14ac:dyDescent="0.25">
      <c r="J109" s="17"/>
    </row>
    <row r="110" spans="10:10" x14ac:dyDescent="0.25">
      <c r="J110" s="17"/>
    </row>
    <row r="111" spans="10:10" x14ac:dyDescent="0.25">
      <c r="J111" s="17"/>
    </row>
    <row r="112" spans="10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</sheetData>
  <mergeCells count="14">
    <mergeCell ref="A62:I62"/>
    <mergeCell ref="I5:I6"/>
    <mergeCell ref="J5:J6"/>
    <mergeCell ref="K5:K6"/>
    <mergeCell ref="E32:E33"/>
    <mergeCell ref="F32:F33"/>
    <mergeCell ref="E44:E45"/>
    <mergeCell ref="F44:F45"/>
    <mergeCell ref="A5:A6"/>
    <mergeCell ref="B5:B6"/>
    <mergeCell ref="C5:C6"/>
    <mergeCell ref="D5:E5"/>
    <mergeCell ref="F5:F6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32"/>
  <sheetViews>
    <sheetView workbookViewId="0">
      <selection activeCell="A10" sqref="A10:XFD10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10" max="10" width="16.5703125" customWidth="1"/>
    <col min="11" max="11" width="19" customWidth="1"/>
    <col min="13" max="13" width="10.42578125" customWidth="1"/>
    <col min="14" max="14" width="12.140625" bestFit="1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211</v>
      </c>
      <c r="H5" s="227"/>
      <c r="I5" s="228" t="s">
        <v>9</v>
      </c>
      <c r="J5" s="229" t="s">
        <v>290</v>
      </c>
      <c r="K5" s="234" t="s">
        <v>289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61" customFormat="1" x14ac:dyDescent="0.25">
      <c r="A7" s="57" t="s">
        <v>13</v>
      </c>
      <c r="B7" s="58" t="s">
        <v>208</v>
      </c>
      <c r="C7" s="59" t="s">
        <v>209</v>
      </c>
      <c r="D7" s="60"/>
      <c r="E7" s="10"/>
      <c r="F7" s="62" t="s">
        <v>210</v>
      </c>
      <c r="G7" s="53">
        <v>0</v>
      </c>
      <c r="H7" s="53">
        <v>0</v>
      </c>
      <c r="I7" s="68">
        <f>H7-G7</f>
        <v>0</v>
      </c>
      <c r="J7" s="16">
        <f>I7*116.18</f>
        <v>0</v>
      </c>
      <c r="K7" s="16">
        <f>I7*96.82</f>
        <v>0</v>
      </c>
    </row>
    <row r="8" spans="1:37" x14ac:dyDescent="0.25">
      <c r="A8" s="57" t="s">
        <v>17</v>
      </c>
      <c r="B8" s="8" t="s">
        <v>150</v>
      </c>
      <c r="C8" s="8" t="s">
        <v>151</v>
      </c>
      <c r="D8" s="12"/>
      <c r="E8" s="10"/>
      <c r="F8" t="s">
        <v>152</v>
      </c>
      <c r="G8" s="46" t="s">
        <v>16</v>
      </c>
      <c r="H8" s="46" t="s">
        <v>13</v>
      </c>
      <c r="I8" s="46">
        <f>H8-G8</f>
        <v>1</v>
      </c>
      <c r="J8" s="16">
        <f t="shared" ref="J8:J60" si="0">I8*116.18</f>
        <v>116.18</v>
      </c>
      <c r="K8" s="16">
        <f t="shared" ref="K8:K60" si="1">I8*96.82</f>
        <v>96.82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x14ac:dyDescent="0.25">
      <c r="A9" s="57" t="s">
        <v>20</v>
      </c>
      <c r="B9" s="8" t="s">
        <v>212</v>
      </c>
      <c r="C9" s="8" t="s">
        <v>213</v>
      </c>
      <c r="D9" s="12"/>
      <c r="E9" s="10"/>
      <c r="F9" s="8" t="s">
        <v>214</v>
      </c>
      <c r="G9" s="46" t="s">
        <v>16</v>
      </c>
      <c r="H9" s="46" t="s">
        <v>13</v>
      </c>
      <c r="I9" s="46">
        <f>H9-G9</f>
        <v>1</v>
      </c>
      <c r="J9" s="16">
        <f t="shared" si="0"/>
        <v>116.18</v>
      </c>
      <c r="K9" s="16">
        <f t="shared" si="1"/>
        <v>96.82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57" t="s">
        <v>23</v>
      </c>
      <c r="B10" s="8" t="s">
        <v>120</v>
      </c>
      <c r="C10" s="8" t="s">
        <v>121</v>
      </c>
      <c r="D10" s="12"/>
      <c r="E10" s="10"/>
      <c r="F10" t="s">
        <v>199</v>
      </c>
      <c r="G10" s="46" t="s">
        <v>13</v>
      </c>
      <c r="H10" s="46" t="s">
        <v>13</v>
      </c>
      <c r="I10" s="46">
        <f t="shared" ref="I10:I58" si="2">H10-G10</f>
        <v>0</v>
      </c>
      <c r="J10" s="16">
        <f t="shared" si="0"/>
        <v>0</v>
      </c>
      <c r="K10" s="16">
        <f t="shared" si="1"/>
        <v>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57" t="s">
        <v>26</v>
      </c>
      <c r="B11" s="8" t="s">
        <v>14</v>
      </c>
      <c r="C11" s="24" t="s">
        <v>122</v>
      </c>
      <c r="D11" s="23"/>
      <c r="E11" s="12"/>
      <c r="F11" s="8" t="s">
        <v>15</v>
      </c>
      <c r="G11" s="46" t="s">
        <v>13</v>
      </c>
      <c r="H11" s="46" t="s">
        <v>13</v>
      </c>
      <c r="I11" s="46">
        <f t="shared" si="2"/>
        <v>0</v>
      </c>
      <c r="J11" s="16">
        <f t="shared" si="0"/>
        <v>0</v>
      </c>
      <c r="K11" s="16">
        <f t="shared" si="1"/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57" t="s">
        <v>29</v>
      </c>
      <c r="B12" s="8" t="s">
        <v>18</v>
      </c>
      <c r="C12" s="12" t="s">
        <v>123</v>
      </c>
      <c r="D12" s="23"/>
      <c r="E12" s="12"/>
      <c r="F12" s="8" t="s">
        <v>19</v>
      </c>
      <c r="G12" s="46" t="s">
        <v>29</v>
      </c>
      <c r="H12" s="46" t="s">
        <v>34</v>
      </c>
      <c r="I12" s="46">
        <f t="shared" si="2"/>
        <v>2</v>
      </c>
      <c r="J12" s="16">
        <f t="shared" si="0"/>
        <v>232.36</v>
      </c>
      <c r="K12" s="16">
        <f t="shared" si="1"/>
        <v>193.64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21</v>
      </c>
      <c r="C13" s="12" t="s">
        <v>124</v>
      </c>
      <c r="D13" s="23"/>
      <c r="E13" s="12"/>
      <c r="F13" s="8" t="s">
        <v>22</v>
      </c>
      <c r="G13" s="46" t="s">
        <v>17</v>
      </c>
      <c r="H13" s="46" t="s">
        <v>23</v>
      </c>
      <c r="I13" s="46">
        <f t="shared" si="2"/>
        <v>2</v>
      </c>
      <c r="J13" s="16">
        <f t="shared" si="0"/>
        <v>232.36</v>
      </c>
      <c r="K13" s="16">
        <f t="shared" si="1"/>
        <v>193.64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24</v>
      </c>
      <c r="C14" s="12" t="s">
        <v>125</v>
      </c>
      <c r="D14" s="23"/>
      <c r="E14" s="12"/>
      <c r="F14" s="8" t="s">
        <v>25</v>
      </c>
      <c r="G14" s="46" t="s">
        <v>37</v>
      </c>
      <c r="H14" s="46" t="s">
        <v>40</v>
      </c>
      <c r="I14" s="46">
        <f t="shared" si="2"/>
        <v>1</v>
      </c>
      <c r="J14" s="16">
        <f t="shared" si="0"/>
        <v>116.18</v>
      </c>
      <c r="K14" s="16">
        <f t="shared" si="1"/>
        <v>96.82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27</v>
      </c>
      <c r="C15" s="12" t="s">
        <v>126</v>
      </c>
      <c r="D15" s="23"/>
      <c r="E15" s="12"/>
      <c r="F15" s="8" t="s">
        <v>28</v>
      </c>
      <c r="G15" s="46" t="s">
        <v>23</v>
      </c>
      <c r="H15" s="46" t="s">
        <v>23</v>
      </c>
      <c r="I15" s="46">
        <f t="shared" si="2"/>
        <v>0</v>
      </c>
      <c r="J15" s="16">
        <f t="shared" si="0"/>
        <v>0</v>
      </c>
      <c r="K15" s="16">
        <f t="shared" si="1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30</v>
      </c>
      <c r="C16" s="12" t="s">
        <v>127</v>
      </c>
      <c r="D16" s="8"/>
      <c r="E16" s="10"/>
      <c r="F16" s="8" t="s">
        <v>22</v>
      </c>
      <c r="G16" s="46" t="s">
        <v>20</v>
      </c>
      <c r="H16" s="46" t="s">
        <v>20</v>
      </c>
      <c r="I16" s="46">
        <f t="shared" si="2"/>
        <v>0</v>
      </c>
      <c r="J16" s="16">
        <f t="shared" si="0"/>
        <v>0</v>
      </c>
      <c r="K16" s="16">
        <f t="shared" si="1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32</v>
      </c>
      <c r="C17" s="12" t="s">
        <v>128</v>
      </c>
      <c r="D17" s="8"/>
      <c r="E17" s="10"/>
      <c r="F17" s="8" t="s">
        <v>33</v>
      </c>
      <c r="G17" s="46" t="s">
        <v>23</v>
      </c>
      <c r="H17" s="46" t="s">
        <v>46</v>
      </c>
      <c r="I17" s="46">
        <f t="shared" si="2"/>
        <v>8</v>
      </c>
      <c r="J17" s="16">
        <f t="shared" si="0"/>
        <v>929.44</v>
      </c>
      <c r="K17" s="16">
        <f t="shared" si="1"/>
        <v>774.56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35</v>
      </c>
      <c r="C18" s="8" t="s">
        <v>129</v>
      </c>
      <c r="D18" s="8"/>
      <c r="E18" s="10"/>
      <c r="F18" s="8" t="s">
        <v>36</v>
      </c>
      <c r="G18" s="46" t="s">
        <v>17</v>
      </c>
      <c r="H18" s="46" t="s">
        <v>17</v>
      </c>
      <c r="I18" s="46">
        <f t="shared" si="2"/>
        <v>0</v>
      </c>
      <c r="J18" s="16">
        <f t="shared" si="0"/>
        <v>0</v>
      </c>
      <c r="K18" s="16">
        <f t="shared" si="1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215</v>
      </c>
      <c r="C19" s="8" t="s">
        <v>213</v>
      </c>
      <c r="D19" s="8"/>
      <c r="E19" s="10"/>
      <c r="F19" s="8" t="s">
        <v>214</v>
      </c>
      <c r="G19" s="46" t="s">
        <v>16</v>
      </c>
      <c r="H19" s="46" t="s">
        <v>16</v>
      </c>
      <c r="I19" s="46">
        <f t="shared" si="2"/>
        <v>0</v>
      </c>
      <c r="J19" s="16">
        <f t="shared" si="0"/>
        <v>0</v>
      </c>
      <c r="K19" s="16">
        <f t="shared" si="1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38</v>
      </c>
      <c r="C20" s="12" t="s">
        <v>130</v>
      </c>
      <c r="D20" s="23"/>
      <c r="E20" s="12"/>
      <c r="F20" s="8" t="s">
        <v>39</v>
      </c>
      <c r="G20" s="46" t="s">
        <v>13</v>
      </c>
      <c r="H20" s="46" t="s">
        <v>13</v>
      </c>
      <c r="I20" s="46">
        <f t="shared" si="2"/>
        <v>0</v>
      </c>
      <c r="J20" s="16">
        <f t="shared" si="0"/>
        <v>0</v>
      </c>
      <c r="K20" s="16">
        <f t="shared" si="1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216</v>
      </c>
      <c r="C21" s="63" t="s">
        <v>217</v>
      </c>
      <c r="D21" s="8"/>
      <c r="E21" s="10"/>
      <c r="F21" s="8" t="s">
        <v>214</v>
      </c>
      <c r="G21" s="46" t="s">
        <v>16</v>
      </c>
      <c r="H21" s="46" t="s">
        <v>16</v>
      </c>
      <c r="I21" s="46">
        <f t="shared" si="2"/>
        <v>0</v>
      </c>
      <c r="J21" s="16">
        <f t="shared" si="0"/>
        <v>0</v>
      </c>
      <c r="K21" s="16">
        <f t="shared" si="1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218</v>
      </c>
      <c r="C22" s="64" t="s">
        <v>219</v>
      </c>
      <c r="D22" s="8"/>
      <c r="E22" s="10"/>
      <c r="F22" s="8" t="s">
        <v>210</v>
      </c>
      <c r="G22" s="46" t="s">
        <v>16</v>
      </c>
      <c r="H22" s="46" t="s">
        <v>13</v>
      </c>
      <c r="I22" s="46">
        <f t="shared" si="2"/>
        <v>1</v>
      </c>
      <c r="J22" s="16">
        <f t="shared" si="0"/>
        <v>116.18</v>
      </c>
      <c r="K22" s="16">
        <f t="shared" si="1"/>
        <v>96.82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220</v>
      </c>
      <c r="C23" s="64" t="s">
        <v>221</v>
      </c>
      <c r="D23" s="8"/>
      <c r="E23" s="10"/>
      <c r="F23" s="8" t="s">
        <v>222</v>
      </c>
      <c r="G23" s="46" t="s">
        <v>16</v>
      </c>
      <c r="H23" s="46" t="s">
        <v>16</v>
      </c>
      <c r="I23" s="46">
        <f t="shared" si="2"/>
        <v>0</v>
      </c>
      <c r="J23" s="16">
        <f t="shared" si="0"/>
        <v>0</v>
      </c>
      <c r="K23" s="16">
        <f t="shared" si="1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41</v>
      </c>
      <c r="C24" s="8" t="s">
        <v>131</v>
      </c>
      <c r="D24" s="8"/>
      <c r="E24" s="10"/>
      <c r="F24" s="8" t="s">
        <v>42</v>
      </c>
      <c r="G24" s="46" t="s">
        <v>13</v>
      </c>
      <c r="H24" s="46" t="s">
        <v>13</v>
      </c>
      <c r="I24" s="46">
        <f t="shared" si="2"/>
        <v>0</v>
      </c>
      <c r="J24" s="16">
        <f t="shared" si="0"/>
        <v>0</v>
      </c>
      <c r="K24" s="16">
        <f t="shared" si="1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44</v>
      </c>
      <c r="C25" s="8" t="s">
        <v>132</v>
      </c>
      <c r="D25" s="23"/>
      <c r="E25" s="8"/>
      <c r="F25" s="8" t="s">
        <v>45</v>
      </c>
      <c r="G25" s="46" t="s">
        <v>20</v>
      </c>
      <c r="H25" s="46" t="s">
        <v>26</v>
      </c>
      <c r="I25" s="46">
        <f t="shared" si="2"/>
        <v>2</v>
      </c>
      <c r="J25" s="16">
        <f t="shared" si="0"/>
        <v>232.36</v>
      </c>
      <c r="K25" s="16">
        <f t="shared" si="1"/>
        <v>193.64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47</v>
      </c>
      <c r="C26" s="8" t="s">
        <v>133</v>
      </c>
      <c r="D26" s="23"/>
      <c r="E26" s="8"/>
      <c r="F26" s="8" t="s">
        <v>48</v>
      </c>
      <c r="G26" s="46" t="s">
        <v>23</v>
      </c>
      <c r="H26" s="46" t="s">
        <v>34</v>
      </c>
      <c r="I26" s="46">
        <f t="shared" si="2"/>
        <v>4</v>
      </c>
      <c r="J26" s="16">
        <f t="shared" si="0"/>
        <v>464.72</v>
      </c>
      <c r="K26" s="16">
        <f t="shared" si="1"/>
        <v>387.28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223</v>
      </c>
      <c r="C27" s="8" t="s">
        <v>224</v>
      </c>
      <c r="D27" s="8"/>
      <c r="E27" s="10"/>
      <c r="F27" s="8" t="s">
        <v>225</v>
      </c>
      <c r="G27" s="46" t="s">
        <v>16</v>
      </c>
      <c r="H27" s="46" t="s">
        <v>16</v>
      </c>
      <c r="I27" s="46">
        <f t="shared" si="2"/>
        <v>0</v>
      </c>
      <c r="J27" s="16">
        <f t="shared" si="0"/>
        <v>0</v>
      </c>
      <c r="K27" s="16">
        <f t="shared" si="1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50</v>
      </c>
      <c r="C28" s="8" t="s">
        <v>134</v>
      </c>
      <c r="D28" s="23"/>
      <c r="E28" s="8"/>
      <c r="F28" s="8" t="s">
        <v>51</v>
      </c>
      <c r="G28" s="46" t="s">
        <v>34</v>
      </c>
      <c r="H28" s="46" t="s">
        <v>34</v>
      </c>
      <c r="I28" s="46">
        <f t="shared" si="2"/>
        <v>0</v>
      </c>
      <c r="J28" s="16">
        <f t="shared" si="0"/>
        <v>0</v>
      </c>
      <c r="K28" s="16">
        <f t="shared" si="1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53</v>
      </c>
      <c r="C29" s="12" t="s">
        <v>135</v>
      </c>
      <c r="D29" s="23"/>
      <c r="E29" s="12"/>
      <c r="F29" s="8" t="s">
        <v>39</v>
      </c>
      <c r="G29" s="46" t="s">
        <v>13</v>
      </c>
      <c r="H29" s="46" t="s">
        <v>17</v>
      </c>
      <c r="I29" s="46">
        <f t="shared" si="2"/>
        <v>1</v>
      </c>
      <c r="J29" s="16">
        <f t="shared" si="0"/>
        <v>116.18</v>
      </c>
      <c r="K29" s="16">
        <f t="shared" si="1"/>
        <v>96.82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55</v>
      </c>
      <c r="C30" s="8" t="s">
        <v>136</v>
      </c>
      <c r="D30" s="23"/>
      <c r="E30" s="12"/>
      <c r="F30" s="8" t="s">
        <v>56</v>
      </c>
      <c r="G30" s="46" t="s">
        <v>159</v>
      </c>
      <c r="H30" s="46" t="s">
        <v>157</v>
      </c>
      <c r="I30" s="46">
        <f t="shared" si="2"/>
        <v>5</v>
      </c>
      <c r="J30" s="16">
        <f t="shared" si="0"/>
        <v>580.90000000000009</v>
      </c>
      <c r="K30" s="16">
        <f t="shared" si="1"/>
        <v>484.09999999999997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59</v>
      </c>
      <c r="C31" s="12" t="s">
        <v>137</v>
      </c>
      <c r="D31" s="25"/>
      <c r="E31" s="8"/>
      <c r="F31" s="8" t="s">
        <v>60</v>
      </c>
      <c r="G31" s="46" t="s">
        <v>26</v>
      </c>
      <c r="H31" s="46" t="s">
        <v>26</v>
      </c>
      <c r="I31" s="46">
        <f t="shared" si="2"/>
        <v>0</v>
      </c>
      <c r="J31" s="16">
        <f t="shared" si="0"/>
        <v>0</v>
      </c>
      <c r="K31" s="16">
        <f t="shared" si="1"/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62</v>
      </c>
      <c r="C32" s="27" t="s">
        <v>122</v>
      </c>
      <c r="D32" s="25"/>
      <c r="E32" s="216"/>
      <c r="F32" s="220" t="s">
        <v>63</v>
      </c>
      <c r="G32" s="46" t="s">
        <v>37</v>
      </c>
      <c r="H32" s="46" t="s">
        <v>37</v>
      </c>
      <c r="I32" s="46">
        <f t="shared" si="2"/>
        <v>0</v>
      </c>
      <c r="J32" s="16">
        <f t="shared" si="0"/>
        <v>0</v>
      </c>
      <c r="K32" s="16">
        <f t="shared" si="1"/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64</v>
      </c>
      <c r="C33" s="28"/>
      <c r="D33" s="29"/>
      <c r="E33" s="217"/>
      <c r="F33" s="221"/>
      <c r="G33" s="46" t="s">
        <v>196</v>
      </c>
      <c r="H33" s="46" t="s">
        <v>196</v>
      </c>
      <c r="I33" s="46">
        <f t="shared" si="2"/>
        <v>0</v>
      </c>
      <c r="J33" s="16">
        <f t="shared" si="0"/>
        <v>0</v>
      </c>
      <c r="K33" s="16">
        <f t="shared" si="1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164</v>
      </c>
      <c r="C34" s="28" t="s">
        <v>165</v>
      </c>
      <c r="D34" s="30"/>
      <c r="E34" s="10"/>
      <c r="F34" s="56" t="s">
        <v>166</v>
      </c>
      <c r="G34" s="46" t="s">
        <v>16</v>
      </c>
      <c r="H34" s="46" t="s">
        <v>13</v>
      </c>
      <c r="I34" s="46">
        <f t="shared" si="2"/>
        <v>1</v>
      </c>
      <c r="J34" s="16">
        <f t="shared" si="0"/>
        <v>116.18</v>
      </c>
      <c r="K34" s="16">
        <f t="shared" si="1"/>
        <v>96.82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226</v>
      </c>
      <c r="C35" s="28" t="s">
        <v>213</v>
      </c>
      <c r="D35" s="30"/>
      <c r="E35" s="10"/>
      <c r="F35" s="56" t="s">
        <v>214</v>
      </c>
      <c r="G35" s="46" t="s">
        <v>16</v>
      </c>
      <c r="H35" s="46" t="s">
        <v>16</v>
      </c>
      <c r="I35" s="46">
        <f t="shared" si="2"/>
        <v>0</v>
      </c>
      <c r="J35" s="16">
        <f t="shared" si="0"/>
        <v>0</v>
      </c>
      <c r="K35" s="16">
        <f t="shared" si="1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66</v>
      </c>
      <c r="C36" s="8" t="s">
        <v>138</v>
      </c>
      <c r="D36" s="23"/>
      <c r="E36" s="8"/>
      <c r="F36" s="8" t="s">
        <v>67</v>
      </c>
      <c r="G36" s="46" t="s">
        <v>13</v>
      </c>
      <c r="H36" s="46" t="s">
        <v>20</v>
      </c>
      <c r="I36" s="46">
        <f t="shared" si="2"/>
        <v>2</v>
      </c>
      <c r="J36" s="16">
        <f t="shared" si="0"/>
        <v>232.36</v>
      </c>
      <c r="K36" s="16">
        <f t="shared" si="1"/>
        <v>193.64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69</v>
      </c>
      <c r="C37" s="8" t="s">
        <v>139</v>
      </c>
      <c r="D37" s="23"/>
      <c r="E37" s="8"/>
      <c r="F37" s="8" t="s">
        <v>70</v>
      </c>
      <c r="G37" s="46" t="s">
        <v>46</v>
      </c>
      <c r="H37" s="46" t="s">
        <v>46</v>
      </c>
      <c r="I37" s="46">
        <f t="shared" si="2"/>
        <v>0</v>
      </c>
      <c r="J37" s="16">
        <f t="shared" si="0"/>
        <v>0</v>
      </c>
      <c r="K37" s="16">
        <f t="shared" si="1"/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169</v>
      </c>
      <c r="C38" s="8" t="s">
        <v>170</v>
      </c>
      <c r="D38" s="8"/>
      <c r="E38" s="10"/>
      <c r="F38" s="8" t="s">
        <v>166</v>
      </c>
      <c r="G38" s="46" t="s">
        <v>16</v>
      </c>
      <c r="H38" s="46" t="s">
        <v>23</v>
      </c>
      <c r="I38" s="46">
        <f t="shared" si="2"/>
        <v>4</v>
      </c>
      <c r="J38" s="16">
        <f t="shared" si="0"/>
        <v>464.72</v>
      </c>
      <c r="K38" s="16">
        <f t="shared" si="1"/>
        <v>387.28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227</v>
      </c>
      <c r="C39" s="8" t="s">
        <v>213</v>
      </c>
      <c r="D39" s="8"/>
      <c r="E39" s="10"/>
      <c r="F39" s="8" t="s">
        <v>214</v>
      </c>
      <c r="G39" s="46" t="s">
        <v>16</v>
      </c>
      <c r="H39" s="46" t="s">
        <v>13</v>
      </c>
      <c r="I39" s="46">
        <f t="shared" si="2"/>
        <v>1</v>
      </c>
      <c r="J39" s="16">
        <f t="shared" si="0"/>
        <v>116.18</v>
      </c>
      <c r="K39" s="16">
        <f t="shared" si="1"/>
        <v>96.82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172</v>
      </c>
      <c r="C40" s="8" t="s">
        <v>173</v>
      </c>
      <c r="D40" s="23"/>
      <c r="E40" s="12"/>
      <c r="F40" s="8" t="s">
        <v>174</v>
      </c>
      <c r="G40" s="46" t="s">
        <v>13</v>
      </c>
      <c r="H40" s="46" t="s">
        <v>17</v>
      </c>
      <c r="I40" s="46">
        <f t="shared" si="2"/>
        <v>1</v>
      </c>
      <c r="J40" s="16">
        <f t="shared" si="0"/>
        <v>116.18</v>
      </c>
      <c r="K40" s="16">
        <f t="shared" si="1"/>
        <v>96.82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228</v>
      </c>
      <c r="C41" s="8" t="s">
        <v>213</v>
      </c>
      <c r="D41" s="8"/>
      <c r="E41" s="10"/>
      <c r="F41" s="8" t="s">
        <v>214</v>
      </c>
      <c r="G41" s="46" t="s">
        <v>16</v>
      </c>
      <c r="H41" s="46" t="s">
        <v>16</v>
      </c>
      <c r="I41" s="46">
        <f t="shared" si="2"/>
        <v>0</v>
      </c>
      <c r="J41" s="16">
        <f t="shared" si="0"/>
        <v>0</v>
      </c>
      <c r="K41" s="16">
        <f t="shared" si="1"/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72</v>
      </c>
      <c r="C42" s="12" t="s">
        <v>140</v>
      </c>
      <c r="D42" s="8"/>
      <c r="E42" s="10"/>
      <c r="F42" s="8" t="s">
        <v>73</v>
      </c>
      <c r="G42" s="46" t="s">
        <v>13</v>
      </c>
      <c r="H42" s="46" t="s">
        <v>13</v>
      </c>
      <c r="I42" s="46">
        <f t="shared" si="2"/>
        <v>0</v>
      </c>
      <c r="J42" s="16">
        <f t="shared" si="0"/>
        <v>0</v>
      </c>
      <c r="K42" s="16">
        <f t="shared" si="1"/>
        <v>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75</v>
      </c>
      <c r="C43" s="12" t="s">
        <v>141</v>
      </c>
      <c r="D43" s="31"/>
      <c r="E43" s="10"/>
      <c r="F43" s="8" t="s">
        <v>76</v>
      </c>
      <c r="G43" s="46" t="s">
        <v>13</v>
      </c>
      <c r="H43" s="46" t="s">
        <v>13</v>
      </c>
      <c r="I43" s="46">
        <f t="shared" si="2"/>
        <v>0</v>
      </c>
      <c r="J43" s="16">
        <f t="shared" si="0"/>
        <v>0</v>
      </c>
      <c r="K43" s="16">
        <f t="shared" si="1"/>
        <v>0</v>
      </c>
    </row>
    <row r="44" spans="1:37" x14ac:dyDescent="0.25">
      <c r="A44" s="57" t="s">
        <v>206</v>
      </c>
      <c r="B44" s="8" t="s">
        <v>78</v>
      </c>
      <c r="C44" s="27" t="s">
        <v>142</v>
      </c>
      <c r="D44" s="25"/>
      <c r="E44" s="216"/>
      <c r="F44" s="220" t="s">
        <v>79</v>
      </c>
      <c r="G44" s="46" t="s">
        <v>16</v>
      </c>
      <c r="H44" s="46" t="s">
        <v>16</v>
      </c>
      <c r="I44" s="46">
        <f t="shared" si="2"/>
        <v>0</v>
      </c>
      <c r="J44" s="16">
        <f t="shared" si="0"/>
        <v>0</v>
      </c>
      <c r="K44" s="16">
        <f t="shared" si="1"/>
        <v>0</v>
      </c>
    </row>
    <row r="45" spans="1:37" x14ac:dyDescent="0.25">
      <c r="A45" s="57" t="s">
        <v>91</v>
      </c>
      <c r="B45" s="8" t="s">
        <v>80</v>
      </c>
      <c r="C45" s="28"/>
      <c r="D45" s="29"/>
      <c r="E45" s="217"/>
      <c r="F45" s="221"/>
      <c r="G45" s="46" t="s">
        <v>90</v>
      </c>
      <c r="H45" s="46" t="s">
        <v>91</v>
      </c>
      <c r="I45" s="46">
        <f t="shared" si="2"/>
        <v>12</v>
      </c>
      <c r="J45" s="16">
        <f t="shared" si="0"/>
        <v>1394.16</v>
      </c>
      <c r="K45" s="16">
        <f t="shared" si="1"/>
        <v>1161.8399999999999</v>
      </c>
    </row>
    <row r="46" spans="1:37" x14ac:dyDescent="0.25">
      <c r="A46" s="57" t="s">
        <v>159</v>
      </c>
      <c r="B46" s="8" t="s">
        <v>180</v>
      </c>
      <c r="C46" s="28" t="s">
        <v>181</v>
      </c>
      <c r="D46" s="8"/>
      <c r="E46" s="10"/>
      <c r="F46" s="56" t="s">
        <v>166</v>
      </c>
      <c r="G46" s="46" t="s">
        <v>16</v>
      </c>
      <c r="H46" s="46" t="s">
        <v>16</v>
      </c>
      <c r="I46" s="46">
        <f t="shared" si="2"/>
        <v>0</v>
      </c>
      <c r="J46" s="16">
        <f t="shared" si="0"/>
        <v>0</v>
      </c>
      <c r="K46" s="16">
        <f t="shared" si="1"/>
        <v>0</v>
      </c>
    </row>
    <row r="47" spans="1:37" x14ac:dyDescent="0.25">
      <c r="A47" s="57" t="s">
        <v>242</v>
      </c>
      <c r="B47" s="8" t="s">
        <v>229</v>
      </c>
      <c r="C47" s="28" t="s">
        <v>231</v>
      </c>
      <c r="D47" s="65"/>
      <c r="E47" s="66"/>
      <c r="F47" s="56" t="s">
        <v>214</v>
      </c>
      <c r="G47" s="46" t="s">
        <v>16</v>
      </c>
      <c r="H47" s="46" t="s">
        <v>16</v>
      </c>
      <c r="I47" s="46">
        <f t="shared" si="2"/>
        <v>0</v>
      </c>
      <c r="J47" s="16">
        <f t="shared" si="0"/>
        <v>0</v>
      </c>
      <c r="K47" s="16">
        <f t="shared" si="1"/>
        <v>0</v>
      </c>
    </row>
    <row r="48" spans="1:37" x14ac:dyDescent="0.25">
      <c r="A48" s="57" t="s">
        <v>190</v>
      </c>
      <c r="B48" s="8" t="s">
        <v>230</v>
      </c>
      <c r="C48" s="28" t="s">
        <v>231</v>
      </c>
      <c r="D48" s="65"/>
      <c r="E48" s="66"/>
      <c r="F48" s="56" t="s">
        <v>214</v>
      </c>
      <c r="G48" s="46" t="s">
        <v>16</v>
      </c>
      <c r="H48" s="46" t="s">
        <v>20</v>
      </c>
      <c r="I48" s="46">
        <f t="shared" si="2"/>
        <v>3</v>
      </c>
      <c r="J48" s="16">
        <f t="shared" si="0"/>
        <v>348.54</v>
      </c>
      <c r="K48" s="16">
        <f t="shared" si="1"/>
        <v>290.45999999999998</v>
      </c>
    </row>
    <row r="49" spans="1:14" x14ac:dyDescent="0.25">
      <c r="A49" s="57" t="s">
        <v>243</v>
      </c>
      <c r="B49" s="12" t="s">
        <v>82</v>
      </c>
      <c r="C49" s="41" t="s">
        <v>143</v>
      </c>
      <c r="D49" s="42"/>
      <c r="E49" s="66"/>
      <c r="F49" s="67" t="s">
        <v>232</v>
      </c>
      <c r="G49" s="48" t="s">
        <v>16</v>
      </c>
      <c r="H49" s="48" t="s">
        <v>16</v>
      </c>
      <c r="I49" s="46">
        <f t="shared" si="2"/>
        <v>0</v>
      </c>
      <c r="J49" s="16">
        <f t="shared" si="0"/>
        <v>0</v>
      </c>
      <c r="K49" s="16">
        <f t="shared" si="1"/>
        <v>0</v>
      </c>
    </row>
    <row r="50" spans="1:14" x14ac:dyDescent="0.25">
      <c r="A50" s="57" t="s">
        <v>244</v>
      </c>
      <c r="B50" s="12" t="s">
        <v>233</v>
      </c>
      <c r="C50" s="41" t="s">
        <v>234</v>
      </c>
      <c r="D50" s="42"/>
      <c r="E50" s="66"/>
      <c r="F50" s="67" t="s">
        <v>210</v>
      </c>
      <c r="G50" s="48" t="s">
        <v>16</v>
      </c>
      <c r="H50" s="48" t="s">
        <v>16</v>
      </c>
      <c r="I50" s="46">
        <f t="shared" si="2"/>
        <v>0</v>
      </c>
      <c r="J50" s="16">
        <f t="shared" si="0"/>
        <v>0</v>
      </c>
      <c r="K50" s="16">
        <f t="shared" si="1"/>
        <v>0</v>
      </c>
    </row>
    <row r="51" spans="1:14" x14ac:dyDescent="0.25">
      <c r="A51" s="57" t="s">
        <v>157</v>
      </c>
      <c r="B51" s="12" t="s">
        <v>183</v>
      </c>
      <c r="C51" s="41" t="s">
        <v>184</v>
      </c>
      <c r="D51" s="8"/>
      <c r="E51" s="10"/>
      <c r="F51" s="43" t="s">
        <v>166</v>
      </c>
      <c r="G51" s="48" t="s">
        <v>13</v>
      </c>
      <c r="H51" s="48" t="s">
        <v>13</v>
      </c>
      <c r="I51" s="46">
        <f t="shared" si="2"/>
        <v>0</v>
      </c>
      <c r="J51" s="16">
        <f t="shared" si="0"/>
        <v>0</v>
      </c>
      <c r="K51" s="16">
        <f t="shared" si="1"/>
        <v>0</v>
      </c>
    </row>
    <row r="52" spans="1:14" x14ac:dyDescent="0.25">
      <c r="A52" s="57" t="s">
        <v>245</v>
      </c>
      <c r="B52" s="12" t="s">
        <v>235</v>
      </c>
      <c r="C52" s="41" t="s">
        <v>236</v>
      </c>
      <c r="D52" s="8"/>
      <c r="E52" s="10"/>
      <c r="F52" s="43" t="s">
        <v>222</v>
      </c>
      <c r="G52" s="48" t="s">
        <v>16</v>
      </c>
      <c r="H52" s="48" t="s">
        <v>16</v>
      </c>
      <c r="I52" s="46">
        <f t="shared" si="2"/>
        <v>0</v>
      </c>
      <c r="J52" s="16">
        <f t="shared" si="0"/>
        <v>0</v>
      </c>
      <c r="K52" s="16">
        <f t="shared" si="1"/>
        <v>0</v>
      </c>
    </row>
    <row r="53" spans="1:14" x14ac:dyDescent="0.25">
      <c r="A53" s="57" t="s">
        <v>246</v>
      </c>
      <c r="B53" s="12" t="s">
        <v>185</v>
      </c>
      <c r="C53" s="41" t="s">
        <v>187</v>
      </c>
      <c r="D53" s="8"/>
      <c r="E53" s="10"/>
      <c r="F53" s="43" t="s">
        <v>188</v>
      </c>
      <c r="G53" s="48" t="s">
        <v>16</v>
      </c>
      <c r="H53" s="48" t="s">
        <v>13</v>
      </c>
      <c r="I53" s="46">
        <f t="shared" si="2"/>
        <v>1</v>
      </c>
      <c r="J53" s="16">
        <f t="shared" si="0"/>
        <v>116.18</v>
      </c>
      <c r="K53" s="16">
        <f t="shared" si="1"/>
        <v>96.82</v>
      </c>
    </row>
    <row r="54" spans="1:14" x14ac:dyDescent="0.25">
      <c r="A54" s="57" t="s">
        <v>247</v>
      </c>
      <c r="B54" s="12" t="s">
        <v>186</v>
      </c>
      <c r="C54" s="41" t="s">
        <v>187</v>
      </c>
      <c r="D54" s="8"/>
      <c r="E54" s="10"/>
      <c r="F54" s="43" t="s">
        <v>188</v>
      </c>
      <c r="G54" s="48" t="s">
        <v>16</v>
      </c>
      <c r="H54" s="48" t="s">
        <v>13</v>
      </c>
      <c r="I54" s="46">
        <f t="shared" si="2"/>
        <v>1</v>
      </c>
      <c r="J54" s="16">
        <f t="shared" si="0"/>
        <v>116.18</v>
      </c>
      <c r="K54" s="16">
        <f t="shared" si="1"/>
        <v>96.82</v>
      </c>
      <c r="L54" s="54"/>
    </row>
    <row r="55" spans="1:14" x14ac:dyDescent="0.25">
      <c r="A55" s="57" t="s">
        <v>92</v>
      </c>
      <c r="B55" s="8" t="s">
        <v>84</v>
      </c>
      <c r="C55" s="12" t="s">
        <v>144</v>
      </c>
      <c r="D55" s="8"/>
      <c r="E55" s="10"/>
      <c r="F55" s="8" t="s">
        <v>73</v>
      </c>
      <c r="G55" s="46" t="s">
        <v>16</v>
      </c>
      <c r="H55" s="46" t="s">
        <v>16</v>
      </c>
      <c r="I55" s="46">
        <f t="shared" si="2"/>
        <v>0</v>
      </c>
      <c r="J55" s="16">
        <f t="shared" si="0"/>
        <v>0</v>
      </c>
      <c r="K55" s="16">
        <f t="shared" si="1"/>
        <v>0</v>
      </c>
    </row>
    <row r="56" spans="1:14" x14ac:dyDescent="0.25">
      <c r="A56" s="57" t="s">
        <v>153</v>
      </c>
      <c r="B56" s="8" t="s">
        <v>237</v>
      </c>
      <c r="C56" s="12" t="s">
        <v>238</v>
      </c>
      <c r="D56" s="8"/>
      <c r="E56" s="10"/>
      <c r="F56" s="8" t="s">
        <v>214</v>
      </c>
      <c r="G56" s="46" t="s">
        <v>16</v>
      </c>
      <c r="H56" s="46" t="s">
        <v>16</v>
      </c>
      <c r="I56" s="46">
        <f t="shared" si="2"/>
        <v>0</v>
      </c>
      <c r="J56" s="16">
        <f t="shared" si="0"/>
        <v>0</v>
      </c>
      <c r="K56" s="16">
        <f t="shared" si="1"/>
        <v>0</v>
      </c>
    </row>
    <row r="57" spans="1:14" x14ac:dyDescent="0.25">
      <c r="A57" s="57" t="s">
        <v>248</v>
      </c>
      <c r="B57" s="8" t="s">
        <v>86</v>
      </c>
      <c r="C57" s="12" t="s">
        <v>145</v>
      </c>
      <c r="D57" s="8"/>
      <c r="E57" s="10"/>
      <c r="F57" s="8" t="s">
        <v>87</v>
      </c>
      <c r="G57" s="46" t="s">
        <v>13</v>
      </c>
      <c r="H57" s="46" t="s">
        <v>13</v>
      </c>
      <c r="I57" s="46">
        <f t="shared" si="2"/>
        <v>0</v>
      </c>
      <c r="J57" s="16">
        <f t="shared" si="0"/>
        <v>0</v>
      </c>
      <c r="K57" s="16">
        <f t="shared" si="1"/>
        <v>0</v>
      </c>
    </row>
    <row r="58" spans="1:14" x14ac:dyDescent="0.25">
      <c r="A58" s="57" t="s">
        <v>249</v>
      </c>
      <c r="B58" s="8" t="s">
        <v>89</v>
      </c>
      <c r="C58" s="12" t="s">
        <v>147</v>
      </c>
      <c r="D58" s="8"/>
      <c r="E58" s="10"/>
      <c r="F58" s="8" t="s">
        <v>87</v>
      </c>
      <c r="G58" s="46" t="s">
        <v>13</v>
      </c>
      <c r="H58" s="46" t="s">
        <v>13</v>
      </c>
      <c r="I58" s="46">
        <f t="shared" si="2"/>
        <v>0</v>
      </c>
      <c r="J58" s="16">
        <f t="shared" si="0"/>
        <v>0</v>
      </c>
      <c r="K58" s="16">
        <f t="shared" si="1"/>
        <v>0</v>
      </c>
    </row>
    <row r="59" spans="1:14" x14ac:dyDescent="0.25">
      <c r="A59" s="57" t="s">
        <v>250</v>
      </c>
      <c r="B59" s="8" t="s">
        <v>239</v>
      </c>
      <c r="C59" s="12" t="s">
        <v>241</v>
      </c>
      <c r="D59" s="8"/>
      <c r="E59" s="10"/>
      <c r="F59" s="8" t="s">
        <v>210</v>
      </c>
      <c r="G59" s="46" t="s">
        <v>16</v>
      </c>
      <c r="H59" s="46" t="s">
        <v>16</v>
      </c>
      <c r="I59" s="46">
        <f t="shared" ref="I59:I60" si="3">H59-G59</f>
        <v>0</v>
      </c>
      <c r="J59" s="16">
        <f t="shared" si="0"/>
        <v>0</v>
      </c>
      <c r="K59" s="16">
        <f t="shared" si="1"/>
        <v>0</v>
      </c>
    </row>
    <row r="60" spans="1:14" x14ac:dyDescent="0.25">
      <c r="A60" s="57" t="s">
        <v>251</v>
      </c>
      <c r="B60" s="8" t="s">
        <v>240</v>
      </c>
      <c r="C60" s="12" t="s">
        <v>241</v>
      </c>
      <c r="D60" s="8"/>
      <c r="E60" s="10"/>
      <c r="F60" s="8" t="s">
        <v>210</v>
      </c>
      <c r="G60" s="46" t="s">
        <v>16</v>
      </c>
      <c r="H60" s="46" t="s">
        <v>16</v>
      </c>
      <c r="I60" s="46">
        <f t="shared" si="3"/>
        <v>0</v>
      </c>
      <c r="J60" s="16">
        <f t="shared" si="0"/>
        <v>0</v>
      </c>
      <c r="K60" s="16">
        <f t="shared" si="1"/>
        <v>0</v>
      </c>
    </row>
    <row r="61" spans="1:14" x14ac:dyDescent="0.25">
      <c r="J61" s="17"/>
    </row>
    <row r="62" spans="1:14" s="19" customFormat="1" ht="15.75" x14ac:dyDescent="0.25">
      <c r="A62" s="236" t="s">
        <v>115</v>
      </c>
      <c r="B62" s="236"/>
      <c r="C62" s="236"/>
      <c r="D62" s="236"/>
      <c r="E62" s="236"/>
      <c r="F62" s="236"/>
      <c r="G62" s="236"/>
      <c r="H62" s="236"/>
      <c r="I62" s="236"/>
      <c r="J62" s="20">
        <f>SUM(J11:J61)</f>
        <v>6041.3600000000006</v>
      </c>
      <c r="K62" s="20">
        <f>SUM(K11:K61)</f>
        <v>5034.6399999999994</v>
      </c>
      <c r="L62" s="20"/>
      <c r="M62" s="20"/>
      <c r="N62" s="20">
        <f>J62+K62</f>
        <v>11076</v>
      </c>
    </row>
    <row r="63" spans="1:14" x14ac:dyDescent="0.25">
      <c r="J63" s="17"/>
    </row>
    <row r="64" spans="1:14" x14ac:dyDescent="0.25">
      <c r="J64" s="17"/>
    </row>
    <row r="65" spans="10:10" x14ac:dyDescent="0.25">
      <c r="J65" s="17"/>
    </row>
    <row r="66" spans="10:10" x14ac:dyDescent="0.25">
      <c r="J66" s="17"/>
    </row>
    <row r="67" spans="10:10" x14ac:dyDescent="0.25">
      <c r="J67" s="17"/>
    </row>
    <row r="68" spans="10:10" x14ac:dyDescent="0.25">
      <c r="J68" s="17"/>
    </row>
    <row r="69" spans="10:10" x14ac:dyDescent="0.25">
      <c r="J69" s="17"/>
    </row>
    <row r="70" spans="10:10" x14ac:dyDescent="0.25">
      <c r="J70" s="17"/>
    </row>
    <row r="71" spans="10:10" x14ac:dyDescent="0.25">
      <c r="J71" s="17"/>
    </row>
    <row r="72" spans="10:10" x14ac:dyDescent="0.25">
      <c r="J72" s="17"/>
    </row>
    <row r="73" spans="10:10" x14ac:dyDescent="0.25">
      <c r="J73" s="17"/>
    </row>
    <row r="74" spans="10:10" x14ac:dyDescent="0.25">
      <c r="J74" s="17"/>
    </row>
    <row r="75" spans="10:10" x14ac:dyDescent="0.25">
      <c r="J75" s="17"/>
    </row>
    <row r="76" spans="10:10" x14ac:dyDescent="0.25">
      <c r="J76" s="17"/>
    </row>
    <row r="77" spans="10:10" x14ac:dyDescent="0.25">
      <c r="J77" s="17"/>
    </row>
    <row r="78" spans="10:10" x14ac:dyDescent="0.25">
      <c r="J78" s="17"/>
    </row>
    <row r="79" spans="10:10" x14ac:dyDescent="0.25">
      <c r="J79" s="17"/>
    </row>
    <row r="80" spans="10:10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  <row r="109" spans="10:10" x14ac:dyDescent="0.25">
      <c r="J109" s="17"/>
    </row>
    <row r="110" spans="10:10" x14ac:dyDescent="0.25">
      <c r="J110" s="17"/>
    </row>
    <row r="111" spans="10:10" x14ac:dyDescent="0.25">
      <c r="J111" s="17"/>
    </row>
    <row r="112" spans="10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</sheetData>
  <mergeCells count="14">
    <mergeCell ref="A62:I62"/>
    <mergeCell ref="I5:I6"/>
    <mergeCell ref="J5:J6"/>
    <mergeCell ref="K5:K6"/>
    <mergeCell ref="E32:E33"/>
    <mergeCell ref="F32:F33"/>
    <mergeCell ref="E44:E45"/>
    <mergeCell ref="F44:F45"/>
    <mergeCell ref="A5:A6"/>
    <mergeCell ref="B5:B6"/>
    <mergeCell ref="C5:C6"/>
    <mergeCell ref="D5:E5"/>
    <mergeCell ref="F5:F6"/>
    <mergeCell ref="G5:H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154"/>
  <sheetViews>
    <sheetView workbookViewId="0">
      <selection activeCell="H25" sqref="H25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293</v>
      </c>
      <c r="H5" s="227"/>
      <c r="I5" s="228" t="s">
        <v>9</v>
      </c>
      <c r="J5" s="229" t="s">
        <v>292</v>
      </c>
      <c r="K5" s="234" t="s">
        <v>291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61" customFormat="1" x14ac:dyDescent="0.25">
      <c r="A7" s="57" t="s">
        <v>13</v>
      </c>
      <c r="B7" s="58" t="s">
        <v>208</v>
      </c>
      <c r="C7" s="59" t="s">
        <v>209</v>
      </c>
      <c r="D7" s="60"/>
      <c r="E7" s="10"/>
      <c r="F7" s="62" t="s">
        <v>210</v>
      </c>
      <c r="G7" s="53">
        <v>2170</v>
      </c>
      <c r="H7" s="53">
        <v>2171</v>
      </c>
      <c r="I7" s="71">
        <f>H7-G7</f>
        <v>1</v>
      </c>
      <c r="J7" s="16">
        <f>I7*16.42</f>
        <v>16.420000000000002</v>
      </c>
      <c r="K7" s="16">
        <f>I7*8.21</f>
        <v>8.2100000000000009</v>
      </c>
    </row>
    <row r="8" spans="1:37" x14ac:dyDescent="0.25">
      <c r="A8" s="57" t="s">
        <v>17</v>
      </c>
      <c r="B8" s="8" t="s">
        <v>150</v>
      </c>
      <c r="C8" s="8" t="s">
        <v>151</v>
      </c>
      <c r="D8" s="12"/>
      <c r="E8" s="10"/>
      <c r="F8" t="s">
        <v>152</v>
      </c>
      <c r="G8" s="46" t="s">
        <v>252</v>
      </c>
      <c r="H8" s="46" t="s">
        <v>294</v>
      </c>
      <c r="I8" s="71">
        <f t="shared" ref="I8:I73" si="0">H8-G8</f>
        <v>2</v>
      </c>
      <c r="J8" s="16">
        <f t="shared" ref="J8:J73" si="1">I8*16.42</f>
        <v>32.840000000000003</v>
      </c>
      <c r="K8" s="16">
        <f t="shared" ref="K8:K73" si="2">I8*8.21</f>
        <v>16.420000000000002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x14ac:dyDescent="0.25">
      <c r="A9" s="57" t="s">
        <v>20</v>
      </c>
      <c r="B9" s="8" t="s">
        <v>212</v>
      </c>
      <c r="C9" s="8" t="s">
        <v>213</v>
      </c>
      <c r="D9" s="12"/>
      <c r="E9" s="10"/>
      <c r="F9" s="8" t="s">
        <v>214</v>
      </c>
      <c r="G9" s="46" t="s">
        <v>263</v>
      </c>
      <c r="H9" s="46" t="s">
        <v>263</v>
      </c>
      <c r="I9" s="71">
        <f t="shared" si="0"/>
        <v>0</v>
      </c>
      <c r="J9" s="16">
        <f t="shared" si="1"/>
        <v>0</v>
      </c>
      <c r="K9" s="16">
        <f t="shared" si="2"/>
        <v>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57" t="s">
        <v>23</v>
      </c>
      <c r="B10" s="8" t="s">
        <v>120</v>
      </c>
      <c r="C10" s="8" t="s">
        <v>121</v>
      </c>
      <c r="D10" s="12"/>
      <c r="E10" s="10"/>
      <c r="F10" s="8" t="s">
        <v>76</v>
      </c>
      <c r="G10" s="46" t="s">
        <v>23</v>
      </c>
      <c r="H10" s="46" t="s">
        <v>26</v>
      </c>
      <c r="I10" s="71">
        <f t="shared" si="0"/>
        <v>1</v>
      </c>
      <c r="J10" s="16">
        <f t="shared" si="1"/>
        <v>16.420000000000002</v>
      </c>
      <c r="K10" s="16">
        <f t="shared" si="2"/>
        <v>8.2100000000000009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57" t="s">
        <v>26</v>
      </c>
      <c r="B11" s="8" t="s">
        <v>296</v>
      </c>
      <c r="C11" s="12" t="s">
        <v>297</v>
      </c>
      <c r="D11" s="12"/>
      <c r="E11" s="10"/>
      <c r="F11" s="8" t="s">
        <v>298</v>
      </c>
      <c r="G11" s="46" t="s">
        <v>74</v>
      </c>
      <c r="H11" s="46" t="s">
        <v>77</v>
      </c>
      <c r="I11" s="71">
        <f t="shared" si="0"/>
        <v>1</v>
      </c>
      <c r="J11" s="16">
        <f t="shared" ref="J11" si="3">I11*16.42</f>
        <v>16.420000000000002</v>
      </c>
      <c r="K11" s="16">
        <f t="shared" ref="K11" si="4">I11*8.21</f>
        <v>8.2100000000000009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57" t="s">
        <v>29</v>
      </c>
      <c r="B12" s="8" t="s">
        <v>14</v>
      </c>
      <c r="C12" s="24" t="s">
        <v>122</v>
      </c>
      <c r="D12" s="23"/>
      <c r="E12" s="12"/>
      <c r="F12" s="8" t="s">
        <v>15</v>
      </c>
      <c r="G12" s="46" t="s">
        <v>83</v>
      </c>
      <c r="H12" s="46" t="s">
        <v>83</v>
      </c>
      <c r="I12" s="71">
        <f t="shared" si="0"/>
        <v>0</v>
      </c>
      <c r="J12" s="16">
        <f t="shared" si="1"/>
        <v>0</v>
      </c>
      <c r="K12" s="16">
        <f t="shared" si="2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18</v>
      </c>
      <c r="C13" s="12" t="s">
        <v>123</v>
      </c>
      <c r="D13" s="23"/>
      <c r="E13" s="12"/>
      <c r="F13" s="8" t="s">
        <v>19</v>
      </c>
      <c r="G13" s="46" t="s">
        <v>43</v>
      </c>
      <c r="H13" s="46" t="s">
        <v>299</v>
      </c>
      <c r="I13" s="71">
        <f t="shared" si="0"/>
        <v>124</v>
      </c>
      <c r="J13" s="16">
        <f t="shared" si="1"/>
        <v>2036.0800000000002</v>
      </c>
      <c r="K13" s="16">
        <f t="shared" si="2"/>
        <v>1018.0400000000001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21</v>
      </c>
      <c r="C14" s="12" t="s">
        <v>124</v>
      </c>
      <c r="D14" s="23"/>
      <c r="E14" s="12"/>
      <c r="F14" s="8" t="s">
        <v>22</v>
      </c>
      <c r="G14" s="46" t="s">
        <v>264</v>
      </c>
      <c r="H14" s="46" t="s">
        <v>300</v>
      </c>
      <c r="I14" s="71">
        <f t="shared" si="0"/>
        <v>25</v>
      </c>
      <c r="J14" s="16">
        <f t="shared" si="1"/>
        <v>410.50000000000006</v>
      </c>
      <c r="K14" s="16">
        <f t="shared" si="2"/>
        <v>205.25000000000003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24</v>
      </c>
      <c r="C15" s="12" t="s">
        <v>125</v>
      </c>
      <c r="D15" s="23"/>
      <c r="E15" s="12"/>
      <c r="F15" s="8" t="s">
        <v>25</v>
      </c>
      <c r="G15" s="46" t="s">
        <v>265</v>
      </c>
      <c r="H15" s="46" t="s">
        <v>301</v>
      </c>
      <c r="I15" s="71">
        <f t="shared" si="0"/>
        <v>28</v>
      </c>
      <c r="J15" s="16">
        <f t="shared" si="1"/>
        <v>459.76000000000005</v>
      </c>
      <c r="K15" s="16">
        <f t="shared" si="2"/>
        <v>229.88000000000002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27</v>
      </c>
      <c r="C16" s="12" t="s">
        <v>126</v>
      </c>
      <c r="D16" s="23"/>
      <c r="E16" s="12"/>
      <c r="F16" s="8" t="s">
        <v>28</v>
      </c>
      <c r="G16" s="46" t="s">
        <v>155</v>
      </c>
      <c r="H16" s="46" t="s">
        <v>155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30</v>
      </c>
      <c r="C17" s="12" t="s">
        <v>127</v>
      </c>
      <c r="D17" s="8"/>
      <c r="E17" s="10"/>
      <c r="F17" s="8" t="s">
        <v>22</v>
      </c>
      <c r="G17" s="46" t="s">
        <v>40</v>
      </c>
      <c r="H17" s="46" t="s">
        <v>43</v>
      </c>
      <c r="I17" s="71">
        <f t="shared" si="0"/>
        <v>1</v>
      </c>
      <c r="J17" s="16">
        <f t="shared" si="1"/>
        <v>16.420000000000002</v>
      </c>
      <c r="K17" s="16">
        <f t="shared" si="2"/>
        <v>8.2100000000000009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32</v>
      </c>
      <c r="C18" s="12" t="s">
        <v>128</v>
      </c>
      <c r="D18" s="8"/>
      <c r="E18" s="10"/>
      <c r="F18" s="8" t="s">
        <v>33</v>
      </c>
      <c r="G18" s="46" t="s">
        <v>16</v>
      </c>
      <c r="H18" s="46" t="s">
        <v>16</v>
      </c>
      <c r="I18" s="71">
        <f t="shared" si="0"/>
        <v>0</v>
      </c>
      <c r="J18" s="16">
        <f t="shared" si="1"/>
        <v>0</v>
      </c>
      <c r="K18" s="16">
        <f t="shared" si="2"/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35</v>
      </c>
      <c r="C19" s="8" t="s">
        <v>129</v>
      </c>
      <c r="D19" s="8"/>
      <c r="E19" s="10"/>
      <c r="F19" s="8" t="s">
        <v>36</v>
      </c>
      <c r="G19" s="46" t="s">
        <v>266</v>
      </c>
      <c r="H19" s="46" t="s">
        <v>302</v>
      </c>
      <c r="I19" s="71">
        <f t="shared" si="0"/>
        <v>19</v>
      </c>
      <c r="J19" s="16">
        <f t="shared" si="1"/>
        <v>311.98</v>
      </c>
      <c r="K19" s="16">
        <f t="shared" si="2"/>
        <v>155.99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215</v>
      </c>
      <c r="C20" s="8" t="s">
        <v>213</v>
      </c>
      <c r="D20" s="8"/>
      <c r="E20" s="10"/>
      <c r="F20" s="8" t="s">
        <v>214</v>
      </c>
      <c r="G20" s="46" t="s">
        <v>267</v>
      </c>
      <c r="H20" s="46" t="s">
        <v>267</v>
      </c>
      <c r="I20" s="71">
        <f t="shared" si="0"/>
        <v>0</v>
      </c>
      <c r="J20" s="16">
        <f t="shared" si="1"/>
        <v>0</v>
      </c>
      <c r="K20" s="16">
        <f t="shared" si="2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38</v>
      </c>
      <c r="C21" s="12" t="s">
        <v>130</v>
      </c>
      <c r="D21" s="23"/>
      <c r="E21" s="12"/>
      <c r="F21" s="8" t="s">
        <v>39</v>
      </c>
      <c r="G21" s="46" t="s">
        <v>268</v>
      </c>
      <c r="H21" s="46" t="s">
        <v>295</v>
      </c>
      <c r="I21" s="71">
        <f t="shared" si="0"/>
        <v>3</v>
      </c>
      <c r="J21" s="16">
        <f t="shared" si="1"/>
        <v>49.260000000000005</v>
      </c>
      <c r="K21" s="16">
        <f t="shared" si="2"/>
        <v>24.630000000000003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216</v>
      </c>
      <c r="C22" s="63" t="s">
        <v>217</v>
      </c>
      <c r="D22" s="8"/>
      <c r="E22" s="10"/>
      <c r="F22" s="8" t="s">
        <v>214</v>
      </c>
      <c r="G22" s="46" t="s">
        <v>269</v>
      </c>
      <c r="H22" s="46" t="s">
        <v>303</v>
      </c>
      <c r="I22" s="71">
        <f t="shared" si="0"/>
        <v>2</v>
      </c>
      <c r="J22" s="16">
        <f t="shared" si="1"/>
        <v>32.840000000000003</v>
      </c>
      <c r="K22" s="16">
        <f t="shared" si="2"/>
        <v>16.420000000000002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218</v>
      </c>
      <c r="C23" s="64" t="s">
        <v>219</v>
      </c>
      <c r="D23" s="8"/>
      <c r="E23" s="10"/>
      <c r="F23" s="8" t="s">
        <v>210</v>
      </c>
      <c r="G23" s="46" t="s">
        <v>270</v>
      </c>
      <c r="H23" s="46" t="s">
        <v>304</v>
      </c>
      <c r="I23" s="71">
        <f t="shared" si="0"/>
        <v>8</v>
      </c>
      <c r="J23" s="16">
        <f t="shared" si="1"/>
        <v>131.36000000000001</v>
      </c>
      <c r="K23" s="16">
        <f t="shared" si="2"/>
        <v>65.680000000000007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220</v>
      </c>
      <c r="C24" s="64" t="s">
        <v>221</v>
      </c>
      <c r="D24" s="8"/>
      <c r="E24" s="10"/>
      <c r="F24" s="8" t="s">
        <v>222</v>
      </c>
      <c r="G24" s="46" t="s">
        <v>271</v>
      </c>
      <c r="H24" s="46" t="s">
        <v>305</v>
      </c>
      <c r="I24" s="71">
        <f t="shared" si="0"/>
        <v>3</v>
      </c>
      <c r="J24" s="16">
        <f t="shared" si="1"/>
        <v>49.260000000000005</v>
      </c>
      <c r="K24" s="16">
        <f t="shared" si="2"/>
        <v>24.630000000000003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41</v>
      </c>
      <c r="C25" s="8" t="s">
        <v>131</v>
      </c>
      <c r="D25" s="8"/>
      <c r="E25" s="10"/>
      <c r="F25" s="8" t="s">
        <v>42</v>
      </c>
      <c r="G25" s="46" t="s">
        <v>272</v>
      </c>
      <c r="H25" s="46" t="s">
        <v>306</v>
      </c>
      <c r="I25" s="71">
        <f t="shared" si="0"/>
        <v>4</v>
      </c>
      <c r="J25" s="16">
        <f t="shared" si="1"/>
        <v>65.680000000000007</v>
      </c>
      <c r="K25" s="16">
        <f t="shared" si="2"/>
        <v>32.840000000000003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44</v>
      </c>
      <c r="C26" s="8" t="s">
        <v>132</v>
      </c>
      <c r="D26" s="23"/>
      <c r="E26" s="8"/>
      <c r="F26" s="8" t="s">
        <v>45</v>
      </c>
      <c r="G26" s="46" t="s">
        <v>264</v>
      </c>
      <c r="H26" s="46" t="s">
        <v>307</v>
      </c>
      <c r="I26" s="71">
        <f t="shared" si="0"/>
        <v>52</v>
      </c>
      <c r="J26" s="16">
        <f t="shared" si="1"/>
        <v>853.84000000000015</v>
      </c>
      <c r="K26" s="16">
        <f t="shared" si="2"/>
        <v>426.92000000000007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47</v>
      </c>
      <c r="C27" s="8" t="s">
        <v>133</v>
      </c>
      <c r="D27" s="23"/>
      <c r="E27" s="8"/>
      <c r="F27" s="8" t="s">
        <v>48</v>
      </c>
      <c r="G27" s="46" t="s">
        <v>273</v>
      </c>
      <c r="H27" s="46" t="s">
        <v>308</v>
      </c>
      <c r="I27" s="71">
        <f t="shared" si="0"/>
        <v>240</v>
      </c>
      <c r="J27" s="16">
        <f t="shared" si="1"/>
        <v>3940.8</v>
      </c>
      <c r="K27" s="16">
        <f t="shared" si="2"/>
        <v>1970.4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223</v>
      </c>
      <c r="C28" s="8" t="s">
        <v>224</v>
      </c>
      <c r="D28" s="8"/>
      <c r="E28" s="10"/>
      <c r="F28" s="8" t="s">
        <v>225</v>
      </c>
      <c r="G28" s="46" t="s">
        <v>13</v>
      </c>
      <c r="H28" s="46" t="s">
        <v>29</v>
      </c>
      <c r="I28" s="71">
        <f t="shared" si="0"/>
        <v>5</v>
      </c>
      <c r="J28" s="16">
        <f t="shared" si="1"/>
        <v>82.100000000000009</v>
      </c>
      <c r="K28" s="16">
        <f t="shared" si="2"/>
        <v>41.050000000000004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50</v>
      </c>
      <c r="C29" s="8" t="s">
        <v>134</v>
      </c>
      <c r="D29" s="23"/>
      <c r="E29" s="8"/>
      <c r="F29" s="8" t="s">
        <v>51</v>
      </c>
      <c r="G29" s="46" t="s">
        <v>153</v>
      </c>
      <c r="H29" s="46" t="s">
        <v>309</v>
      </c>
      <c r="I29" s="71">
        <f t="shared" si="0"/>
        <v>10</v>
      </c>
      <c r="J29" s="16">
        <f t="shared" si="1"/>
        <v>164.20000000000002</v>
      </c>
      <c r="K29" s="16">
        <f t="shared" si="2"/>
        <v>82.100000000000009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310</v>
      </c>
      <c r="C30" s="8" t="s">
        <v>311</v>
      </c>
      <c r="D30" s="8"/>
      <c r="E30" s="10"/>
      <c r="F30" s="8" t="s">
        <v>312</v>
      </c>
      <c r="G30" s="46" t="s">
        <v>313</v>
      </c>
      <c r="H30" s="46" t="s">
        <v>313</v>
      </c>
      <c r="I30" s="71">
        <f t="shared" ref="I30" si="5">H30-G30</f>
        <v>0</v>
      </c>
      <c r="J30" s="16">
        <f t="shared" ref="J30" si="6">I30*16.42</f>
        <v>0</v>
      </c>
      <c r="K30" s="16">
        <f t="shared" ref="K30" si="7">I30*8.21</f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53</v>
      </c>
      <c r="C31" s="12" t="s">
        <v>135</v>
      </c>
      <c r="D31" s="23"/>
      <c r="E31" s="8"/>
      <c r="F31" s="8" t="s">
        <v>39</v>
      </c>
      <c r="G31" s="46" t="s">
        <v>52</v>
      </c>
      <c r="H31" s="46" t="s">
        <v>81</v>
      </c>
      <c r="I31" s="71">
        <f t="shared" si="0"/>
        <v>9</v>
      </c>
      <c r="J31" s="16">
        <f t="shared" si="1"/>
        <v>147.78000000000003</v>
      </c>
      <c r="K31" s="16">
        <f t="shared" si="2"/>
        <v>73.890000000000015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55</v>
      </c>
      <c r="C32" s="8" t="s">
        <v>136</v>
      </c>
      <c r="D32" s="23"/>
      <c r="E32" s="12"/>
      <c r="F32" s="8" t="s">
        <v>56</v>
      </c>
      <c r="G32" s="46" t="s">
        <v>274</v>
      </c>
      <c r="H32" s="46" t="s">
        <v>314</v>
      </c>
      <c r="I32" s="71">
        <f t="shared" si="0"/>
        <v>201</v>
      </c>
      <c r="J32" s="16">
        <f t="shared" si="1"/>
        <v>3300.4200000000005</v>
      </c>
      <c r="K32" s="16">
        <f t="shared" si="2"/>
        <v>1650.2100000000003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59</v>
      </c>
      <c r="C33" s="12" t="s">
        <v>137</v>
      </c>
      <c r="D33" s="25"/>
      <c r="E33" s="8"/>
      <c r="F33" s="8" t="s">
        <v>60</v>
      </c>
      <c r="G33" s="46" t="s">
        <v>275</v>
      </c>
      <c r="H33" s="46" t="s">
        <v>315</v>
      </c>
      <c r="I33" s="71">
        <f t="shared" si="0"/>
        <v>4</v>
      </c>
      <c r="J33" s="16">
        <f t="shared" si="1"/>
        <v>65.680000000000007</v>
      </c>
      <c r="K33" s="16">
        <f t="shared" si="2"/>
        <v>32.840000000000003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62</v>
      </c>
      <c r="C34" s="27" t="s">
        <v>122</v>
      </c>
      <c r="D34" s="25"/>
      <c r="E34" s="216"/>
      <c r="F34" s="220" t="s">
        <v>63</v>
      </c>
      <c r="G34" s="46" t="s">
        <v>276</v>
      </c>
      <c r="H34" s="46" t="s">
        <v>316</v>
      </c>
      <c r="I34" s="71">
        <f t="shared" si="0"/>
        <v>7</v>
      </c>
      <c r="J34" s="16">
        <f t="shared" si="1"/>
        <v>114.94000000000001</v>
      </c>
      <c r="K34" s="16">
        <f t="shared" si="2"/>
        <v>57.470000000000006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64</v>
      </c>
      <c r="C35" s="28"/>
      <c r="D35" s="29"/>
      <c r="E35" s="217"/>
      <c r="F35" s="221"/>
      <c r="G35" s="46" t="s">
        <v>277</v>
      </c>
      <c r="H35" s="46" t="s">
        <v>317</v>
      </c>
      <c r="I35" s="71">
        <f t="shared" si="0"/>
        <v>15</v>
      </c>
      <c r="J35" s="16">
        <f t="shared" si="1"/>
        <v>246.3</v>
      </c>
      <c r="K35" s="16">
        <f t="shared" si="2"/>
        <v>123.15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164</v>
      </c>
      <c r="C36" s="28" t="s">
        <v>165</v>
      </c>
      <c r="D36" s="30"/>
      <c r="E36" s="10"/>
      <c r="F36" s="72" t="s">
        <v>166</v>
      </c>
      <c r="G36" s="46" t="s">
        <v>167</v>
      </c>
      <c r="H36" s="46" t="s">
        <v>318</v>
      </c>
      <c r="I36" s="71">
        <f t="shared" si="0"/>
        <v>1</v>
      </c>
      <c r="J36" s="16">
        <f t="shared" si="1"/>
        <v>16.420000000000002</v>
      </c>
      <c r="K36" s="16">
        <f t="shared" si="2"/>
        <v>8.2100000000000009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226</v>
      </c>
      <c r="C37" s="28" t="s">
        <v>213</v>
      </c>
      <c r="D37" s="30"/>
      <c r="E37" s="10"/>
      <c r="F37" s="72" t="s">
        <v>214</v>
      </c>
      <c r="G37" s="46" t="s">
        <v>283</v>
      </c>
      <c r="H37" s="46" t="s">
        <v>319</v>
      </c>
      <c r="I37" s="71">
        <f t="shared" si="0"/>
        <v>3</v>
      </c>
      <c r="J37" s="16">
        <f t="shared" si="1"/>
        <v>49.260000000000005</v>
      </c>
      <c r="K37" s="16">
        <f t="shared" si="2"/>
        <v>24.630000000000003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66</v>
      </c>
      <c r="C38" s="8" t="s">
        <v>138</v>
      </c>
      <c r="D38" s="23"/>
      <c r="E38" s="8"/>
      <c r="F38" s="8" t="s">
        <v>67</v>
      </c>
      <c r="G38" s="46" t="s">
        <v>46</v>
      </c>
      <c r="H38" s="46" t="s">
        <v>91</v>
      </c>
      <c r="I38" s="71">
        <f t="shared" si="0"/>
        <v>27</v>
      </c>
      <c r="J38" s="16">
        <f t="shared" si="1"/>
        <v>443.34000000000003</v>
      </c>
      <c r="K38" s="16">
        <f t="shared" si="2"/>
        <v>221.67000000000002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320</v>
      </c>
      <c r="C39" s="8" t="s">
        <v>321</v>
      </c>
      <c r="D39" s="30"/>
      <c r="E39" s="10"/>
      <c r="F39" s="8" t="s">
        <v>322</v>
      </c>
      <c r="G39" s="46" t="s">
        <v>323</v>
      </c>
      <c r="H39" s="46" t="s">
        <v>323</v>
      </c>
      <c r="I39" s="71">
        <f t="shared" ref="I39" si="8">H39-G39</f>
        <v>0</v>
      </c>
      <c r="J39" s="16">
        <f t="shared" ref="J39" si="9">I39*16.42</f>
        <v>0</v>
      </c>
      <c r="K39" s="16">
        <f t="shared" ref="K39" si="10">I39*8.21</f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69</v>
      </c>
      <c r="C40" s="8" t="s">
        <v>139</v>
      </c>
      <c r="D40" s="23"/>
      <c r="E40" s="8"/>
      <c r="F40" s="8" t="s">
        <v>70</v>
      </c>
      <c r="G40" s="46" t="s">
        <v>168</v>
      </c>
      <c r="H40" s="46" t="s">
        <v>168</v>
      </c>
      <c r="I40" s="71">
        <f t="shared" si="0"/>
        <v>0</v>
      </c>
      <c r="J40" s="16">
        <f t="shared" si="1"/>
        <v>0</v>
      </c>
      <c r="K40" s="16">
        <f t="shared" si="2"/>
        <v>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169</v>
      </c>
      <c r="C41" s="8" t="s">
        <v>170</v>
      </c>
      <c r="D41" s="8"/>
      <c r="E41" s="10"/>
      <c r="F41" s="8" t="s">
        <v>166</v>
      </c>
      <c r="G41" s="46" t="s">
        <v>171</v>
      </c>
      <c r="H41" s="46" t="s">
        <v>324</v>
      </c>
      <c r="I41" s="71">
        <f t="shared" si="0"/>
        <v>3</v>
      </c>
      <c r="J41" s="16">
        <f t="shared" si="1"/>
        <v>49.260000000000005</v>
      </c>
      <c r="K41" s="16">
        <f t="shared" si="2"/>
        <v>24.630000000000003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325</v>
      </c>
      <c r="C42" s="8" t="s">
        <v>326</v>
      </c>
      <c r="D42" s="8"/>
      <c r="E42" s="10"/>
      <c r="F42" s="8" t="s">
        <v>327</v>
      </c>
      <c r="G42" s="46" t="s">
        <v>328</v>
      </c>
      <c r="H42" s="46" t="s">
        <v>328</v>
      </c>
      <c r="I42" s="71">
        <f t="shared" ref="I42:I43" si="11">H42-G42</f>
        <v>0</v>
      </c>
      <c r="J42" s="16">
        <f t="shared" ref="J42:J43" si="12">I42*16.42</f>
        <v>0</v>
      </c>
      <c r="K42" s="16">
        <f t="shared" ref="K42:K43" si="13">I42*8.21</f>
        <v>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329</v>
      </c>
      <c r="C43" s="8" t="s">
        <v>330</v>
      </c>
      <c r="D43" s="8"/>
      <c r="E43" s="10"/>
      <c r="F43" s="8" t="s">
        <v>327</v>
      </c>
      <c r="G43" s="46" t="s">
        <v>191</v>
      </c>
      <c r="H43" s="46" t="s">
        <v>191</v>
      </c>
      <c r="I43" s="71">
        <f t="shared" si="11"/>
        <v>0</v>
      </c>
      <c r="J43" s="16">
        <f t="shared" si="12"/>
        <v>0</v>
      </c>
      <c r="K43" s="16">
        <f t="shared" si="13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227</v>
      </c>
      <c r="C44" s="8" t="s">
        <v>213</v>
      </c>
      <c r="D44" s="8"/>
      <c r="E44" s="10"/>
      <c r="F44" s="8" t="s">
        <v>214</v>
      </c>
      <c r="G44" s="46" t="s">
        <v>278</v>
      </c>
      <c r="H44" s="46" t="s">
        <v>331</v>
      </c>
      <c r="I44" s="71">
        <f t="shared" si="0"/>
        <v>2</v>
      </c>
      <c r="J44" s="16">
        <f t="shared" si="1"/>
        <v>32.840000000000003</v>
      </c>
      <c r="K44" s="16">
        <f t="shared" si="2"/>
        <v>16.420000000000002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8" t="s">
        <v>172</v>
      </c>
      <c r="C45" s="8" t="s">
        <v>173</v>
      </c>
      <c r="D45" s="23"/>
      <c r="E45" s="12"/>
      <c r="F45" s="8" t="s">
        <v>174</v>
      </c>
      <c r="G45" s="46" t="s">
        <v>279</v>
      </c>
      <c r="H45" s="46" t="s">
        <v>332</v>
      </c>
      <c r="I45" s="71">
        <f t="shared" si="0"/>
        <v>92</v>
      </c>
      <c r="J45" s="16">
        <f t="shared" si="1"/>
        <v>1510.64</v>
      </c>
      <c r="K45" s="16">
        <f t="shared" si="2"/>
        <v>755.32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228</v>
      </c>
      <c r="C46" s="8" t="s">
        <v>213</v>
      </c>
      <c r="D46" s="8"/>
      <c r="E46" s="10"/>
      <c r="F46" s="8" t="s">
        <v>214</v>
      </c>
      <c r="G46" s="46" t="s">
        <v>74</v>
      </c>
      <c r="H46" s="46" t="s">
        <v>77</v>
      </c>
      <c r="I46" s="71">
        <f t="shared" si="0"/>
        <v>1</v>
      </c>
      <c r="J46" s="16">
        <f t="shared" si="1"/>
        <v>16.420000000000002</v>
      </c>
      <c r="K46" s="16">
        <f t="shared" si="2"/>
        <v>8.2100000000000009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8" t="s">
        <v>72</v>
      </c>
      <c r="C47" s="12" t="s">
        <v>140</v>
      </c>
      <c r="D47" s="8"/>
      <c r="E47" s="10"/>
      <c r="F47" s="8" t="s">
        <v>73</v>
      </c>
      <c r="G47" s="46" t="s">
        <v>262</v>
      </c>
      <c r="H47" s="46" t="s">
        <v>333</v>
      </c>
      <c r="I47" s="71">
        <f t="shared" si="0"/>
        <v>8</v>
      </c>
      <c r="J47" s="16">
        <f t="shared" si="1"/>
        <v>131.36000000000001</v>
      </c>
      <c r="K47" s="16">
        <f t="shared" si="2"/>
        <v>65.680000000000007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8" t="s">
        <v>75</v>
      </c>
      <c r="C48" s="12" t="s">
        <v>141</v>
      </c>
      <c r="D48" s="31"/>
      <c r="E48" s="10"/>
      <c r="F48" s="8" t="s">
        <v>76</v>
      </c>
      <c r="G48" s="46" t="s">
        <v>37</v>
      </c>
      <c r="H48" s="46" t="s">
        <v>58</v>
      </c>
      <c r="I48" s="71">
        <f t="shared" si="0"/>
        <v>7</v>
      </c>
      <c r="J48" s="16">
        <f t="shared" si="1"/>
        <v>114.94000000000001</v>
      </c>
      <c r="K48" s="16">
        <f t="shared" si="2"/>
        <v>57.470000000000006</v>
      </c>
    </row>
    <row r="49" spans="1:12" x14ac:dyDescent="0.25">
      <c r="A49" s="57" t="s">
        <v>243</v>
      </c>
      <c r="B49" s="8" t="s">
        <v>78</v>
      </c>
      <c r="C49" s="27" t="s">
        <v>142</v>
      </c>
      <c r="D49" s="25"/>
      <c r="E49" s="216"/>
      <c r="F49" s="220" t="s">
        <v>79</v>
      </c>
      <c r="G49" s="46" t="s">
        <v>280</v>
      </c>
      <c r="H49" s="46" t="s">
        <v>334</v>
      </c>
      <c r="I49" s="71">
        <f t="shared" si="0"/>
        <v>326</v>
      </c>
      <c r="J49" s="16">
        <f t="shared" si="1"/>
        <v>5352.920000000001</v>
      </c>
      <c r="K49" s="16">
        <f t="shared" si="2"/>
        <v>2676.4600000000005</v>
      </c>
    </row>
    <row r="50" spans="1:12" x14ac:dyDescent="0.25">
      <c r="A50" s="57" t="s">
        <v>244</v>
      </c>
      <c r="B50" s="8" t="s">
        <v>80</v>
      </c>
      <c r="C50" s="28"/>
      <c r="D50" s="29"/>
      <c r="E50" s="217"/>
      <c r="F50" s="221"/>
      <c r="G50" s="46" t="s">
        <v>281</v>
      </c>
      <c r="H50" s="46" t="s">
        <v>335</v>
      </c>
      <c r="I50" s="71">
        <f t="shared" si="0"/>
        <v>88</v>
      </c>
      <c r="J50" s="16">
        <f t="shared" si="1"/>
        <v>1444.96</v>
      </c>
      <c r="K50" s="16">
        <f t="shared" si="2"/>
        <v>722.48</v>
      </c>
    </row>
    <row r="51" spans="1:12" x14ac:dyDescent="0.25">
      <c r="A51" s="57" t="s">
        <v>157</v>
      </c>
      <c r="B51" s="8" t="s">
        <v>336</v>
      </c>
      <c r="C51" s="28" t="s">
        <v>337</v>
      </c>
      <c r="D51" s="8"/>
      <c r="E51" s="10"/>
      <c r="F51" s="73" t="s">
        <v>327</v>
      </c>
      <c r="G51" s="46" t="s">
        <v>338</v>
      </c>
      <c r="H51" s="46" t="s">
        <v>338</v>
      </c>
      <c r="I51" s="71">
        <f t="shared" ref="I51:I52" si="14">H51-G51</f>
        <v>0</v>
      </c>
      <c r="J51" s="16">
        <f t="shared" ref="J51:J52" si="15">I51*16.42</f>
        <v>0</v>
      </c>
      <c r="K51" s="16">
        <f t="shared" ref="K51:K52" si="16">I51*8.21</f>
        <v>0</v>
      </c>
    </row>
    <row r="52" spans="1:12" x14ac:dyDescent="0.25">
      <c r="A52" s="57" t="s">
        <v>245</v>
      </c>
      <c r="B52" s="8" t="s">
        <v>339</v>
      </c>
      <c r="C52" s="28" t="s">
        <v>340</v>
      </c>
      <c r="D52" s="8"/>
      <c r="E52" s="10"/>
      <c r="F52" s="73" t="s">
        <v>322</v>
      </c>
      <c r="G52" s="46" t="s">
        <v>65</v>
      </c>
      <c r="H52" s="46" t="s">
        <v>68</v>
      </c>
      <c r="I52" s="71">
        <f t="shared" si="14"/>
        <v>1</v>
      </c>
      <c r="J52" s="16">
        <f t="shared" si="15"/>
        <v>16.420000000000002</v>
      </c>
      <c r="K52" s="16">
        <f t="shared" si="16"/>
        <v>8.2100000000000009</v>
      </c>
    </row>
    <row r="53" spans="1:12" x14ac:dyDescent="0.25">
      <c r="A53" s="57" t="s">
        <v>246</v>
      </c>
      <c r="B53" s="8" t="s">
        <v>180</v>
      </c>
      <c r="C53" s="28" t="s">
        <v>181</v>
      </c>
      <c r="D53" s="8"/>
      <c r="E53" s="10"/>
      <c r="F53" s="72" t="s">
        <v>166</v>
      </c>
      <c r="G53" s="46" t="s">
        <v>259</v>
      </c>
      <c r="H53" s="46" t="s">
        <v>341</v>
      </c>
      <c r="I53" s="71">
        <f t="shared" si="0"/>
        <v>2</v>
      </c>
      <c r="J53" s="16">
        <f t="shared" si="1"/>
        <v>32.840000000000003</v>
      </c>
      <c r="K53" s="16">
        <f t="shared" si="2"/>
        <v>16.420000000000002</v>
      </c>
    </row>
    <row r="54" spans="1:12" x14ac:dyDescent="0.25">
      <c r="A54" s="57" t="s">
        <v>247</v>
      </c>
      <c r="B54" s="8" t="s">
        <v>342</v>
      </c>
      <c r="C54" s="28" t="s">
        <v>343</v>
      </c>
      <c r="D54" s="65"/>
      <c r="E54" s="66"/>
      <c r="F54" s="73" t="s">
        <v>312</v>
      </c>
      <c r="G54" s="46" t="s">
        <v>344</v>
      </c>
      <c r="H54" s="46" t="s">
        <v>344</v>
      </c>
      <c r="I54" s="71">
        <f t="shared" ref="I54:I55" si="17">H54-G54</f>
        <v>0</v>
      </c>
      <c r="J54" s="16">
        <f t="shared" ref="J54:J55" si="18">I54*16.42</f>
        <v>0</v>
      </c>
      <c r="K54" s="16">
        <f t="shared" ref="K54:K55" si="19">I54*8.21</f>
        <v>0</v>
      </c>
    </row>
    <row r="55" spans="1:12" x14ac:dyDescent="0.25">
      <c r="A55" s="57" t="s">
        <v>92</v>
      </c>
      <c r="B55" s="8" t="s">
        <v>345</v>
      </c>
      <c r="C55" s="28" t="s">
        <v>346</v>
      </c>
      <c r="D55" s="65"/>
      <c r="E55" s="66"/>
      <c r="F55" s="73" t="s">
        <v>322</v>
      </c>
      <c r="G55" s="46" t="s">
        <v>389</v>
      </c>
      <c r="H55" s="46" t="s">
        <v>347</v>
      </c>
      <c r="I55" s="71">
        <f t="shared" si="17"/>
        <v>1</v>
      </c>
      <c r="J55" s="16">
        <f t="shared" si="18"/>
        <v>16.420000000000002</v>
      </c>
      <c r="K55" s="16">
        <f t="shared" si="19"/>
        <v>8.2100000000000009</v>
      </c>
    </row>
    <row r="56" spans="1:12" x14ac:dyDescent="0.25">
      <c r="A56" s="57" t="s">
        <v>153</v>
      </c>
      <c r="B56" s="8" t="s">
        <v>229</v>
      </c>
      <c r="C56" s="28" t="s">
        <v>231</v>
      </c>
      <c r="D56" s="65"/>
      <c r="E56" s="66"/>
      <c r="F56" s="72" t="s">
        <v>214</v>
      </c>
      <c r="G56" s="46" t="s">
        <v>260</v>
      </c>
      <c r="H56" s="46" t="s">
        <v>260</v>
      </c>
      <c r="I56" s="71">
        <f t="shared" si="0"/>
        <v>0</v>
      </c>
      <c r="J56" s="16">
        <f t="shared" si="1"/>
        <v>0</v>
      </c>
      <c r="K56" s="16">
        <f t="shared" si="2"/>
        <v>0</v>
      </c>
    </row>
    <row r="57" spans="1:12" x14ac:dyDescent="0.25">
      <c r="A57" s="57" t="s">
        <v>248</v>
      </c>
      <c r="B57" s="8" t="s">
        <v>230</v>
      </c>
      <c r="C57" s="28" t="s">
        <v>231</v>
      </c>
      <c r="D57" s="65"/>
      <c r="E57" s="66"/>
      <c r="F57" s="72" t="s">
        <v>214</v>
      </c>
      <c r="G57" s="46" t="s">
        <v>261</v>
      </c>
      <c r="H57" s="46" t="s">
        <v>348</v>
      </c>
      <c r="I57" s="71">
        <f t="shared" si="0"/>
        <v>2</v>
      </c>
      <c r="J57" s="16">
        <f t="shared" si="1"/>
        <v>32.840000000000003</v>
      </c>
      <c r="K57" s="16">
        <f t="shared" si="2"/>
        <v>16.420000000000002</v>
      </c>
    </row>
    <row r="58" spans="1:12" x14ac:dyDescent="0.25">
      <c r="A58" s="57" t="s">
        <v>249</v>
      </c>
      <c r="B58" s="12" t="s">
        <v>82</v>
      </c>
      <c r="C58" s="41" t="s">
        <v>143</v>
      </c>
      <c r="D58" s="42"/>
      <c r="E58" s="66"/>
      <c r="F58" s="67" t="s">
        <v>232</v>
      </c>
      <c r="G58" s="48" t="s">
        <v>65</v>
      </c>
      <c r="H58" s="48" t="s">
        <v>65</v>
      </c>
      <c r="I58" s="71">
        <f t="shared" si="0"/>
        <v>0</v>
      </c>
      <c r="J58" s="16">
        <f t="shared" si="1"/>
        <v>0</v>
      </c>
      <c r="K58" s="16">
        <f t="shared" si="2"/>
        <v>0</v>
      </c>
    </row>
    <row r="59" spans="1:12" x14ac:dyDescent="0.25">
      <c r="A59" s="57" t="s">
        <v>250</v>
      </c>
      <c r="B59" s="12" t="s">
        <v>233</v>
      </c>
      <c r="C59" s="41" t="s">
        <v>234</v>
      </c>
      <c r="D59" s="42"/>
      <c r="E59" s="66"/>
      <c r="F59" s="67" t="s">
        <v>210</v>
      </c>
      <c r="G59" s="48" t="s">
        <v>257</v>
      </c>
      <c r="H59" s="48" t="s">
        <v>349</v>
      </c>
      <c r="I59" s="71">
        <f t="shared" si="0"/>
        <v>3</v>
      </c>
      <c r="J59" s="16">
        <f t="shared" si="1"/>
        <v>49.260000000000005</v>
      </c>
      <c r="K59" s="16">
        <f t="shared" si="2"/>
        <v>24.630000000000003</v>
      </c>
    </row>
    <row r="60" spans="1:12" x14ac:dyDescent="0.25">
      <c r="A60" s="57" t="s">
        <v>251</v>
      </c>
      <c r="B60" s="12" t="s">
        <v>183</v>
      </c>
      <c r="C60" s="41" t="s">
        <v>184</v>
      </c>
      <c r="D60" s="8"/>
      <c r="E60" s="10"/>
      <c r="F60" s="43" t="s">
        <v>166</v>
      </c>
      <c r="G60" s="48" t="s">
        <v>26</v>
      </c>
      <c r="H60" s="48" t="s">
        <v>31</v>
      </c>
      <c r="I60" s="71">
        <f t="shared" si="0"/>
        <v>2</v>
      </c>
      <c r="J60" s="16">
        <f t="shared" si="1"/>
        <v>32.840000000000003</v>
      </c>
      <c r="K60" s="16">
        <f t="shared" si="2"/>
        <v>16.420000000000002</v>
      </c>
    </row>
    <row r="61" spans="1:12" x14ac:dyDescent="0.25">
      <c r="A61" s="57" t="s">
        <v>390</v>
      </c>
      <c r="B61" s="12" t="s">
        <v>235</v>
      </c>
      <c r="C61" s="41" t="s">
        <v>236</v>
      </c>
      <c r="D61" s="8"/>
      <c r="E61" s="10"/>
      <c r="F61" s="43" t="s">
        <v>222</v>
      </c>
      <c r="G61" s="48" t="s">
        <v>258</v>
      </c>
      <c r="H61" s="48" t="s">
        <v>350</v>
      </c>
      <c r="I61" s="71">
        <f t="shared" si="0"/>
        <v>1</v>
      </c>
      <c r="J61" s="16">
        <f t="shared" si="1"/>
        <v>16.420000000000002</v>
      </c>
      <c r="K61" s="16">
        <f t="shared" si="2"/>
        <v>8.2100000000000009</v>
      </c>
    </row>
    <row r="62" spans="1:12" x14ac:dyDescent="0.25">
      <c r="A62" s="57" t="s">
        <v>167</v>
      </c>
      <c r="B62" s="12" t="s">
        <v>351</v>
      </c>
      <c r="C62" s="41" t="s">
        <v>352</v>
      </c>
      <c r="D62" s="8"/>
      <c r="E62" s="10"/>
      <c r="F62" s="43" t="s">
        <v>327</v>
      </c>
      <c r="G62" s="48" t="s">
        <v>23</v>
      </c>
      <c r="H62" s="48" t="s">
        <v>23</v>
      </c>
      <c r="I62" s="71">
        <f t="shared" ref="I62" si="20">H62-G62</f>
        <v>0</v>
      </c>
      <c r="J62" s="16">
        <f t="shared" ref="J62" si="21">I62*16.42</f>
        <v>0</v>
      </c>
      <c r="K62" s="16">
        <f t="shared" ref="K62" si="22">I62*8.21</f>
        <v>0</v>
      </c>
    </row>
    <row r="63" spans="1:12" x14ac:dyDescent="0.25">
      <c r="A63" s="57" t="s">
        <v>318</v>
      </c>
      <c r="B63" s="12" t="s">
        <v>185</v>
      </c>
      <c r="C63" s="41" t="s">
        <v>187</v>
      </c>
      <c r="D63" s="8"/>
      <c r="E63" s="10"/>
      <c r="F63" s="43" t="s">
        <v>188</v>
      </c>
      <c r="G63" s="48" t="s">
        <v>255</v>
      </c>
      <c r="H63" s="48" t="s">
        <v>160</v>
      </c>
      <c r="I63" s="71">
        <f t="shared" si="0"/>
        <v>22</v>
      </c>
      <c r="J63" s="16">
        <f t="shared" si="1"/>
        <v>361.24</v>
      </c>
      <c r="K63" s="16">
        <f t="shared" si="2"/>
        <v>180.62</v>
      </c>
    </row>
    <row r="64" spans="1:12" x14ac:dyDescent="0.25">
      <c r="A64" s="57" t="s">
        <v>364</v>
      </c>
      <c r="B64" s="12" t="s">
        <v>186</v>
      </c>
      <c r="C64" s="41" t="s">
        <v>187</v>
      </c>
      <c r="D64" s="8"/>
      <c r="E64" s="10"/>
      <c r="F64" s="43" t="s">
        <v>188</v>
      </c>
      <c r="G64" s="48" t="s">
        <v>256</v>
      </c>
      <c r="H64" s="48" t="s">
        <v>353</v>
      </c>
      <c r="I64" s="71">
        <f t="shared" si="0"/>
        <v>33</v>
      </c>
      <c r="J64" s="16">
        <f t="shared" si="1"/>
        <v>541.86</v>
      </c>
      <c r="K64" s="16">
        <f t="shared" si="2"/>
        <v>270.93</v>
      </c>
      <c r="L64" s="54"/>
    </row>
    <row r="65" spans="1:12" x14ac:dyDescent="0.25">
      <c r="A65" s="57" t="s">
        <v>378</v>
      </c>
      <c r="B65" s="12" t="s">
        <v>354</v>
      </c>
      <c r="C65" s="41" t="s">
        <v>355</v>
      </c>
      <c r="D65" s="8"/>
      <c r="E65" s="10"/>
      <c r="F65" s="43" t="s">
        <v>327</v>
      </c>
      <c r="G65" s="48" t="s">
        <v>356</v>
      </c>
      <c r="H65" s="48" t="s">
        <v>356</v>
      </c>
      <c r="I65" s="71">
        <f t="shared" ref="I65:I66" si="23">H65-G65</f>
        <v>0</v>
      </c>
      <c r="J65" s="16">
        <f t="shared" ref="J65:J66" si="24">I65*16.42</f>
        <v>0</v>
      </c>
      <c r="K65" s="16">
        <f t="shared" ref="K65:K66" si="25">I65*8.21</f>
        <v>0</v>
      </c>
      <c r="L65" s="54"/>
    </row>
    <row r="66" spans="1:12" x14ac:dyDescent="0.25">
      <c r="A66" s="57" t="s">
        <v>309</v>
      </c>
      <c r="B66" s="12" t="s">
        <v>357</v>
      </c>
      <c r="C66" s="41" t="s">
        <v>358</v>
      </c>
      <c r="D66" s="8"/>
      <c r="E66" s="10"/>
      <c r="F66" s="43" t="s">
        <v>312</v>
      </c>
      <c r="G66" s="48" t="s">
        <v>359</v>
      </c>
      <c r="H66" s="48" t="s">
        <v>359</v>
      </c>
      <c r="I66" s="71">
        <f t="shared" si="23"/>
        <v>0</v>
      </c>
      <c r="J66" s="16">
        <f t="shared" si="24"/>
        <v>0</v>
      </c>
      <c r="K66" s="16">
        <f t="shared" si="25"/>
        <v>0</v>
      </c>
      <c r="L66" s="54"/>
    </row>
    <row r="67" spans="1:12" x14ac:dyDescent="0.25">
      <c r="A67" s="57" t="s">
        <v>391</v>
      </c>
      <c r="B67" s="8" t="s">
        <v>84</v>
      </c>
      <c r="C67" s="12" t="s">
        <v>144</v>
      </c>
      <c r="D67" s="8"/>
      <c r="E67" s="10"/>
      <c r="F67" s="8" t="s">
        <v>73</v>
      </c>
      <c r="G67" s="46" t="s">
        <v>254</v>
      </c>
      <c r="H67" s="46" t="s">
        <v>360</v>
      </c>
      <c r="I67" s="71">
        <f t="shared" si="0"/>
        <v>9</v>
      </c>
      <c r="J67" s="16">
        <f t="shared" si="1"/>
        <v>147.78000000000003</v>
      </c>
      <c r="K67" s="16">
        <f t="shared" si="2"/>
        <v>73.890000000000015</v>
      </c>
    </row>
    <row r="68" spans="1:12" x14ac:dyDescent="0.25">
      <c r="A68" s="57" t="s">
        <v>155</v>
      </c>
      <c r="B68" s="8" t="s">
        <v>237</v>
      </c>
      <c r="C68" s="75" t="s">
        <v>238</v>
      </c>
      <c r="D68" s="8"/>
      <c r="E68" s="10"/>
      <c r="F68" s="8" t="s">
        <v>214</v>
      </c>
      <c r="G68" s="46" t="s">
        <v>16</v>
      </c>
      <c r="H68" s="46" t="s">
        <v>13</v>
      </c>
      <c r="I68" s="71">
        <f t="shared" si="0"/>
        <v>1</v>
      </c>
      <c r="J68" s="16">
        <f t="shared" si="1"/>
        <v>16.420000000000002</v>
      </c>
      <c r="K68" s="16">
        <f t="shared" si="2"/>
        <v>8.2100000000000009</v>
      </c>
    </row>
    <row r="69" spans="1:12" x14ac:dyDescent="0.25">
      <c r="A69" s="57" t="s">
        <v>392</v>
      </c>
      <c r="B69" s="74" t="s">
        <v>361</v>
      </c>
      <c r="C69" s="76" t="s">
        <v>362</v>
      </c>
      <c r="D69" s="237"/>
      <c r="E69" s="239"/>
      <c r="F69" s="220" t="s">
        <v>363</v>
      </c>
      <c r="G69" s="46" t="s">
        <v>16</v>
      </c>
      <c r="H69" s="46" t="s">
        <v>17</v>
      </c>
      <c r="I69" s="71">
        <f t="shared" ref="I69:I70" si="26">H69-G69</f>
        <v>2</v>
      </c>
      <c r="J69" s="16">
        <f t="shared" ref="J69:J70" si="27">I69*16.42</f>
        <v>32.840000000000003</v>
      </c>
      <c r="K69" s="16">
        <f t="shared" ref="K69:K70" si="28">I69*8.21</f>
        <v>16.420000000000002</v>
      </c>
    </row>
    <row r="70" spans="1:12" x14ac:dyDescent="0.25">
      <c r="A70" s="57" t="s">
        <v>256</v>
      </c>
      <c r="B70" s="8" t="s">
        <v>387</v>
      </c>
      <c r="C70" s="77"/>
      <c r="D70" s="238"/>
      <c r="E70" s="240"/>
      <c r="F70" s="221"/>
      <c r="G70" s="46" t="s">
        <v>40</v>
      </c>
      <c r="H70" s="46" t="s">
        <v>40</v>
      </c>
      <c r="I70" s="71">
        <f t="shared" si="26"/>
        <v>0</v>
      </c>
      <c r="J70" s="16">
        <f t="shared" si="27"/>
        <v>0</v>
      </c>
      <c r="K70" s="16">
        <f t="shared" si="28"/>
        <v>0</v>
      </c>
    </row>
    <row r="71" spans="1:12" x14ac:dyDescent="0.25">
      <c r="A71" s="57" t="s">
        <v>109</v>
      </c>
      <c r="B71" s="8" t="s">
        <v>86</v>
      </c>
      <c r="C71" s="12" t="s">
        <v>145</v>
      </c>
      <c r="D71" s="8"/>
      <c r="E71" s="10"/>
      <c r="F71" s="8" t="s">
        <v>87</v>
      </c>
      <c r="G71" s="46" t="s">
        <v>157</v>
      </c>
      <c r="H71" s="46" t="s">
        <v>364</v>
      </c>
      <c r="I71" s="71">
        <f t="shared" si="0"/>
        <v>13</v>
      </c>
      <c r="J71" s="16">
        <f t="shared" si="1"/>
        <v>213.46000000000004</v>
      </c>
      <c r="K71" s="16">
        <f t="shared" si="2"/>
        <v>106.73000000000002</v>
      </c>
    </row>
    <row r="72" spans="1:12" x14ac:dyDescent="0.25">
      <c r="A72" s="57" t="s">
        <v>393</v>
      </c>
      <c r="B72" s="8" t="s">
        <v>89</v>
      </c>
      <c r="C72" s="12" t="s">
        <v>147</v>
      </c>
      <c r="D72" s="8"/>
      <c r="E72" s="10"/>
      <c r="F72" s="8" t="s">
        <v>87</v>
      </c>
      <c r="G72" s="46" t="s">
        <v>195</v>
      </c>
      <c r="H72" s="46" t="s">
        <v>245</v>
      </c>
      <c r="I72" s="71">
        <f t="shared" si="0"/>
        <v>12</v>
      </c>
      <c r="J72" s="16">
        <f t="shared" si="1"/>
        <v>197.04000000000002</v>
      </c>
      <c r="K72" s="16">
        <f t="shared" si="2"/>
        <v>98.52000000000001</v>
      </c>
    </row>
    <row r="73" spans="1:12" x14ac:dyDescent="0.25">
      <c r="A73" s="57" t="s">
        <v>394</v>
      </c>
      <c r="B73" s="8" t="s">
        <v>239</v>
      </c>
      <c r="C73" s="12" t="s">
        <v>241</v>
      </c>
      <c r="D73" s="8"/>
      <c r="E73" s="10"/>
      <c r="F73" s="8" t="s">
        <v>210</v>
      </c>
      <c r="G73" s="46" t="s">
        <v>23</v>
      </c>
      <c r="H73" s="46" t="s">
        <v>26</v>
      </c>
      <c r="I73" s="71">
        <f t="shared" si="0"/>
        <v>1</v>
      </c>
      <c r="J73" s="16">
        <f t="shared" si="1"/>
        <v>16.420000000000002</v>
      </c>
      <c r="K73" s="16">
        <f t="shared" si="2"/>
        <v>8.2100000000000009</v>
      </c>
    </row>
    <row r="74" spans="1:12" x14ac:dyDescent="0.25">
      <c r="A74" s="57" t="s">
        <v>395</v>
      </c>
      <c r="B74" s="8" t="s">
        <v>240</v>
      </c>
      <c r="C74" s="12" t="s">
        <v>241</v>
      </c>
      <c r="D74" s="8"/>
      <c r="E74" s="10"/>
      <c r="F74" s="8" t="s">
        <v>210</v>
      </c>
      <c r="G74" s="46" t="s">
        <v>26</v>
      </c>
      <c r="H74" s="46" t="s">
        <v>29</v>
      </c>
      <c r="I74" s="71">
        <f t="shared" ref="I74" si="29">H74-G74</f>
        <v>1</v>
      </c>
      <c r="J74" s="16">
        <f t="shared" ref="J74" si="30">I74*16.42</f>
        <v>16.420000000000002</v>
      </c>
      <c r="K74" s="16">
        <f t="shared" ref="K74" si="31">I74*8.21</f>
        <v>8.2100000000000009</v>
      </c>
    </row>
    <row r="75" spans="1:12" x14ac:dyDescent="0.25">
      <c r="A75" s="57" t="s">
        <v>268</v>
      </c>
      <c r="B75" s="8" t="s">
        <v>365</v>
      </c>
      <c r="C75" s="12" t="s">
        <v>366</v>
      </c>
      <c r="D75" s="8"/>
      <c r="E75" s="10"/>
      <c r="F75" s="8" t="s">
        <v>327</v>
      </c>
      <c r="G75" s="46" t="s">
        <v>192</v>
      </c>
      <c r="H75" s="46" t="s">
        <v>192</v>
      </c>
      <c r="I75" s="71">
        <f t="shared" ref="I75:I82" si="32">H75-G75</f>
        <v>0</v>
      </c>
      <c r="J75" s="16">
        <f t="shared" ref="J75:J82" si="33">I75*16.42</f>
        <v>0</v>
      </c>
      <c r="K75" s="16">
        <f t="shared" ref="K75:K82" si="34">I75*8.21</f>
        <v>0</v>
      </c>
    </row>
    <row r="76" spans="1:12" x14ac:dyDescent="0.25">
      <c r="A76" s="57" t="s">
        <v>168</v>
      </c>
      <c r="B76" s="8" t="s">
        <v>367</v>
      </c>
      <c r="C76" s="12" t="s">
        <v>368</v>
      </c>
      <c r="D76" s="8"/>
      <c r="E76" s="10"/>
      <c r="F76" s="8" t="s">
        <v>312</v>
      </c>
      <c r="G76" s="46" t="s">
        <v>369</v>
      </c>
      <c r="H76" s="46" t="s">
        <v>369</v>
      </c>
      <c r="I76" s="71">
        <f t="shared" si="32"/>
        <v>0</v>
      </c>
      <c r="J76" s="16">
        <f t="shared" si="33"/>
        <v>0</v>
      </c>
      <c r="K76" s="16">
        <f t="shared" si="34"/>
        <v>0</v>
      </c>
    </row>
    <row r="77" spans="1:12" x14ac:dyDescent="0.25">
      <c r="A77" s="57" t="s">
        <v>396</v>
      </c>
      <c r="B77" s="8" t="s">
        <v>373</v>
      </c>
      <c r="C77" s="12" t="s">
        <v>376</v>
      </c>
      <c r="D77" s="8"/>
      <c r="E77" s="10"/>
      <c r="F77" s="8" t="s">
        <v>322</v>
      </c>
      <c r="G77" s="46" t="s">
        <v>52</v>
      </c>
      <c r="H77" s="46" t="s">
        <v>54</v>
      </c>
      <c r="I77" s="71">
        <f t="shared" si="32"/>
        <v>1</v>
      </c>
      <c r="J77" s="16">
        <f t="shared" si="33"/>
        <v>16.420000000000002</v>
      </c>
      <c r="K77" s="16">
        <f t="shared" si="34"/>
        <v>8.2100000000000009</v>
      </c>
    </row>
    <row r="78" spans="1:12" x14ac:dyDescent="0.25">
      <c r="A78" s="57" t="s">
        <v>295</v>
      </c>
      <c r="B78" s="8" t="s">
        <v>374</v>
      </c>
      <c r="C78" s="76" t="s">
        <v>377</v>
      </c>
      <c r="D78" s="237"/>
      <c r="E78" s="239"/>
      <c r="F78" s="220" t="s">
        <v>322</v>
      </c>
      <c r="G78" s="46" t="s">
        <v>378</v>
      </c>
      <c r="H78" s="46" t="s">
        <v>378</v>
      </c>
      <c r="I78" s="71">
        <f t="shared" ref="I78" si="35">H78-G78</f>
        <v>0</v>
      </c>
      <c r="J78" s="16">
        <f t="shared" ref="J78" si="36">I78*16.42</f>
        <v>0</v>
      </c>
      <c r="K78" s="16">
        <f t="shared" ref="K78" si="37">I78*8.21</f>
        <v>0</v>
      </c>
    </row>
    <row r="79" spans="1:12" x14ac:dyDescent="0.25">
      <c r="A79" s="57" t="s">
        <v>397</v>
      </c>
      <c r="B79" s="8" t="s">
        <v>375</v>
      </c>
      <c r="C79" s="77"/>
      <c r="D79" s="238"/>
      <c r="E79" s="240"/>
      <c r="F79" s="221"/>
      <c r="G79" s="46" t="s">
        <v>379</v>
      </c>
      <c r="H79" s="46" t="s">
        <v>379</v>
      </c>
      <c r="I79" s="71">
        <f t="shared" si="32"/>
        <v>0</v>
      </c>
      <c r="J79" s="16">
        <f t="shared" si="33"/>
        <v>0</v>
      </c>
      <c r="K79" s="16">
        <f t="shared" si="34"/>
        <v>0</v>
      </c>
    </row>
    <row r="80" spans="1:12" x14ac:dyDescent="0.25">
      <c r="A80" s="57" t="s">
        <v>398</v>
      </c>
      <c r="B80" s="8" t="s">
        <v>370</v>
      </c>
      <c r="C80" s="12" t="s">
        <v>371</v>
      </c>
      <c r="D80" s="8"/>
      <c r="E80" s="10"/>
      <c r="F80" s="8" t="s">
        <v>372</v>
      </c>
      <c r="G80" s="46" t="s">
        <v>26</v>
      </c>
      <c r="H80" s="46" t="s">
        <v>34</v>
      </c>
      <c r="I80" s="71">
        <f t="shared" ref="I80:I81" si="38">H80-G80</f>
        <v>3</v>
      </c>
      <c r="J80" s="16">
        <f t="shared" ref="J80:J81" si="39">I80*16.42</f>
        <v>49.260000000000005</v>
      </c>
      <c r="K80" s="16">
        <f t="shared" ref="K80:K81" si="40">I80*8.21</f>
        <v>24.630000000000003</v>
      </c>
    </row>
    <row r="81" spans="1:14" x14ac:dyDescent="0.25">
      <c r="A81" s="57" t="s">
        <v>264</v>
      </c>
      <c r="B81" s="8" t="s">
        <v>380</v>
      </c>
      <c r="C81" s="12" t="s">
        <v>381</v>
      </c>
      <c r="D81" s="8"/>
      <c r="E81" s="10"/>
      <c r="F81" s="8" t="s">
        <v>322</v>
      </c>
      <c r="G81" s="46" t="s">
        <v>267</v>
      </c>
      <c r="H81" s="46" t="s">
        <v>382</v>
      </c>
      <c r="I81" s="71">
        <f t="shared" si="38"/>
        <v>2</v>
      </c>
      <c r="J81" s="16">
        <f t="shared" si="39"/>
        <v>32.840000000000003</v>
      </c>
      <c r="K81" s="16">
        <f t="shared" si="40"/>
        <v>16.420000000000002</v>
      </c>
    </row>
    <row r="82" spans="1:14" x14ac:dyDescent="0.25">
      <c r="A82" s="57" t="s">
        <v>399</v>
      </c>
      <c r="B82" s="8" t="s">
        <v>385</v>
      </c>
      <c r="C82" s="12" t="s">
        <v>386</v>
      </c>
      <c r="D82" s="8"/>
      <c r="E82" s="10"/>
      <c r="F82" s="8" t="s">
        <v>383</v>
      </c>
      <c r="G82" s="46" t="s">
        <v>388</v>
      </c>
      <c r="H82" s="46" t="s">
        <v>384</v>
      </c>
      <c r="I82" s="71">
        <f t="shared" si="32"/>
        <v>1</v>
      </c>
      <c r="J82" s="16">
        <f t="shared" si="33"/>
        <v>16.420000000000002</v>
      </c>
      <c r="K82" s="16">
        <f t="shared" si="34"/>
        <v>8.2100000000000009</v>
      </c>
    </row>
    <row r="83" spans="1:14" x14ac:dyDescent="0.25">
      <c r="J83" s="17"/>
    </row>
    <row r="84" spans="1:14" s="19" customFormat="1" ht="15.75" x14ac:dyDescent="0.25">
      <c r="A84" s="236" t="s">
        <v>115</v>
      </c>
      <c r="B84" s="236"/>
      <c r="C84" s="236"/>
      <c r="D84" s="236"/>
      <c r="E84" s="236"/>
      <c r="F84" s="236"/>
      <c r="G84" s="236"/>
      <c r="H84" s="236"/>
      <c r="I84" s="236"/>
      <c r="J84" s="20">
        <f>SUM(J7:J82)</f>
        <v>23579.119999999988</v>
      </c>
      <c r="K84" s="20">
        <f>SUM(K7:K82)</f>
        <v>11789.559999999994</v>
      </c>
      <c r="L84" s="20"/>
      <c r="M84" s="20"/>
      <c r="N84" s="20">
        <f>J84+K84</f>
        <v>35368.679999999978</v>
      </c>
    </row>
    <row r="85" spans="1:14" x14ac:dyDescent="0.25">
      <c r="J85" s="17"/>
    </row>
    <row r="86" spans="1:14" x14ac:dyDescent="0.25">
      <c r="J86" s="17"/>
    </row>
    <row r="87" spans="1:14" x14ac:dyDescent="0.25">
      <c r="J87" s="17"/>
    </row>
    <row r="88" spans="1:14" x14ac:dyDescent="0.25">
      <c r="J88" s="17"/>
    </row>
    <row r="89" spans="1:14" x14ac:dyDescent="0.25">
      <c r="J89" s="17"/>
    </row>
    <row r="90" spans="1:14" x14ac:dyDescent="0.25">
      <c r="J90" s="17"/>
    </row>
    <row r="91" spans="1:14" x14ac:dyDescent="0.25">
      <c r="J91" s="17"/>
    </row>
    <row r="92" spans="1:14" x14ac:dyDescent="0.25">
      <c r="J92" s="17"/>
    </row>
    <row r="93" spans="1:14" x14ac:dyDescent="0.25">
      <c r="J93" s="17"/>
    </row>
    <row r="94" spans="1:14" x14ac:dyDescent="0.25">
      <c r="J94" s="17"/>
    </row>
    <row r="95" spans="1:14" x14ac:dyDescent="0.25">
      <c r="J95" s="17"/>
    </row>
    <row r="96" spans="1:14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  <row r="109" spans="10:10" x14ac:dyDescent="0.25">
      <c r="J109" s="17"/>
    </row>
    <row r="110" spans="10:10" x14ac:dyDescent="0.25">
      <c r="J110" s="17"/>
    </row>
    <row r="111" spans="10:10" x14ac:dyDescent="0.25">
      <c r="J111" s="17"/>
    </row>
    <row r="112" spans="10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</sheetData>
  <autoFilter ref="B1:B154"/>
  <mergeCells count="20">
    <mergeCell ref="F69:F70"/>
    <mergeCell ref="F78:F79"/>
    <mergeCell ref="D78:D79"/>
    <mergeCell ref="E78:E79"/>
    <mergeCell ref="A84:I84"/>
    <mergeCell ref="D69:D70"/>
    <mergeCell ref="E69:E70"/>
    <mergeCell ref="I5:I6"/>
    <mergeCell ref="J5:J6"/>
    <mergeCell ref="K5:K6"/>
    <mergeCell ref="E34:E35"/>
    <mergeCell ref="F34:F35"/>
    <mergeCell ref="G5:H5"/>
    <mergeCell ref="E49:E50"/>
    <mergeCell ref="F49:F50"/>
    <mergeCell ref="A5:A6"/>
    <mergeCell ref="B5:B6"/>
    <mergeCell ref="C5:C6"/>
    <mergeCell ref="D5:E5"/>
    <mergeCell ref="F5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32"/>
  <sheetViews>
    <sheetView workbookViewId="0">
      <selection activeCell="A66" sqref="A66:XFD66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10" max="10" width="16.5703125" customWidth="1"/>
    <col min="11" max="11" width="19" customWidth="1"/>
    <col min="13" max="13" width="10.42578125" customWidth="1"/>
    <col min="14" max="14" width="12.140625" bestFit="1" customWidth="1"/>
  </cols>
  <sheetData>
    <row r="1" spans="1:37" ht="23.25" x14ac:dyDescent="0.35">
      <c r="A1" s="1" t="s">
        <v>0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293</v>
      </c>
      <c r="H5" s="227"/>
      <c r="I5" s="228" t="s">
        <v>9</v>
      </c>
      <c r="J5" s="229" t="s">
        <v>401</v>
      </c>
      <c r="K5" s="234" t="s">
        <v>400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61" customFormat="1" x14ac:dyDescent="0.25">
      <c r="A7" s="57" t="s">
        <v>13</v>
      </c>
      <c r="B7" s="58" t="s">
        <v>208</v>
      </c>
      <c r="C7" s="59" t="s">
        <v>209</v>
      </c>
      <c r="D7" s="60"/>
      <c r="E7" s="10"/>
      <c r="F7" s="62" t="s">
        <v>210</v>
      </c>
      <c r="G7" s="53">
        <v>0</v>
      </c>
      <c r="H7" s="53">
        <v>0</v>
      </c>
      <c r="I7" s="71">
        <f>H7-G7</f>
        <v>0</v>
      </c>
      <c r="J7" s="16">
        <f>I7*116.05</f>
        <v>0</v>
      </c>
      <c r="K7" s="16">
        <f>I7*96.71</f>
        <v>0</v>
      </c>
    </row>
    <row r="8" spans="1:37" x14ac:dyDescent="0.25">
      <c r="A8" s="57" t="s">
        <v>17</v>
      </c>
      <c r="B8" s="8" t="s">
        <v>150</v>
      </c>
      <c r="C8" s="8" t="s">
        <v>151</v>
      </c>
      <c r="D8" s="12"/>
      <c r="E8" s="10"/>
      <c r="F8" t="s">
        <v>152</v>
      </c>
      <c r="G8" s="46" t="s">
        <v>13</v>
      </c>
      <c r="H8" s="46" t="s">
        <v>29</v>
      </c>
      <c r="I8" s="71">
        <f t="shared" ref="I8:I71" si="0">H8-G8</f>
        <v>5</v>
      </c>
      <c r="J8" s="16">
        <f t="shared" ref="J8:J71" si="1">I8*116.05</f>
        <v>580.25</v>
      </c>
      <c r="K8" s="16">
        <f t="shared" ref="K8:K71" si="2">I8*96.71</f>
        <v>483.54999999999995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x14ac:dyDescent="0.25">
      <c r="A9" s="57" t="s">
        <v>20</v>
      </c>
      <c r="B9" s="8" t="s">
        <v>212</v>
      </c>
      <c r="C9" s="8" t="s">
        <v>213</v>
      </c>
      <c r="D9" s="12"/>
      <c r="E9" s="10"/>
      <c r="F9" s="8" t="s">
        <v>214</v>
      </c>
      <c r="G9" s="46" t="s">
        <v>13</v>
      </c>
      <c r="H9" s="46" t="s">
        <v>13</v>
      </c>
      <c r="I9" s="71">
        <f t="shared" si="0"/>
        <v>0</v>
      </c>
      <c r="J9" s="16">
        <f t="shared" si="1"/>
        <v>0</v>
      </c>
      <c r="K9" s="16">
        <f t="shared" si="2"/>
        <v>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57" t="s">
        <v>23</v>
      </c>
      <c r="B10" s="8" t="s">
        <v>120</v>
      </c>
      <c r="C10" s="8" t="s">
        <v>121</v>
      </c>
      <c r="D10" s="12"/>
      <c r="E10" s="10"/>
      <c r="F10" s="8" t="s">
        <v>76</v>
      </c>
      <c r="G10" s="46" t="s">
        <v>13</v>
      </c>
      <c r="H10" s="46" t="s">
        <v>13</v>
      </c>
      <c r="I10" s="71">
        <f t="shared" si="0"/>
        <v>0</v>
      </c>
      <c r="J10" s="16">
        <f t="shared" si="1"/>
        <v>0</v>
      </c>
      <c r="K10" s="16">
        <f t="shared" si="2"/>
        <v>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57" t="s">
        <v>26</v>
      </c>
      <c r="B11" s="8" t="s">
        <v>296</v>
      </c>
      <c r="C11" s="12" t="s">
        <v>297</v>
      </c>
      <c r="D11" s="12"/>
      <c r="E11" s="10"/>
      <c r="F11" s="8" t="s">
        <v>298</v>
      </c>
      <c r="G11" s="46" t="s">
        <v>16</v>
      </c>
      <c r="H11" s="46" t="s">
        <v>13</v>
      </c>
      <c r="I11" s="71">
        <f t="shared" si="0"/>
        <v>1</v>
      </c>
      <c r="J11" s="16">
        <f t="shared" si="1"/>
        <v>116.05</v>
      </c>
      <c r="K11" s="16">
        <f t="shared" si="2"/>
        <v>96.71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57" t="s">
        <v>29</v>
      </c>
      <c r="B12" s="8" t="s">
        <v>14</v>
      </c>
      <c r="C12" s="24" t="s">
        <v>122</v>
      </c>
      <c r="D12" s="23"/>
      <c r="E12" s="12"/>
      <c r="F12" s="8" t="s">
        <v>15</v>
      </c>
      <c r="G12" s="46" t="s">
        <v>13</v>
      </c>
      <c r="H12" s="46" t="s">
        <v>13</v>
      </c>
      <c r="I12" s="71">
        <f t="shared" si="0"/>
        <v>0</v>
      </c>
      <c r="J12" s="16">
        <f t="shared" si="1"/>
        <v>0</v>
      </c>
      <c r="K12" s="16">
        <f t="shared" si="2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18</v>
      </c>
      <c r="C13" s="12" t="s">
        <v>123</v>
      </c>
      <c r="D13" s="23"/>
      <c r="E13" s="12"/>
      <c r="F13" s="8" t="s">
        <v>19</v>
      </c>
      <c r="G13" s="46" t="s">
        <v>34</v>
      </c>
      <c r="H13" s="46" t="s">
        <v>40</v>
      </c>
      <c r="I13" s="71">
        <f t="shared" si="0"/>
        <v>2</v>
      </c>
      <c r="J13" s="16">
        <f t="shared" si="1"/>
        <v>232.1</v>
      </c>
      <c r="K13" s="16">
        <f t="shared" si="2"/>
        <v>193.42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21</v>
      </c>
      <c r="C14" s="12" t="s">
        <v>124</v>
      </c>
      <c r="D14" s="23"/>
      <c r="E14" s="12"/>
      <c r="F14" s="8" t="s">
        <v>22</v>
      </c>
      <c r="G14" s="46" t="s">
        <v>23</v>
      </c>
      <c r="H14" s="46" t="s">
        <v>26</v>
      </c>
      <c r="I14" s="71">
        <f t="shared" si="0"/>
        <v>1</v>
      </c>
      <c r="J14" s="16">
        <f t="shared" si="1"/>
        <v>116.05</v>
      </c>
      <c r="K14" s="16">
        <f t="shared" si="2"/>
        <v>96.71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24</v>
      </c>
      <c r="C15" s="12" t="s">
        <v>125</v>
      </c>
      <c r="D15" s="23"/>
      <c r="E15" s="12"/>
      <c r="F15" s="8" t="s">
        <v>25</v>
      </c>
      <c r="G15" s="46" t="s">
        <v>40</v>
      </c>
      <c r="H15" s="46" t="s">
        <v>40</v>
      </c>
      <c r="I15" s="71">
        <f t="shared" si="0"/>
        <v>0</v>
      </c>
      <c r="J15" s="16">
        <f t="shared" si="1"/>
        <v>0</v>
      </c>
      <c r="K15" s="16">
        <f t="shared" si="2"/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27</v>
      </c>
      <c r="C16" s="12" t="s">
        <v>126</v>
      </c>
      <c r="D16" s="23"/>
      <c r="E16" s="12"/>
      <c r="F16" s="8" t="s">
        <v>28</v>
      </c>
      <c r="G16" s="46" t="s">
        <v>23</v>
      </c>
      <c r="H16" s="46" t="s">
        <v>23</v>
      </c>
      <c r="I16" s="71">
        <f t="shared" si="0"/>
        <v>0</v>
      </c>
      <c r="J16" s="16">
        <f t="shared" si="1"/>
        <v>0</v>
      </c>
      <c r="K16" s="16">
        <f t="shared" si="2"/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30</v>
      </c>
      <c r="C17" s="12" t="s">
        <v>127</v>
      </c>
      <c r="D17" s="8"/>
      <c r="E17" s="10"/>
      <c r="F17" s="8" t="s">
        <v>22</v>
      </c>
      <c r="G17" s="46" t="s">
        <v>20</v>
      </c>
      <c r="H17" s="46" t="s">
        <v>20</v>
      </c>
      <c r="I17" s="71">
        <f t="shared" si="0"/>
        <v>0</v>
      </c>
      <c r="J17" s="16">
        <f t="shared" si="1"/>
        <v>0</v>
      </c>
      <c r="K17" s="16">
        <f t="shared" si="2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32</v>
      </c>
      <c r="C18" s="12" t="s">
        <v>128</v>
      </c>
      <c r="D18" s="8"/>
      <c r="E18" s="10"/>
      <c r="F18" s="8" t="s">
        <v>33</v>
      </c>
      <c r="G18" s="46" t="s">
        <v>46</v>
      </c>
      <c r="H18" s="46" t="s">
        <v>52</v>
      </c>
      <c r="I18" s="71">
        <f t="shared" si="0"/>
        <v>2</v>
      </c>
      <c r="J18" s="16">
        <f t="shared" si="1"/>
        <v>232.1</v>
      </c>
      <c r="K18" s="16">
        <f t="shared" si="2"/>
        <v>193.42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35</v>
      </c>
      <c r="C19" s="8" t="s">
        <v>129</v>
      </c>
      <c r="D19" s="23"/>
      <c r="E19" s="12"/>
      <c r="F19" s="8" t="s">
        <v>36</v>
      </c>
      <c r="G19" s="46" t="s">
        <v>17</v>
      </c>
      <c r="H19" s="46" t="s">
        <v>23</v>
      </c>
      <c r="I19" s="71">
        <f t="shared" si="0"/>
        <v>2</v>
      </c>
      <c r="J19" s="16">
        <f t="shared" si="1"/>
        <v>232.1</v>
      </c>
      <c r="K19" s="16">
        <f t="shared" si="2"/>
        <v>193.42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215</v>
      </c>
      <c r="C20" s="8" t="s">
        <v>213</v>
      </c>
      <c r="D20" s="8"/>
      <c r="E20" s="10"/>
      <c r="F20" s="8" t="s">
        <v>214</v>
      </c>
      <c r="G20" s="46" t="s">
        <v>16</v>
      </c>
      <c r="H20" s="46" t="s">
        <v>16</v>
      </c>
      <c r="I20" s="71">
        <f t="shared" si="0"/>
        <v>0</v>
      </c>
      <c r="J20" s="16">
        <f t="shared" si="1"/>
        <v>0</v>
      </c>
      <c r="K20" s="16">
        <f t="shared" si="2"/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38</v>
      </c>
      <c r="C21" s="12" t="s">
        <v>130</v>
      </c>
      <c r="D21" s="23"/>
      <c r="E21" s="12"/>
      <c r="F21" s="8" t="s">
        <v>39</v>
      </c>
      <c r="G21" s="46" t="s">
        <v>13</v>
      </c>
      <c r="H21" s="46" t="s">
        <v>13</v>
      </c>
      <c r="I21" s="71">
        <f t="shared" si="0"/>
        <v>0</v>
      </c>
      <c r="J21" s="16">
        <f t="shared" si="1"/>
        <v>0</v>
      </c>
      <c r="K21" s="16">
        <f t="shared" si="2"/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216</v>
      </c>
      <c r="C22" s="63" t="s">
        <v>217</v>
      </c>
      <c r="D22" s="8"/>
      <c r="E22" s="10"/>
      <c r="F22" s="8" t="s">
        <v>214</v>
      </c>
      <c r="G22" s="46" t="s">
        <v>16</v>
      </c>
      <c r="H22" s="46" t="s">
        <v>16</v>
      </c>
      <c r="I22" s="71">
        <f t="shared" si="0"/>
        <v>0</v>
      </c>
      <c r="J22" s="16">
        <f t="shared" si="1"/>
        <v>0</v>
      </c>
      <c r="K22" s="16">
        <f t="shared" si="2"/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218</v>
      </c>
      <c r="C23" s="64" t="s">
        <v>219</v>
      </c>
      <c r="D23" s="8"/>
      <c r="E23" s="10"/>
      <c r="F23" s="8" t="s">
        <v>210</v>
      </c>
      <c r="G23" s="46" t="s">
        <v>13</v>
      </c>
      <c r="H23" s="46" t="s">
        <v>13</v>
      </c>
      <c r="I23" s="71">
        <f t="shared" si="0"/>
        <v>0</v>
      </c>
      <c r="J23" s="16">
        <f t="shared" si="1"/>
        <v>0</v>
      </c>
      <c r="K23" s="16">
        <f t="shared" si="2"/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220</v>
      </c>
      <c r="C24" s="64" t="s">
        <v>221</v>
      </c>
      <c r="D24" s="8"/>
      <c r="E24" s="10"/>
      <c r="F24" s="8" t="s">
        <v>222</v>
      </c>
      <c r="G24" s="46" t="s">
        <v>16</v>
      </c>
      <c r="H24" s="46" t="s">
        <v>16</v>
      </c>
      <c r="I24" s="71">
        <f t="shared" si="0"/>
        <v>0</v>
      </c>
      <c r="J24" s="16">
        <f t="shared" si="1"/>
        <v>0</v>
      </c>
      <c r="K24" s="16">
        <f t="shared" si="2"/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41</v>
      </c>
      <c r="C25" s="8" t="s">
        <v>131</v>
      </c>
      <c r="D25" s="8"/>
      <c r="E25" s="10"/>
      <c r="F25" s="8" t="s">
        <v>42</v>
      </c>
      <c r="G25" s="46" t="s">
        <v>13</v>
      </c>
      <c r="H25" s="46" t="s">
        <v>13</v>
      </c>
      <c r="I25" s="71">
        <f t="shared" si="0"/>
        <v>0</v>
      </c>
      <c r="J25" s="16">
        <f t="shared" si="1"/>
        <v>0</v>
      </c>
      <c r="K25" s="16">
        <f t="shared" si="2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44</v>
      </c>
      <c r="C26" s="8" t="s">
        <v>132</v>
      </c>
      <c r="D26" s="23"/>
      <c r="E26" s="8"/>
      <c r="F26" s="8" t="s">
        <v>45</v>
      </c>
      <c r="G26" s="46" t="s">
        <v>26</v>
      </c>
      <c r="H26" s="46" t="s">
        <v>29</v>
      </c>
      <c r="I26" s="71">
        <f t="shared" si="0"/>
        <v>1</v>
      </c>
      <c r="J26" s="16">
        <f t="shared" si="1"/>
        <v>116.05</v>
      </c>
      <c r="K26" s="16">
        <f t="shared" si="2"/>
        <v>96.71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47</v>
      </c>
      <c r="C27" s="8" t="s">
        <v>133</v>
      </c>
      <c r="D27" s="23"/>
      <c r="E27" s="8"/>
      <c r="F27" s="8" t="s">
        <v>48</v>
      </c>
      <c r="G27" s="46" t="s">
        <v>34</v>
      </c>
      <c r="H27" s="46" t="s">
        <v>49</v>
      </c>
      <c r="I27" s="71">
        <f t="shared" si="0"/>
        <v>5</v>
      </c>
      <c r="J27" s="16">
        <f t="shared" si="1"/>
        <v>580.25</v>
      </c>
      <c r="K27" s="16">
        <f t="shared" si="2"/>
        <v>483.54999999999995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223</v>
      </c>
      <c r="C28" s="8" t="s">
        <v>224</v>
      </c>
      <c r="D28" s="8"/>
      <c r="E28" s="10"/>
      <c r="F28" s="8" t="s">
        <v>225</v>
      </c>
      <c r="G28" s="46" t="s">
        <v>16</v>
      </c>
      <c r="H28" s="46" t="s">
        <v>17</v>
      </c>
      <c r="I28" s="71">
        <f t="shared" si="0"/>
        <v>2</v>
      </c>
      <c r="J28" s="16">
        <f t="shared" si="1"/>
        <v>232.1</v>
      </c>
      <c r="K28" s="16">
        <f t="shared" si="2"/>
        <v>193.42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50</v>
      </c>
      <c r="C29" s="8" t="s">
        <v>134</v>
      </c>
      <c r="D29" s="23"/>
      <c r="E29" s="8"/>
      <c r="F29" s="8" t="s">
        <v>51</v>
      </c>
      <c r="G29" s="46" t="s">
        <v>34</v>
      </c>
      <c r="H29" s="46" t="s">
        <v>34</v>
      </c>
      <c r="I29" s="71">
        <f t="shared" si="0"/>
        <v>0</v>
      </c>
      <c r="J29" s="16">
        <f t="shared" si="1"/>
        <v>0</v>
      </c>
      <c r="K29" s="16">
        <f t="shared" si="2"/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310</v>
      </c>
      <c r="C30" s="8" t="s">
        <v>311</v>
      </c>
      <c r="D30" s="8"/>
      <c r="E30" s="10"/>
      <c r="F30" s="8" t="s">
        <v>312</v>
      </c>
      <c r="G30" s="46" t="s">
        <v>16</v>
      </c>
      <c r="H30" s="46" t="s">
        <v>16</v>
      </c>
      <c r="I30" s="71">
        <f t="shared" si="0"/>
        <v>0</v>
      </c>
      <c r="J30" s="16">
        <f t="shared" si="1"/>
        <v>0</v>
      </c>
      <c r="K30" s="16">
        <f t="shared" si="2"/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53</v>
      </c>
      <c r="C31" s="12" t="s">
        <v>135</v>
      </c>
      <c r="D31" s="23"/>
      <c r="E31" s="8"/>
      <c r="F31" s="8" t="s">
        <v>39</v>
      </c>
      <c r="G31" s="46" t="s">
        <v>17</v>
      </c>
      <c r="H31" s="46" t="s">
        <v>20</v>
      </c>
      <c r="I31" s="71">
        <f t="shared" si="0"/>
        <v>1</v>
      </c>
      <c r="J31" s="16">
        <f t="shared" si="1"/>
        <v>116.05</v>
      </c>
      <c r="K31" s="16">
        <f t="shared" si="2"/>
        <v>96.71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55</v>
      </c>
      <c r="C32" s="8" t="s">
        <v>136</v>
      </c>
      <c r="D32" s="23"/>
      <c r="E32" s="12"/>
      <c r="F32" s="8" t="s">
        <v>56</v>
      </c>
      <c r="G32" s="46" t="s">
        <v>157</v>
      </c>
      <c r="H32" s="46" t="s">
        <v>248</v>
      </c>
      <c r="I32" s="71">
        <f t="shared" si="0"/>
        <v>6</v>
      </c>
      <c r="J32" s="16">
        <f t="shared" si="1"/>
        <v>696.3</v>
      </c>
      <c r="K32" s="16">
        <f t="shared" si="2"/>
        <v>580.26</v>
      </c>
      <c r="L32" s="8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59</v>
      </c>
      <c r="C33" s="12" t="s">
        <v>137</v>
      </c>
      <c r="D33" s="25"/>
      <c r="E33" s="8"/>
      <c r="F33" s="8" t="s">
        <v>60</v>
      </c>
      <c r="G33" s="46" t="s">
        <v>26</v>
      </c>
      <c r="H33" s="46" t="s">
        <v>26</v>
      </c>
      <c r="I33" s="71">
        <f t="shared" si="0"/>
        <v>0</v>
      </c>
      <c r="J33" s="16">
        <f t="shared" si="1"/>
        <v>0</v>
      </c>
      <c r="K33" s="16">
        <f t="shared" si="2"/>
        <v>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62</v>
      </c>
      <c r="C34" s="27" t="s">
        <v>122</v>
      </c>
      <c r="D34" s="25"/>
      <c r="E34" s="216"/>
      <c r="F34" s="220" t="s">
        <v>63</v>
      </c>
      <c r="G34" s="46" t="s">
        <v>37</v>
      </c>
      <c r="H34" s="46" t="s">
        <v>37</v>
      </c>
      <c r="I34" s="71">
        <f t="shared" si="0"/>
        <v>0</v>
      </c>
      <c r="J34" s="16">
        <f t="shared" si="1"/>
        <v>0</v>
      </c>
      <c r="K34" s="16">
        <f t="shared" si="2"/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64</v>
      </c>
      <c r="C35" s="28"/>
      <c r="D35" s="29"/>
      <c r="E35" s="217"/>
      <c r="F35" s="221"/>
      <c r="G35" s="46" t="s">
        <v>196</v>
      </c>
      <c r="H35" s="46" t="s">
        <v>197</v>
      </c>
      <c r="I35" s="71">
        <f t="shared" si="0"/>
        <v>1</v>
      </c>
      <c r="J35" s="16">
        <f t="shared" si="1"/>
        <v>116.05</v>
      </c>
      <c r="K35" s="16">
        <f t="shared" si="2"/>
        <v>96.71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164</v>
      </c>
      <c r="C36" s="28" t="s">
        <v>165</v>
      </c>
      <c r="D36" s="30"/>
      <c r="E36" s="10"/>
      <c r="F36" s="73" t="s">
        <v>166</v>
      </c>
      <c r="G36" s="46" t="s">
        <v>13</v>
      </c>
      <c r="H36" s="46" t="s">
        <v>20</v>
      </c>
      <c r="I36" s="71">
        <f t="shared" si="0"/>
        <v>2</v>
      </c>
      <c r="J36" s="16">
        <f t="shared" si="1"/>
        <v>232.1</v>
      </c>
      <c r="K36" s="16">
        <f t="shared" si="2"/>
        <v>193.42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226</v>
      </c>
      <c r="C37" s="28" t="s">
        <v>213</v>
      </c>
      <c r="D37" s="30"/>
      <c r="E37" s="10"/>
      <c r="F37" s="73" t="s">
        <v>214</v>
      </c>
      <c r="G37" s="46" t="s">
        <v>16</v>
      </c>
      <c r="H37" s="46" t="s">
        <v>16</v>
      </c>
      <c r="I37" s="71">
        <f t="shared" si="0"/>
        <v>0</v>
      </c>
      <c r="J37" s="16">
        <f t="shared" si="1"/>
        <v>0</v>
      </c>
      <c r="K37" s="16">
        <f t="shared" si="2"/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66</v>
      </c>
      <c r="C38" s="8" t="s">
        <v>138</v>
      </c>
      <c r="D38" s="23"/>
      <c r="E38" s="8"/>
      <c r="F38" s="8" t="s">
        <v>67</v>
      </c>
      <c r="G38" s="46" t="s">
        <v>20</v>
      </c>
      <c r="H38" s="46" t="s">
        <v>20</v>
      </c>
      <c r="I38" s="71">
        <f t="shared" si="0"/>
        <v>0</v>
      </c>
      <c r="J38" s="16">
        <f t="shared" si="1"/>
        <v>0</v>
      </c>
      <c r="K38" s="16">
        <f t="shared" si="2"/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320</v>
      </c>
      <c r="C39" s="8" t="s">
        <v>321</v>
      </c>
      <c r="D39" s="30"/>
      <c r="E39" s="10"/>
      <c r="F39" s="8" t="s">
        <v>322</v>
      </c>
      <c r="G39" s="46" t="s">
        <v>16</v>
      </c>
      <c r="H39" s="46" t="s">
        <v>16</v>
      </c>
      <c r="I39" s="71">
        <f t="shared" si="0"/>
        <v>0</v>
      </c>
      <c r="J39" s="16">
        <f t="shared" si="1"/>
        <v>0</v>
      </c>
      <c r="K39" s="16">
        <f t="shared" si="2"/>
        <v>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69</v>
      </c>
      <c r="C40" s="8" t="s">
        <v>139</v>
      </c>
      <c r="D40" s="23"/>
      <c r="E40" s="8"/>
      <c r="F40" s="8" t="s">
        <v>70</v>
      </c>
      <c r="G40" s="46" t="s">
        <v>46</v>
      </c>
      <c r="H40" s="46" t="s">
        <v>52</v>
      </c>
      <c r="I40" s="71">
        <f t="shared" si="0"/>
        <v>2</v>
      </c>
      <c r="J40" s="16">
        <f t="shared" si="1"/>
        <v>232.1</v>
      </c>
      <c r="K40" s="16">
        <f t="shared" si="2"/>
        <v>193.42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169</v>
      </c>
      <c r="C41" s="8" t="s">
        <v>170</v>
      </c>
      <c r="D41" s="8"/>
      <c r="E41" s="10"/>
      <c r="F41" s="8" t="s">
        <v>166</v>
      </c>
      <c r="G41" s="46" t="s">
        <v>23</v>
      </c>
      <c r="H41" s="46" t="s">
        <v>26</v>
      </c>
      <c r="I41" s="71">
        <f t="shared" si="0"/>
        <v>1</v>
      </c>
      <c r="J41" s="16">
        <f t="shared" si="1"/>
        <v>116.05</v>
      </c>
      <c r="K41" s="16">
        <f t="shared" si="2"/>
        <v>96.71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325</v>
      </c>
      <c r="C42" s="8" t="s">
        <v>326</v>
      </c>
      <c r="D42" s="8"/>
      <c r="E42" s="10"/>
      <c r="F42" s="8" t="s">
        <v>327</v>
      </c>
      <c r="G42" s="46" t="s">
        <v>16</v>
      </c>
      <c r="H42" s="46" t="s">
        <v>16</v>
      </c>
      <c r="I42" s="71">
        <f t="shared" si="0"/>
        <v>0</v>
      </c>
      <c r="J42" s="16">
        <f t="shared" si="1"/>
        <v>0</v>
      </c>
      <c r="K42" s="16">
        <f t="shared" si="2"/>
        <v>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329</v>
      </c>
      <c r="C43" s="8" t="s">
        <v>330</v>
      </c>
      <c r="D43" s="8"/>
      <c r="E43" s="10"/>
      <c r="F43" s="8" t="s">
        <v>327</v>
      </c>
      <c r="G43" s="46" t="s">
        <v>16</v>
      </c>
      <c r="H43" s="46" t="s">
        <v>16</v>
      </c>
      <c r="I43" s="71">
        <f t="shared" si="0"/>
        <v>0</v>
      </c>
      <c r="J43" s="16">
        <f t="shared" si="1"/>
        <v>0</v>
      </c>
      <c r="K43" s="16">
        <f t="shared" si="2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227</v>
      </c>
      <c r="C44" s="8" t="s">
        <v>213</v>
      </c>
      <c r="D44" s="8"/>
      <c r="E44" s="10"/>
      <c r="F44" s="8" t="s">
        <v>214</v>
      </c>
      <c r="G44" s="46" t="s">
        <v>13</v>
      </c>
      <c r="H44" s="46" t="s">
        <v>13</v>
      </c>
      <c r="I44" s="71">
        <f t="shared" si="0"/>
        <v>0</v>
      </c>
      <c r="J44" s="16">
        <f t="shared" si="1"/>
        <v>0</v>
      </c>
      <c r="K44" s="16">
        <f t="shared" si="2"/>
        <v>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8" t="s">
        <v>172</v>
      </c>
      <c r="C45" s="8" t="s">
        <v>173</v>
      </c>
      <c r="D45" s="23"/>
      <c r="E45" s="12"/>
      <c r="F45" s="8" t="s">
        <v>174</v>
      </c>
      <c r="G45" s="46" t="s">
        <v>17</v>
      </c>
      <c r="H45" s="46" t="s">
        <v>20</v>
      </c>
      <c r="I45" s="71">
        <f t="shared" si="0"/>
        <v>1</v>
      </c>
      <c r="J45" s="16">
        <f t="shared" si="1"/>
        <v>116.05</v>
      </c>
      <c r="K45" s="16">
        <f t="shared" si="2"/>
        <v>96.71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228</v>
      </c>
      <c r="C46" s="8" t="s">
        <v>213</v>
      </c>
      <c r="D46" s="8"/>
      <c r="E46" s="10"/>
      <c r="F46" s="8" t="s">
        <v>214</v>
      </c>
      <c r="G46" s="46" t="s">
        <v>16</v>
      </c>
      <c r="H46" s="46" t="s">
        <v>16</v>
      </c>
      <c r="I46" s="71">
        <f t="shared" si="0"/>
        <v>0</v>
      </c>
      <c r="J46" s="16">
        <f t="shared" si="1"/>
        <v>0</v>
      </c>
      <c r="K46" s="16">
        <f t="shared" si="2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8" t="s">
        <v>72</v>
      </c>
      <c r="C47" s="12" t="s">
        <v>140</v>
      </c>
      <c r="D47" s="8"/>
      <c r="E47" s="10"/>
      <c r="F47" s="8" t="s">
        <v>73</v>
      </c>
      <c r="G47" s="46" t="s">
        <v>13</v>
      </c>
      <c r="H47" s="46" t="s">
        <v>23</v>
      </c>
      <c r="I47" s="71">
        <f t="shared" si="0"/>
        <v>3</v>
      </c>
      <c r="J47" s="16">
        <f t="shared" si="1"/>
        <v>348.15</v>
      </c>
      <c r="K47" s="16">
        <f t="shared" si="2"/>
        <v>290.13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8" t="s">
        <v>75</v>
      </c>
      <c r="C48" s="12" t="s">
        <v>141</v>
      </c>
      <c r="D48" s="31"/>
      <c r="E48" s="10"/>
      <c r="F48" s="8" t="s">
        <v>76</v>
      </c>
      <c r="G48" s="46" t="s">
        <v>13</v>
      </c>
      <c r="H48" s="46" t="s">
        <v>13</v>
      </c>
      <c r="I48" s="71">
        <f t="shared" si="0"/>
        <v>0</v>
      </c>
      <c r="J48" s="16">
        <f t="shared" si="1"/>
        <v>0</v>
      </c>
      <c r="K48" s="16">
        <f t="shared" si="2"/>
        <v>0</v>
      </c>
    </row>
    <row r="49" spans="1:12" x14ac:dyDescent="0.25">
      <c r="A49" s="57" t="s">
        <v>243</v>
      </c>
      <c r="B49" s="8" t="s">
        <v>78</v>
      </c>
      <c r="C49" s="27" t="s">
        <v>142</v>
      </c>
      <c r="D49" s="25"/>
      <c r="E49" s="216"/>
      <c r="F49" s="220" t="s">
        <v>79</v>
      </c>
      <c r="G49" s="46" t="s">
        <v>16</v>
      </c>
      <c r="H49" s="46" t="s">
        <v>16</v>
      </c>
      <c r="I49" s="71">
        <f t="shared" si="0"/>
        <v>0</v>
      </c>
      <c r="J49" s="16">
        <f t="shared" si="1"/>
        <v>0</v>
      </c>
      <c r="K49" s="16">
        <f t="shared" si="2"/>
        <v>0</v>
      </c>
    </row>
    <row r="50" spans="1:12" x14ac:dyDescent="0.25">
      <c r="A50" s="57" t="s">
        <v>244</v>
      </c>
      <c r="B50" s="8" t="s">
        <v>80</v>
      </c>
      <c r="C50" s="28"/>
      <c r="D50" s="29"/>
      <c r="E50" s="217"/>
      <c r="F50" s="221"/>
      <c r="G50" s="46" t="s">
        <v>91</v>
      </c>
      <c r="H50" s="46" t="s">
        <v>248</v>
      </c>
      <c r="I50" s="71">
        <f t="shared" si="0"/>
        <v>12</v>
      </c>
      <c r="J50" s="16">
        <f t="shared" si="1"/>
        <v>1392.6</v>
      </c>
      <c r="K50" s="16">
        <f t="shared" si="2"/>
        <v>1160.52</v>
      </c>
    </row>
    <row r="51" spans="1:12" x14ac:dyDescent="0.25">
      <c r="A51" s="57" t="s">
        <v>157</v>
      </c>
      <c r="B51" s="8" t="s">
        <v>336</v>
      </c>
      <c r="C51" s="28" t="s">
        <v>337</v>
      </c>
      <c r="D51" s="8"/>
      <c r="E51" s="10"/>
      <c r="F51" s="73" t="s">
        <v>327</v>
      </c>
      <c r="G51" s="48" t="s">
        <v>16</v>
      </c>
      <c r="H51" s="46" t="s">
        <v>16</v>
      </c>
      <c r="I51" s="71">
        <f t="shared" si="0"/>
        <v>0</v>
      </c>
      <c r="J51" s="16">
        <f t="shared" si="1"/>
        <v>0</v>
      </c>
      <c r="K51" s="16">
        <f t="shared" si="2"/>
        <v>0</v>
      </c>
    </row>
    <row r="52" spans="1:12" x14ac:dyDescent="0.25">
      <c r="A52" s="57" t="s">
        <v>245</v>
      </c>
      <c r="B52" s="8" t="s">
        <v>339</v>
      </c>
      <c r="C52" s="28" t="s">
        <v>340</v>
      </c>
      <c r="D52" s="8"/>
      <c r="E52" s="10"/>
      <c r="F52" s="73" t="s">
        <v>322</v>
      </c>
      <c r="G52" s="48" t="s">
        <v>16</v>
      </c>
      <c r="H52" s="46" t="s">
        <v>16</v>
      </c>
      <c r="I52" s="71">
        <f t="shared" si="0"/>
        <v>0</v>
      </c>
      <c r="J52" s="16">
        <f t="shared" si="1"/>
        <v>0</v>
      </c>
      <c r="K52" s="16">
        <f t="shared" si="2"/>
        <v>0</v>
      </c>
    </row>
    <row r="53" spans="1:12" x14ac:dyDescent="0.25">
      <c r="A53" s="57" t="s">
        <v>246</v>
      </c>
      <c r="B53" s="8" t="s">
        <v>180</v>
      </c>
      <c r="C53" s="28" t="s">
        <v>181</v>
      </c>
      <c r="D53" s="8"/>
      <c r="E53" s="10"/>
      <c r="F53" s="73" t="s">
        <v>166</v>
      </c>
      <c r="G53" s="48" t="s">
        <v>16</v>
      </c>
      <c r="H53" s="46" t="s">
        <v>20</v>
      </c>
      <c r="I53" s="71">
        <f t="shared" si="0"/>
        <v>3</v>
      </c>
      <c r="J53" s="16">
        <f t="shared" si="1"/>
        <v>348.15</v>
      </c>
      <c r="K53" s="16">
        <f t="shared" si="2"/>
        <v>290.13</v>
      </c>
    </row>
    <row r="54" spans="1:12" x14ac:dyDescent="0.25">
      <c r="A54" s="57" t="s">
        <v>247</v>
      </c>
      <c r="B54" s="8" t="s">
        <v>342</v>
      </c>
      <c r="C54" s="28" t="s">
        <v>343</v>
      </c>
      <c r="D54" s="65"/>
      <c r="E54" s="66"/>
      <c r="F54" s="73" t="s">
        <v>312</v>
      </c>
      <c r="G54" s="48" t="s">
        <v>16</v>
      </c>
      <c r="H54" s="46" t="s">
        <v>23</v>
      </c>
      <c r="I54" s="71">
        <f t="shared" si="0"/>
        <v>4</v>
      </c>
      <c r="J54" s="16">
        <f t="shared" si="1"/>
        <v>464.2</v>
      </c>
      <c r="K54" s="16">
        <f t="shared" si="2"/>
        <v>386.84</v>
      </c>
    </row>
    <row r="55" spans="1:12" x14ac:dyDescent="0.25">
      <c r="A55" s="57" t="s">
        <v>92</v>
      </c>
      <c r="B55" s="8" t="s">
        <v>345</v>
      </c>
      <c r="C55" s="28" t="s">
        <v>346</v>
      </c>
      <c r="D55" s="65"/>
      <c r="E55" s="66"/>
      <c r="F55" s="73" t="s">
        <v>322</v>
      </c>
      <c r="G55" s="46" t="s">
        <v>16</v>
      </c>
      <c r="H55" s="46" t="s">
        <v>16</v>
      </c>
      <c r="I55" s="71">
        <f t="shared" si="0"/>
        <v>0</v>
      </c>
      <c r="J55" s="16">
        <f t="shared" si="1"/>
        <v>0</v>
      </c>
      <c r="K55" s="16">
        <f t="shared" si="2"/>
        <v>0</v>
      </c>
    </row>
    <row r="56" spans="1:12" x14ac:dyDescent="0.25">
      <c r="A56" s="57" t="s">
        <v>153</v>
      </c>
      <c r="B56" s="8" t="s">
        <v>229</v>
      </c>
      <c r="C56" s="28" t="s">
        <v>231</v>
      </c>
      <c r="D56" s="65"/>
      <c r="E56" s="66"/>
      <c r="F56" s="73" t="s">
        <v>214</v>
      </c>
      <c r="G56" s="46" t="s">
        <v>16</v>
      </c>
      <c r="H56" s="46" t="s">
        <v>16</v>
      </c>
      <c r="I56" s="71">
        <f t="shared" si="0"/>
        <v>0</v>
      </c>
      <c r="J56" s="16">
        <f t="shared" si="1"/>
        <v>0</v>
      </c>
      <c r="K56" s="16">
        <f t="shared" si="2"/>
        <v>0</v>
      </c>
    </row>
    <row r="57" spans="1:12" x14ac:dyDescent="0.25">
      <c r="A57" s="57" t="s">
        <v>248</v>
      </c>
      <c r="B57" s="8" t="s">
        <v>230</v>
      </c>
      <c r="C57" s="28" t="s">
        <v>231</v>
      </c>
      <c r="D57" s="65"/>
      <c r="E57" s="66"/>
      <c r="F57" s="73" t="s">
        <v>214</v>
      </c>
      <c r="G57" s="46" t="s">
        <v>20</v>
      </c>
      <c r="H57" s="46" t="s">
        <v>43</v>
      </c>
      <c r="I57" s="71">
        <f t="shared" si="0"/>
        <v>8</v>
      </c>
      <c r="J57" s="16">
        <f t="shared" si="1"/>
        <v>928.4</v>
      </c>
      <c r="K57" s="16">
        <f t="shared" si="2"/>
        <v>773.68</v>
      </c>
    </row>
    <row r="58" spans="1:12" x14ac:dyDescent="0.25">
      <c r="A58" s="57" t="s">
        <v>249</v>
      </c>
      <c r="B58" s="12" t="s">
        <v>82</v>
      </c>
      <c r="C58" s="41" t="s">
        <v>143</v>
      </c>
      <c r="D58" s="42"/>
      <c r="E58" s="66"/>
      <c r="F58" s="67" t="s">
        <v>232</v>
      </c>
      <c r="G58" s="48" t="s">
        <v>16</v>
      </c>
      <c r="H58" s="48" t="s">
        <v>13</v>
      </c>
      <c r="I58" s="71">
        <f t="shared" si="0"/>
        <v>1</v>
      </c>
      <c r="J58" s="16">
        <f t="shared" si="1"/>
        <v>116.05</v>
      </c>
      <c r="K58" s="16">
        <f t="shared" si="2"/>
        <v>96.71</v>
      </c>
    </row>
    <row r="59" spans="1:12" x14ac:dyDescent="0.25">
      <c r="A59" s="57" t="s">
        <v>250</v>
      </c>
      <c r="B59" s="12" t="s">
        <v>233</v>
      </c>
      <c r="C59" s="41" t="s">
        <v>234</v>
      </c>
      <c r="D59" s="42"/>
      <c r="E59" s="66"/>
      <c r="F59" s="67" t="s">
        <v>210</v>
      </c>
      <c r="G59" s="48" t="s">
        <v>16</v>
      </c>
      <c r="H59" s="48" t="s">
        <v>13</v>
      </c>
      <c r="I59" s="71">
        <f t="shared" si="0"/>
        <v>1</v>
      </c>
      <c r="J59" s="16">
        <f t="shared" si="1"/>
        <v>116.05</v>
      </c>
      <c r="K59" s="16">
        <f t="shared" si="2"/>
        <v>96.71</v>
      </c>
    </row>
    <row r="60" spans="1:12" x14ac:dyDescent="0.25">
      <c r="A60" s="57" t="s">
        <v>251</v>
      </c>
      <c r="B60" s="12" t="s">
        <v>183</v>
      </c>
      <c r="C60" s="41" t="s">
        <v>184</v>
      </c>
      <c r="D60" s="8"/>
      <c r="E60" s="10"/>
      <c r="F60" s="43" t="s">
        <v>166</v>
      </c>
      <c r="G60" s="48" t="s">
        <v>13</v>
      </c>
      <c r="H60" s="48" t="s">
        <v>13</v>
      </c>
      <c r="I60" s="71">
        <f t="shared" si="0"/>
        <v>0</v>
      </c>
      <c r="J60" s="16">
        <f t="shared" si="1"/>
        <v>0</v>
      </c>
      <c r="K60" s="16">
        <f t="shared" si="2"/>
        <v>0</v>
      </c>
    </row>
    <row r="61" spans="1:12" x14ac:dyDescent="0.25">
      <c r="A61" s="57" t="s">
        <v>390</v>
      </c>
      <c r="B61" s="12" t="s">
        <v>235</v>
      </c>
      <c r="C61" s="41" t="s">
        <v>236</v>
      </c>
      <c r="D61" s="8"/>
      <c r="E61" s="10"/>
      <c r="F61" s="43" t="s">
        <v>222</v>
      </c>
      <c r="G61" s="48" t="s">
        <v>16</v>
      </c>
      <c r="H61" s="48" t="s">
        <v>13</v>
      </c>
      <c r="I61" s="71">
        <f t="shared" si="0"/>
        <v>1</v>
      </c>
      <c r="J61" s="16">
        <f t="shared" si="1"/>
        <v>116.05</v>
      </c>
      <c r="K61" s="16">
        <f t="shared" si="2"/>
        <v>96.71</v>
      </c>
    </row>
    <row r="62" spans="1:12" x14ac:dyDescent="0.25">
      <c r="A62" s="57" t="s">
        <v>167</v>
      </c>
      <c r="B62" s="12" t="s">
        <v>351</v>
      </c>
      <c r="C62" s="41" t="s">
        <v>352</v>
      </c>
      <c r="D62" s="8"/>
      <c r="E62" s="10"/>
      <c r="F62" s="43" t="s">
        <v>327</v>
      </c>
      <c r="G62" s="48" t="s">
        <v>16</v>
      </c>
      <c r="H62" s="48" t="s">
        <v>16</v>
      </c>
      <c r="I62" s="71">
        <f t="shared" si="0"/>
        <v>0</v>
      </c>
      <c r="J62" s="16">
        <f t="shared" si="1"/>
        <v>0</v>
      </c>
      <c r="K62" s="16">
        <f t="shared" si="2"/>
        <v>0</v>
      </c>
    </row>
    <row r="63" spans="1:12" x14ac:dyDescent="0.25">
      <c r="A63" s="57" t="s">
        <v>318</v>
      </c>
      <c r="B63" s="12" t="s">
        <v>185</v>
      </c>
      <c r="C63" s="41" t="s">
        <v>187</v>
      </c>
      <c r="D63" s="23"/>
      <c r="E63" s="12"/>
      <c r="F63" s="43" t="s">
        <v>188</v>
      </c>
      <c r="G63" s="48" t="s">
        <v>13</v>
      </c>
      <c r="H63" s="48" t="s">
        <v>17</v>
      </c>
      <c r="I63" s="71">
        <f t="shared" si="0"/>
        <v>1</v>
      </c>
      <c r="J63" s="16">
        <f t="shared" si="1"/>
        <v>116.05</v>
      </c>
      <c r="K63" s="16">
        <f t="shared" si="2"/>
        <v>96.71</v>
      </c>
    </row>
    <row r="64" spans="1:12" x14ac:dyDescent="0.25">
      <c r="A64" s="57" t="s">
        <v>364</v>
      </c>
      <c r="B64" s="12" t="s">
        <v>186</v>
      </c>
      <c r="C64" s="41" t="s">
        <v>187</v>
      </c>
      <c r="D64" s="25"/>
      <c r="E64" s="8"/>
      <c r="F64" s="43" t="s">
        <v>188</v>
      </c>
      <c r="G64" s="48" t="s">
        <v>13</v>
      </c>
      <c r="H64" s="48" t="s">
        <v>17</v>
      </c>
      <c r="I64" s="71">
        <f t="shared" si="0"/>
        <v>1</v>
      </c>
      <c r="J64" s="16">
        <f t="shared" si="1"/>
        <v>116.05</v>
      </c>
      <c r="K64" s="16">
        <f t="shared" si="2"/>
        <v>96.71</v>
      </c>
      <c r="L64" s="54"/>
    </row>
    <row r="65" spans="1:12" x14ac:dyDescent="0.25">
      <c r="A65" s="57" t="s">
        <v>378</v>
      </c>
      <c r="B65" s="12" t="s">
        <v>354</v>
      </c>
      <c r="C65" s="41" t="s">
        <v>355</v>
      </c>
      <c r="D65" s="8"/>
      <c r="E65" s="10"/>
      <c r="F65" s="43" t="s">
        <v>327</v>
      </c>
      <c r="G65" s="48" t="s">
        <v>16</v>
      </c>
      <c r="H65" s="48" t="s">
        <v>16</v>
      </c>
      <c r="I65" s="71">
        <f t="shared" si="0"/>
        <v>0</v>
      </c>
      <c r="J65" s="16">
        <f t="shared" si="1"/>
        <v>0</v>
      </c>
      <c r="K65" s="16">
        <f t="shared" si="2"/>
        <v>0</v>
      </c>
      <c r="L65" s="54"/>
    </row>
    <row r="66" spans="1:12" x14ac:dyDescent="0.25">
      <c r="A66" s="57" t="s">
        <v>309</v>
      </c>
      <c r="B66" s="12" t="s">
        <v>357</v>
      </c>
      <c r="C66" s="41" t="s">
        <v>358</v>
      </c>
      <c r="D66" s="8"/>
      <c r="E66" s="10"/>
      <c r="F66" s="43" t="s">
        <v>312</v>
      </c>
      <c r="G66" s="48" t="s">
        <v>16</v>
      </c>
      <c r="H66" s="48" t="s">
        <v>16</v>
      </c>
      <c r="I66" s="71">
        <f t="shared" si="0"/>
        <v>0</v>
      </c>
      <c r="J66" s="16">
        <f t="shared" si="1"/>
        <v>0</v>
      </c>
      <c r="K66" s="16">
        <f t="shared" si="2"/>
        <v>0</v>
      </c>
      <c r="L66" s="54"/>
    </row>
    <row r="67" spans="1:12" x14ac:dyDescent="0.25">
      <c r="A67" s="57" t="s">
        <v>391</v>
      </c>
      <c r="B67" s="8" t="s">
        <v>84</v>
      </c>
      <c r="C67" s="12" t="s">
        <v>144</v>
      </c>
      <c r="D67" s="8"/>
      <c r="E67" s="10"/>
      <c r="F67" s="8" t="s">
        <v>73</v>
      </c>
      <c r="G67" s="46" t="s">
        <v>16</v>
      </c>
      <c r="H67" s="46" t="s">
        <v>26</v>
      </c>
      <c r="I67" s="71">
        <f t="shared" si="0"/>
        <v>5</v>
      </c>
      <c r="J67" s="16">
        <f t="shared" si="1"/>
        <v>580.25</v>
      </c>
      <c r="K67" s="16">
        <f t="shared" si="2"/>
        <v>483.54999999999995</v>
      </c>
    </row>
    <row r="68" spans="1:12" x14ac:dyDescent="0.25">
      <c r="A68" s="57" t="s">
        <v>155</v>
      </c>
      <c r="B68" s="8" t="s">
        <v>237</v>
      </c>
      <c r="C68" s="75" t="s">
        <v>238</v>
      </c>
      <c r="D68" s="8"/>
      <c r="E68" s="10"/>
      <c r="F68" s="8" t="s">
        <v>214</v>
      </c>
      <c r="G68" s="46" t="s">
        <v>16</v>
      </c>
      <c r="H68" s="46" t="s">
        <v>16</v>
      </c>
      <c r="I68" s="71">
        <f t="shared" si="0"/>
        <v>0</v>
      </c>
      <c r="J68" s="16">
        <f t="shared" si="1"/>
        <v>0</v>
      </c>
      <c r="K68" s="16">
        <f t="shared" si="2"/>
        <v>0</v>
      </c>
    </row>
    <row r="69" spans="1:12" x14ac:dyDescent="0.25">
      <c r="A69" s="57" t="s">
        <v>392</v>
      </c>
      <c r="B69" s="74" t="s">
        <v>361</v>
      </c>
      <c r="C69" s="76" t="s">
        <v>362</v>
      </c>
      <c r="D69" s="237"/>
      <c r="E69" s="239"/>
      <c r="F69" s="220" t="s">
        <v>363</v>
      </c>
      <c r="G69" s="46" t="s">
        <v>16</v>
      </c>
      <c r="H69" s="46" t="s">
        <v>13</v>
      </c>
      <c r="I69" s="71">
        <f t="shared" si="0"/>
        <v>1</v>
      </c>
      <c r="J69" s="16">
        <f t="shared" si="1"/>
        <v>116.05</v>
      </c>
      <c r="K69" s="16">
        <f t="shared" si="2"/>
        <v>96.71</v>
      </c>
    </row>
    <row r="70" spans="1:12" x14ac:dyDescent="0.25">
      <c r="A70" s="57" t="s">
        <v>256</v>
      </c>
      <c r="B70" s="8" t="s">
        <v>387</v>
      </c>
      <c r="C70" s="77"/>
      <c r="D70" s="238"/>
      <c r="E70" s="240"/>
      <c r="F70" s="221"/>
      <c r="G70" s="46" t="s">
        <v>16</v>
      </c>
      <c r="H70" s="46" t="s">
        <v>16</v>
      </c>
      <c r="I70" s="71">
        <f t="shared" si="0"/>
        <v>0</v>
      </c>
      <c r="J70" s="16">
        <f t="shared" si="1"/>
        <v>0</v>
      </c>
      <c r="K70" s="16">
        <f t="shared" si="2"/>
        <v>0</v>
      </c>
    </row>
    <row r="71" spans="1:12" x14ac:dyDescent="0.25">
      <c r="A71" s="57" t="s">
        <v>109</v>
      </c>
      <c r="B71" s="8" t="s">
        <v>86</v>
      </c>
      <c r="C71" s="12" t="s">
        <v>145</v>
      </c>
      <c r="D71" s="8"/>
      <c r="E71" s="10"/>
      <c r="F71" s="8" t="s">
        <v>87</v>
      </c>
      <c r="G71" s="46" t="s">
        <v>13</v>
      </c>
      <c r="H71" s="46" t="s">
        <v>13</v>
      </c>
      <c r="I71" s="71">
        <f t="shared" si="0"/>
        <v>0</v>
      </c>
      <c r="J71" s="16">
        <f t="shared" si="1"/>
        <v>0</v>
      </c>
      <c r="K71" s="16">
        <f t="shared" si="2"/>
        <v>0</v>
      </c>
    </row>
    <row r="72" spans="1:12" x14ac:dyDescent="0.25">
      <c r="A72" s="57" t="s">
        <v>393</v>
      </c>
      <c r="B72" s="8" t="s">
        <v>89</v>
      </c>
      <c r="C72" s="12" t="s">
        <v>147</v>
      </c>
      <c r="D72" s="8"/>
      <c r="E72" s="10"/>
      <c r="F72" s="8" t="s">
        <v>87</v>
      </c>
      <c r="G72" s="46" t="s">
        <v>13</v>
      </c>
      <c r="H72" s="46" t="s">
        <v>13</v>
      </c>
      <c r="I72" s="71">
        <f t="shared" ref="I72:I82" si="3">H72-G72</f>
        <v>0</v>
      </c>
      <c r="J72" s="16">
        <f t="shared" ref="J72:J82" si="4">I72*116.05</f>
        <v>0</v>
      </c>
      <c r="K72" s="16">
        <f t="shared" ref="K72:K82" si="5">I72*96.71</f>
        <v>0</v>
      </c>
    </row>
    <row r="73" spans="1:12" x14ac:dyDescent="0.25">
      <c r="A73" s="57" t="s">
        <v>394</v>
      </c>
      <c r="B73" s="8" t="s">
        <v>239</v>
      </c>
      <c r="C73" s="12" t="s">
        <v>241</v>
      </c>
      <c r="D73" s="8"/>
      <c r="E73" s="10"/>
      <c r="F73" s="8" t="s">
        <v>210</v>
      </c>
      <c r="G73" s="46" t="s">
        <v>16</v>
      </c>
      <c r="H73" s="46" t="s">
        <v>16</v>
      </c>
      <c r="I73" s="71">
        <f t="shared" si="3"/>
        <v>0</v>
      </c>
      <c r="J73" s="16">
        <f t="shared" si="4"/>
        <v>0</v>
      </c>
      <c r="K73" s="16">
        <f t="shared" si="5"/>
        <v>0</v>
      </c>
    </row>
    <row r="74" spans="1:12" x14ac:dyDescent="0.25">
      <c r="A74" s="57" t="s">
        <v>395</v>
      </c>
      <c r="B74" s="8" t="s">
        <v>240</v>
      </c>
      <c r="C74" s="12" t="s">
        <v>241</v>
      </c>
      <c r="D74" s="8"/>
      <c r="E74" s="10"/>
      <c r="F74" s="8" t="s">
        <v>210</v>
      </c>
      <c r="G74" s="46" t="s">
        <v>16</v>
      </c>
      <c r="H74" s="46" t="s">
        <v>16</v>
      </c>
      <c r="I74" s="71">
        <f t="shared" si="3"/>
        <v>0</v>
      </c>
      <c r="J74" s="16">
        <f t="shared" si="4"/>
        <v>0</v>
      </c>
      <c r="K74" s="16">
        <f t="shared" si="5"/>
        <v>0</v>
      </c>
    </row>
    <row r="75" spans="1:12" x14ac:dyDescent="0.25">
      <c r="A75" s="57" t="s">
        <v>268</v>
      </c>
      <c r="B75" s="8" t="s">
        <v>365</v>
      </c>
      <c r="C75" s="12" t="s">
        <v>366</v>
      </c>
      <c r="D75" s="8"/>
      <c r="E75" s="10"/>
      <c r="F75" s="8" t="s">
        <v>327</v>
      </c>
      <c r="G75" s="46" t="s">
        <v>16</v>
      </c>
      <c r="H75" s="46" t="s">
        <v>16</v>
      </c>
      <c r="I75" s="71">
        <f t="shared" si="3"/>
        <v>0</v>
      </c>
      <c r="J75" s="16">
        <f t="shared" si="4"/>
        <v>0</v>
      </c>
      <c r="K75" s="16">
        <f t="shared" si="5"/>
        <v>0</v>
      </c>
    </row>
    <row r="76" spans="1:12" x14ac:dyDescent="0.25">
      <c r="A76" s="57" t="s">
        <v>168</v>
      </c>
      <c r="B76" s="8" t="s">
        <v>367</v>
      </c>
      <c r="C76" s="12" t="s">
        <v>368</v>
      </c>
      <c r="D76" s="8"/>
      <c r="E76" s="10"/>
      <c r="F76" s="8" t="s">
        <v>312</v>
      </c>
      <c r="G76" s="46" t="s">
        <v>16</v>
      </c>
      <c r="H76" s="46" t="s">
        <v>16</v>
      </c>
      <c r="I76" s="71">
        <f t="shared" si="3"/>
        <v>0</v>
      </c>
      <c r="J76" s="16">
        <f t="shared" si="4"/>
        <v>0</v>
      </c>
      <c r="K76" s="16">
        <f t="shared" si="5"/>
        <v>0</v>
      </c>
    </row>
    <row r="77" spans="1:12" x14ac:dyDescent="0.25">
      <c r="A77" s="57" t="s">
        <v>396</v>
      </c>
      <c r="B77" s="8" t="s">
        <v>373</v>
      </c>
      <c r="C77" s="12" t="s">
        <v>376</v>
      </c>
      <c r="D77" s="8"/>
      <c r="E77" s="10"/>
      <c r="F77" s="8" t="s">
        <v>322</v>
      </c>
      <c r="G77" s="46" t="s">
        <v>16</v>
      </c>
      <c r="H77" s="46" t="s">
        <v>13</v>
      </c>
      <c r="I77" s="71">
        <f t="shared" si="3"/>
        <v>1</v>
      </c>
      <c r="J77" s="16">
        <f t="shared" si="4"/>
        <v>116.05</v>
      </c>
      <c r="K77" s="16">
        <f t="shared" si="5"/>
        <v>96.71</v>
      </c>
    </row>
    <row r="78" spans="1:12" x14ac:dyDescent="0.25">
      <c r="A78" s="57" t="s">
        <v>295</v>
      </c>
      <c r="B78" s="8" t="s">
        <v>374</v>
      </c>
      <c r="C78" s="76" t="s">
        <v>377</v>
      </c>
      <c r="D78" s="237"/>
      <c r="E78" s="239"/>
      <c r="F78" s="220" t="s">
        <v>322</v>
      </c>
      <c r="G78" s="46" t="s">
        <v>16</v>
      </c>
      <c r="H78" s="46" t="s">
        <v>13</v>
      </c>
      <c r="I78" s="71">
        <f t="shared" si="3"/>
        <v>1</v>
      </c>
      <c r="J78" s="16">
        <f t="shared" si="4"/>
        <v>116.05</v>
      </c>
      <c r="K78" s="16">
        <f t="shared" si="5"/>
        <v>96.71</v>
      </c>
    </row>
    <row r="79" spans="1:12" x14ac:dyDescent="0.25">
      <c r="A79" s="57" t="s">
        <v>397</v>
      </c>
      <c r="B79" s="8" t="s">
        <v>375</v>
      </c>
      <c r="C79" s="77"/>
      <c r="D79" s="238"/>
      <c r="E79" s="240"/>
      <c r="F79" s="221"/>
      <c r="G79" s="46" t="s">
        <v>16</v>
      </c>
      <c r="H79" s="46" t="s">
        <v>16</v>
      </c>
      <c r="I79" s="71">
        <f t="shared" si="3"/>
        <v>0</v>
      </c>
      <c r="J79" s="16">
        <f t="shared" si="4"/>
        <v>0</v>
      </c>
      <c r="K79" s="16">
        <f t="shared" si="5"/>
        <v>0</v>
      </c>
    </row>
    <row r="80" spans="1:12" x14ac:dyDescent="0.25">
      <c r="A80" s="57" t="s">
        <v>398</v>
      </c>
      <c r="B80" s="8" t="s">
        <v>370</v>
      </c>
      <c r="C80" s="12" t="s">
        <v>371</v>
      </c>
      <c r="D80" s="8"/>
      <c r="E80" s="10"/>
      <c r="F80" s="8" t="s">
        <v>372</v>
      </c>
      <c r="G80" s="46" t="s">
        <v>16</v>
      </c>
      <c r="H80" s="46" t="s">
        <v>16</v>
      </c>
      <c r="I80" s="71">
        <f t="shared" si="3"/>
        <v>0</v>
      </c>
      <c r="J80" s="16">
        <f t="shared" si="4"/>
        <v>0</v>
      </c>
      <c r="K80" s="16">
        <f t="shared" si="5"/>
        <v>0</v>
      </c>
    </row>
    <row r="81" spans="1:14" x14ac:dyDescent="0.25">
      <c r="A81" s="57" t="s">
        <v>264</v>
      </c>
      <c r="B81" s="8" t="s">
        <v>380</v>
      </c>
      <c r="C81" s="12" t="s">
        <v>381</v>
      </c>
      <c r="D81" s="8"/>
      <c r="E81" s="10"/>
      <c r="F81" s="8" t="s">
        <v>322</v>
      </c>
      <c r="G81" s="46"/>
      <c r="H81" s="46" t="s">
        <v>17</v>
      </c>
      <c r="I81" s="71">
        <f t="shared" si="3"/>
        <v>2</v>
      </c>
      <c r="J81" s="16">
        <f t="shared" si="4"/>
        <v>232.1</v>
      </c>
      <c r="K81" s="16">
        <f t="shared" si="5"/>
        <v>193.42</v>
      </c>
    </row>
    <row r="82" spans="1:14" x14ac:dyDescent="0.25">
      <c r="A82" s="57" t="s">
        <v>399</v>
      </c>
      <c r="B82" s="8" t="s">
        <v>385</v>
      </c>
      <c r="C82" s="12" t="s">
        <v>386</v>
      </c>
      <c r="D82" s="8"/>
      <c r="E82" s="10"/>
      <c r="F82" s="8" t="s">
        <v>383</v>
      </c>
      <c r="G82" s="46"/>
      <c r="H82" s="46"/>
      <c r="I82" s="71">
        <f t="shared" si="3"/>
        <v>0</v>
      </c>
      <c r="J82" s="16">
        <f t="shared" si="4"/>
        <v>0</v>
      </c>
      <c r="K82" s="16">
        <f t="shared" si="5"/>
        <v>0</v>
      </c>
    </row>
    <row r="83" spans="1:14" x14ac:dyDescent="0.25">
      <c r="J83" s="17"/>
    </row>
    <row r="84" spans="1:14" s="19" customFormat="1" ht="15.75" x14ac:dyDescent="0.25">
      <c r="A84" s="236" t="s">
        <v>115</v>
      </c>
      <c r="B84" s="236"/>
      <c r="C84" s="236"/>
      <c r="D84" s="236"/>
      <c r="E84" s="236"/>
      <c r="F84" s="236"/>
      <c r="G84" s="236"/>
      <c r="H84" s="236"/>
      <c r="I84" s="236"/>
      <c r="J84" s="20">
        <f>SUM(J7:J82)</f>
        <v>9283.9999999999982</v>
      </c>
      <c r="K84" s="20">
        <f>SUM(K7:K82)</f>
        <v>7736.8000000000011</v>
      </c>
      <c r="L84" s="20"/>
      <c r="M84" s="20"/>
      <c r="N84" s="20">
        <f>J84+K84</f>
        <v>17020.8</v>
      </c>
    </row>
    <row r="85" spans="1:14" x14ac:dyDescent="0.25">
      <c r="J85" s="17"/>
    </row>
    <row r="86" spans="1:14" x14ac:dyDescent="0.25">
      <c r="J86" s="17"/>
    </row>
    <row r="87" spans="1:14" x14ac:dyDescent="0.25">
      <c r="J87" s="17"/>
    </row>
    <row r="88" spans="1:14" x14ac:dyDescent="0.25">
      <c r="J88" s="17"/>
    </row>
    <row r="89" spans="1:14" x14ac:dyDescent="0.25">
      <c r="J89" s="17"/>
    </row>
    <row r="90" spans="1:14" x14ac:dyDescent="0.25">
      <c r="J90" s="17"/>
    </row>
    <row r="91" spans="1:14" x14ac:dyDescent="0.25">
      <c r="J91" s="17"/>
    </row>
    <row r="92" spans="1:14" x14ac:dyDescent="0.25">
      <c r="J92" s="17"/>
    </row>
    <row r="93" spans="1:14" x14ac:dyDescent="0.25">
      <c r="J93" s="17"/>
    </row>
    <row r="94" spans="1:14" x14ac:dyDescent="0.25">
      <c r="J94" s="17"/>
    </row>
    <row r="95" spans="1:14" x14ac:dyDescent="0.25">
      <c r="J95" s="17"/>
    </row>
    <row r="96" spans="1:14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  <row r="109" spans="10:10" x14ac:dyDescent="0.25">
      <c r="J109" s="17"/>
    </row>
    <row r="110" spans="10:10" x14ac:dyDescent="0.25">
      <c r="J110" s="17"/>
    </row>
    <row r="111" spans="10:10" x14ac:dyDescent="0.25">
      <c r="J111" s="17"/>
    </row>
    <row r="112" spans="10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</sheetData>
  <mergeCells count="20">
    <mergeCell ref="D78:D79"/>
    <mergeCell ref="E78:E79"/>
    <mergeCell ref="F78:F79"/>
    <mergeCell ref="A84:I84"/>
    <mergeCell ref="E49:E50"/>
    <mergeCell ref="F49:F50"/>
    <mergeCell ref="D69:D70"/>
    <mergeCell ref="E69:E70"/>
    <mergeCell ref="F69:F70"/>
    <mergeCell ref="A5:A6"/>
    <mergeCell ref="B5:B6"/>
    <mergeCell ref="C5:C6"/>
    <mergeCell ref="D5:E5"/>
    <mergeCell ref="F5:F6"/>
    <mergeCell ref="E34:E35"/>
    <mergeCell ref="F34:F35"/>
    <mergeCell ref="I5:I6"/>
    <mergeCell ref="J5:J6"/>
    <mergeCell ref="K5:K6"/>
    <mergeCell ref="G5:H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174"/>
  <sheetViews>
    <sheetView zoomScaleNormal="100" workbookViewId="0">
      <selection activeCell="A8" sqref="A8:XFD8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0.28515625" customWidth="1"/>
    <col min="5" max="5" width="9.28515625" customWidth="1"/>
    <col min="6" max="6" width="14.7109375" customWidth="1"/>
    <col min="9" max="9" width="10.7109375" bestFit="1" customWidth="1"/>
    <col min="10" max="10" width="16.5703125" customWidth="1"/>
    <col min="11" max="11" width="19" customWidth="1"/>
    <col min="13" max="13" width="10.42578125" customWidth="1"/>
    <col min="14" max="14" width="14.7109375" customWidth="1"/>
  </cols>
  <sheetData>
    <row r="1" spans="1:37" ht="23.25" x14ac:dyDescent="0.35">
      <c r="A1" s="1" t="s">
        <v>93</v>
      </c>
    </row>
    <row r="2" spans="1:37" x14ac:dyDescent="0.25">
      <c r="A2" t="s">
        <v>1</v>
      </c>
      <c r="H2" s="23"/>
      <c r="I2" t="s">
        <v>2</v>
      </c>
    </row>
    <row r="3" spans="1:37" x14ac:dyDescent="0.25">
      <c r="A3" t="s">
        <v>3</v>
      </c>
      <c r="H3" s="10"/>
      <c r="I3" t="s">
        <v>4</v>
      </c>
    </row>
    <row r="5" spans="1:37" s="3" customFormat="1" ht="15" customHeight="1" x14ac:dyDescent="0.25">
      <c r="A5" s="222"/>
      <c r="B5" s="223" t="s">
        <v>5</v>
      </c>
      <c r="C5" s="224" t="s">
        <v>119</v>
      </c>
      <c r="D5" s="222" t="s">
        <v>6</v>
      </c>
      <c r="E5" s="222"/>
      <c r="F5" s="226" t="s">
        <v>7</v>
      </c>
      <c r="G5" s="227" t="s">
        <v>402</v>
      </c>
      <c r="H5" s="227"/>
      <c r="I5" s="228" t="s">
        <v>9</v>
      </c>
      <c r="J5" s="229" t="s">
        <v>509</v>
      </c>
      <c r="K5" s="234" t="s">
        <v>508</v>
      </c>
    </row>
    <row r="6" spans="1:37" s="6" customFormat="1" ht="25.5" x14ac:dyDescent="0.25">
      <c r="A6" s="222"/>
      <c r="B6" s="223"/>
      <c r="C6" s="225"/>
      <c r="D6" s="4" t="s">
        <v>10</v>
      </c>
      <c r="E6" s="4" t="s">
        <v>4</v>
      </c>
      <c r="F6" s="226"/>
      <c r="G6" s="4" t="s">
        <v>11</v>
      </c>
      <c r="H6" s="4" t="s">
        <v>12</v>
      </c>
      <c r="I6" s="228"/>
      <c r="J6" s="230"/>
      <c r="K6" s="235"/>
    </row>
    <row r="7" spans="1:37" s="61" customFormat="1" x14ac:dyDescent="0.25">
      <c r="A7" s="57" t="s">
        <v>13</v>
      </c>
      <c r="B7" s="58" t="s">
        <v>208</v>
      </c>
      <c r="C7" s="59" t="s">
        <v>209</v>
      </c>
      <c r="D7" s="60"/>
      <c r="E7" s="10"/>
      <c r="F7" s="62" t="s">
        <v>210</v>
      </c>
      <c r="G7" s="53">
        <v>2171</v>
      </c>
      <c r="H7" s="53">
        <v>2173</v>
      </c>
      <c r="I7" s="71">
        <f>H7-G7</f>
        <v>2</v>
      </c>
      <c r="J7" s="16">
        <f>I7*17.38</f>
        <v>34.76</v>
      </c>
      <c r="K7" s="16">
        <f>I7*8.69</f>
        <v>17.38</v>
      </c>
    </row>
    <row r="8" spans="1:37" s="61" customFormat="1" x14ac:dyDescent="0.25">
      <c r="A8" s="57" t="s">
        <v>17</v>
      </c>
      <c r="B8" s="58" t="s">
        <v>490</v>
      </c>
      <c r="C8" s="59" t="s">
        <v>491</v>
      </c>
      <c r="D8" s="60"/>
      <c r="E8" s="10"/>
      <c r="F8" s="62" t="s">
        <v>463</v>
      </c>
      <c r="G8" s="53">
        <v>41</v>
      </c>
      <c r="H8" s="53">
        <v>41</v>
      </c>
      <c r="I8" s="71">
        <f>H8-G8</f>
        <v>0</v>
      </c>
      <c r="J8" s="16">
        <f t="shared" ref="J8:J71" si="0">I8*17.38</f>
        <v>0</v>
      </c>
      <c r="K8" s="16">
        <f t="shared" ref="K8:K71" si="1">I8*8.69</f>
        <v>0</v>
      </c>
    </row>
    <row r="9" spans="1:37" x14ac:dyDescent="0.25">
      <c r="A9" s="57" t="s">
        <v>20</v>
      </c>
      <c r="B9" s="8" t="s">
        <v>150</v>
      </c>
      <c r="C9" s="8" t="s">
        <v>151</v>
      </c>
      <c r="D9" s="12"/>
      <c r="E9" s="10"/>
      <c r="F9" t="s">
        <v>152</v>
      </c>
      <c r="G9" s="46" t="s">
        <v>294</v>
      </c>
      <c r="H9" s="46" t="s">
        <v>294</v>
      </c>
      <c r="I9" s="71">
        <f t="shared" ref="I9:I91" si="2">H9-G9</f>
        <v>0</v>
      </c>
      <c r="J9" s="16">
        <f t="shared" si="0"/>
        <v>0</v>
      </c>
      <c r="K9" s="16">
        <f t="shared" si="1"/>
        <v>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57" t="s">
        <v>23</v>
      </c>
      <c r="B10" s="8" t="s">
        <v>212</v>
      </c>
      <c r="C10" s="8" t="s">
        <v>213</v>
      </c>
      <c r="D10" s="12"/>
      <c r="E10" s="10"/>
      <c r="F10" s="8" t="s">
        <v>214</v>
      </c>
      <c r="G10" s="46" t="s">
        <v>263</v>
      </c>
      <c r="H10" s="46" t="s">
        <v>487</v>
      </c>
      <c r="I10" s="71">
        <f t="shared" si="2"/>
        <v>1</v>
      </c>
      <c r="J10" s="16">
        <f t="shared" si="0"/>
        <v>17.38</v>
      </c>
      <c r="K10" s="16">
        <f t="shared" si="1"/>
        <v>8.69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57" t="s">
        <v>26</v>
      </c>
      <c r="B11" s="8" t="s">
        <v>120</v>
      </c>
      <c r="C11" s="8" t="s">
        <v>121</v>
      </c>
      <c r="D11" s="12"/>
      <c r="E11" s="10"/>
      <c r="F11" s="8" t="s">
        <v>76</v>
      </c>
      <c r="G11" s="46" t="s">
        <v>26</v>
      </c>
      <c r="H11" s="46" t="s">
        <v>49</v>
      </c>
      <c r="I11" s="71">
        <f t="shared" si="2"/>
        <v>8</v>
      </c>
      <c r="J11" s="16">
        <f t="shared" si="0"/>
        <v>139.04</v>
      </c>
      <c r="K11" s="16">
        <f t="shared" si="1"/>
        <v>69.52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57" t="s">
        <v>29</v>
      </c>
      <c r="B12" s="8" t="s">
        <v>296</v>
      </c>
      <c r="C12" s="12" t="s">
        <v>297</v>
      </c>
      <c r="D12" s="12"/>
      <c r="E12" s="10"/>
      <c r="F12" s="8" t="s">
        <v>298</v>
      </c>
      <c r="G12" s="46" t="s">
        <v>77</v>
      </c>
      <c r="H12" s="46" t="s">
        <v>90</v>
      </c>
      <c r="I12" s="71">
        <f t="shared" si="2"/>
        <v>5</v>
      </c>
      <c r="J12" s="16">
        <f t="shared" si="0"/>
        <v>86.899999999999991</v>
      </c>
      <c r="K12" s="16">
        <f t="shared" si="1"/>
        <v>43.449999999999996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7" t="s">
        <v>31</v>
      </c>
      <c r="B13" s="8" t="s">
        <v>488</v>
      </c>
      <c r="C13" s="12" t="s">
        <v>489</v>
      </c>
      <c r="D13" s="12"/>
      <c r="E13" s="10"/>
      <c r="F13" s="8" t="s">
        <v>454</v>
      </c>
      <c r="G13" s="46" t="s">
        <v>16</v>
      </c>
      <c r="H13" s="46" t="s">
        <v>16</v>
      </c>
      <c r="I13" s="71">
        <f t="shared" si="2"/>
        <v>0</v>
      </c>
      <c r="J13" s="16">
        <f t="shared" si="0"/>
        <v>0</v>
      </c>
      <c r="K13" s="16">
        <f t="shared" si="1"/>
        <v>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57" t="s">
        <v>34</v>
      </c>
      <c r="B14" s="8" t="s">
        <v>14</v>
      </c>
      <c r="C14" s="24" t="s">
        <v>122</v>
      </c>
      <c r="D14" s="23"/>
      <c r="E14" s="12"/>
      <c r="F14" s="8" t="s">
        <v>15</v>
      </c>
      <c r="G14" s="46" t="s">
        <v>83</v>
      </c>
      <c r="H14" s="46" t="s">
        <v>83</v>
      </c>
      <c r="I14" s="71">
        <f t="shared" si="2"/>
        <v>0</v>
      </c>
      <c r="J14" s="16">
        <f t="shared" si="0"/>
        <v>0</v>
      </c>
      <c r="K14" s="16">
        <f t="shared" si="1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7" t="s">
        <v>37</v>
      </c>
      <c r="B15" s="8" t="s">
        <v>18</v>
      </c>
      <c r="C15" s="12" t="s">
        <v>123</v>
      </c>
      <c r="D15" s="23"/>
      <c r="E15" s="12"/>
      <c r="F15" s="8" t="s">
        <v>19</v>
      </c>
      <c r="G15" s="46" t="s">
        <v>299</v>
      </c>
      <c r="H15" s="46" t="s">
        <v>482</v>
      </c>
      <c r="I15" s="71">
        <f t="shared" si="2"/>
        <v>166</v>
      </c>
      <c r="J15" s="16">
        <f t="shared" si="0"/>
        <v>2885.08</v>
      </c>
      <c r="K15" s="16">
        <f t="shared" si="1"/>
        <v>1442.54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57" t="s">
        <v>40</v>
      </c>
      <c r="B16" s="8" t="s">
        <v>21</v>
      </c>
      <c r="C16" s="12" t="s">
        <v>124</v>
      </c>
      <c r="D16" s="23"/>
      <c r="E16" s="12"/>
      <c r="F16" s="8" t="s">
        <v>22</v>
      </c>
      <c r="G16" s="46" t="s">
        <v>300</v>
      </c>
      <c r="H16" s="46" t="s">
        <v>483</v>
      </c>
      <c r="I16" s="71">
        <f t="shared" si="2"/>
        <v>97</v>
      </c>
      <c r="J16" s="16">
        <f t="shared" si="0"/>
        <v>1685.86</v>
      </c>
      <c r="K16" s="16">
        <f t="shared" si="1"/>
        <v>842.93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57" t="s">
        <v>43</v>
      </c>
      <c r="B17" s="8" t="s">
        <v>484</v>
      </c>
      <c r="C17" s="12" t="s">
        <v>485</v>
      </c>
      <c r="D17" s="12"/>
      <c r="E17" s="10"/>
      <c r="F17" s="8" t="s">
        <v>416</v>
      </c>
      <c r="G17" s="46" t="s">
        <v>23</v>
      </c>
      <c r="H17" s="46" t="s">
        <v>23</v>
      </c>
      <c r="I17" s="71">
        <f t="shared" ref="I17" si="3">H17-G17</f>
        <v>0</v>
      </c>
      <c r="J17" s="16">
        <f t="shared" si="0"/>
        <v>0</v>
      </c>
      <c r="K17" s="16">
        <f t="shared" si="1"/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57" t="s">
        <v>46</v>
      </c>
      <c r="B18" s="8" t="s">
        <v>24</v>
      </c>
      <c r="C18" s="12" t="s">
        <v>125</v>
      </c>
      <c r="D18" s="23"/>
      <c r="E18" s="12"/>
      <c r="F18" s="8" t="s">
        <v>25</v>
      </c>
      <c r="G18" s="46" t="s">
        <v>301</v>
      </c>
      <c r="H18" s="46" t="s">
        <v>486</v>
      </c>
      <c r="I18" s="71">
        <f t="shared" si="2"/>
        <v>124</v>
      </c>
      <c r="J18" s="16">
        <f t="shared" si="0"/>
        <v>2155.12</v>
      </c>
      <c r="K18" s="16">
        <f t="shared" si="1"/>
        <v>1077.56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57" t="s">
        <v>49</v>
      </c>
      <c r="B19" s="8" t="s">
        <v>27</v>
      </c>
      <c r="C19" s="12" t="s">
        <v>126</v>
      </c>
      <c r="D19" s="23"/>
      <c r="E19" s="12"/>
      <c r="F19" s="8" t="s">
        <v>28</v>
      </c>
      <c r="G19" s="46" t="s">
        <v>155</v>
      </c>
      <c r="H19" s="46" t="s">
        <v>155</v>
      </c>
      <c r="I19" s="71">
        <f t="shared" si="2"/>
        <v>0</v>
      </c>
      <c r="J19" s="16">
        <f t="shared" si="0"/>
        <v>0</v>
      </c>
      <c r="K19" s="16">
        <f t="shared" si="1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57" t="s">
        <v>52</v>
      </c>
      <c r="B20" s="8" t="s">
        <v>30</v>
      </c>
      <c r="C20" s="12" t="s">
        <v>127</v>
      </c>
      <c r="D20" s="8"/>
      <c r="E20" s="10"/>
      <c r="F20" s="8" t="s">
        <v>22</v>
      </c>
      <c r="G20" s="46" t="s">
        <v>43</v>
      </c>
      <c r="H20" s="46" t="s">
        <v>49</v>
      </c>
      <c r="I20" s="71">
        <f t="shared" si="2"/>
        <v>2</v>
      </c>
      <c r="J20" s="16">
        <f t="shared" si="0"/>
        <v>34.76</v>
      </c>
      <c r="K20" s="16">
        <f t="shared" si="1"/>
        <v>17.38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5">
      <c r="A21" s="57" t="s">
        <v>54</v>
      </c>
      <c r="B21" s="8" t="s">
        <v>32</v>
      </c>
      <c r="C21" s="12" t="s">
        <v>128</v>
      </c>
      <c r="D21" s="23"/>
      <c r="E21" s="12"/>
      <c r="F21" s="8" t="s">
        <v>33</v>
      </c>
      <c r="G21" s="46" t="s">
        <v>16</v>
      </c>
      <c r="H21" s="46" t="s">
        <v>34</v>
      </c>
      <c r="I21" s="71">
        <f t="shared" si="2"/>
        <v>8</v>
      </c>
      <c r="J21" s="16">
        <f t="shared" si="0"/>
        <v>139.04</v>
      </c>
      <c r="K21" s="16">
        <f t="shared" si="1"/>
        <v>69.52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57" t="s">
        <v>58</v>
      </c>
      <c r="B22" s="8" t="s">
        <v>35</v>
      </c>
      <c r="C22" s="8" t="s">
        <v>129</v>
      </c>
      <c r="D22" s="23"/>
      <c r="E22" s="12"/>
      <c r="F22" s="8" t="s">
        <v>36</v>
      </c>
      <c r="G22" s="46" t="s">
        <v>302</v>
      </c>
      <c r="H22" s="46" t="s">
        <v>469</v>
      </c>
      <c r="I22" s="71">
        <f t="shared" si="2"/>
        <v>84</v>
      </c>
      <c r="J22" s="16">
        <f t="shared" si="0"/>
        <v>1459.9199999999998</v>
      </c>
      <c r="K22" s="16">
        <f t="shared" si="1"/>
        <v>729.95999999999992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57" t="s">
        <v>61</v>
      </c>
      <c r="B23" s="8" t="s">
        <v>215</v>
      </c>
      <c r="C23" s="8" t="s">
        <v>213</v>
      </c>
      <c r="D23" s="8"/>
      <c r="E23" s="10"/>
      <c r="F23" s="8" t="s">
        <v>214</v>
      </c>
      <c r="G23" s="46" t="s">
        <v>267</v>
      </c>
      <c r="H23" s="46" t="s">
        <v>404</v>
      </c>
      <c r="I23" s="71">
        <f t="shared" si="2"/>
        <v>4</v>
      </c>
      <c r="J23" s="16">
        <f t="shared" si="0"/>
        <v>69.52</v>
      </c>
      <c r="K23" s="16">
        <f t="shared" si="1"/>
        <v>34.76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57" t="s">
        <v>65</v>
      </c>
      <c r="B24" s="8" t="s">
        <v>38</v>
      </c>
      <c r="C24" s="12" t="s">
        <v>130</v>
      </c>
      <c r="D24" s="23"/>
      <c r="E24" s="12"/>
      <c r="F24" s="8" t="s">
        <v>39</v>
      </c>
      <c r="G24" s="46" t="s">
        <v>295</v>
      </c>
      <c r="H24" s="46" t="s">
        <v>470</v>
      </c>
      <c r="I24" s="71">
        <f t="shared" si="2"/>
        <v>60</v>
      </c>
      <c r="J24" s="16">
        <f t="shared" si="0"/>
        <v>1042.8</v>
      </c>
      <c r="K24" s="16">
        <f t="shared" si="1"/>
        <v>521.4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57" t="s">
        <v>68</v>
      </c>
      <c r="B25" s="8" t="s">
        <v>216</v>
      </c>
      <c r="C25" s="63" t="s">
        <v>217</v>
      </c>
      <c r="D25" s="8"/>
      <c r="E25" s="10"/>
      <c r="F25" s="8" t="s">
        <v>214</v>
      </c>
      <c r="G25" s="46" t="s">
        <v>303</v>
      </c>
      <c r="H25" s="46" t="s">
        <v>303</v>
      </c>
      <c r="I25" s="71">
        <f t="shared" si="2"/>
        <v>0</v>
      </c>
      <c r="J25" s="16">
        <f t="shared" si="0"/>
        <v>0</v>
      </c>
      <c r="K25" s="16">
        <f t="shared" si="1"/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57" t="s">
        <v>71</v>
      </c>
      <c r="B26" s="8" t="s">
        <v>218</v>
      </c>
      <c r="C26" s="64" t="s">
        <v>219</v>
      </c>
      <c r="D26" s="8"/>
      <c r="E26" s="10"/>
      <c r="F26" s="8" t="s">
        <v>210</v>
      </c>
      <c r="G26" s="46" t="s">
        <v>304</v>
      </c>
      <c r="H26" s="46" t="s">
        <v>471</v>
      </c>
      <c r="I26" s="71">
        <f t="shared" si="2"/>
        <v>1</v>
      </c>
      <c r="J26" s="16">
        <f t="shared" si="0"/>
        <v>17.38</v>
      </c>
      <c r="K26" s="16">
        <f t="shared" si="1"/>
        <v>8.69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57" t="s">
        <v>74</v>
      </c>
      <c r="B27" s="8" t="s">
        <v>472</v>
      </c>
      <c r="C27" s="64" t="s">
        <v>473</v>
      </c>
      <c r="D27" s="8"/>
      <c r="E27" s="10"/>
      <c r="F27" s="8" t="s">
        <v>416</v>
      </c>
      <c r="G27" s="46" t="s">
        <v>17</v>
      </c>
      <c r="H27" s="46" t="s">
        <v>17</v>
      </c>
      <c r="I27" s="71">
        <f t="shared" si="2"/>
        <v>0</v>
      </c>
      <c r="J27" s="16">
        <f t="shared" si="0"/>
        <v>0</v>
      </c>
      <c r="K27" s="16">
        <f t="shared" si="1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57" t="s">
        <v>77</v>
      </c>
      <c r="B28" s="8" t="s">
        <v>220</v>
      </c>
      <c r="C28" s="64" t="s">
        <v>221</v>
      </c>
      <c r="D28" s="8"/>
      <c r="E28" s="10"/>
      <c r="F28" s="8" t="s">
        <v>222</v>
      </c>
      <c r="G28" s="46" t="s">
        <v>305</v>
      </c>
      <c r="H28" s="46" t="s">
        <v>474</v>
      </c>
      <c r="I28" s="71">
        <f t="shared" si="2"/>
        <v>3</v>
      </c>
      <c r="J28" s="16">
        <f t="shared" si="0"/>
        <v>52.14</v>
      </c>
      <c r="K28" s="16">
        <f t="shared" si="1"/>
        <v>26.07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57" t="s">
        <v>81</v>
      </c>
      <c r="B29" s="8" t="s">
        <v>475</v>
      </c>
      <c r="C29" s="64" t="s">
        <v>476</v>
      </c>
      <c r="D29" s="8"/>
      <c r="E29" s="10"/>
      <c r="F29" s="8" t="s">
        <v>477</v>
      </c>
      <c r="G29" s="46" t="s">
        <v>478</v>
      </c>
      <c r="H29" s="46" t="s">
        <v>512</v>
      </c>
      <c r="I29" s="71">
        <f t="shared" si="2"/>
        <v>1</v>
      </c>
      <c r="J29" s="16">
        <f t="shared" si="0"/>
        <v>17.38</v>
      </c>
      <c r="K29" s="16">
        <f t="shared" si="1"/>
        <v>8.69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57" t="s">
        <v>83</v>
      </c>
      <c r="B30" s="8" t="s">
        <v>41</v>
      </c>
      <c r="C30" s="8" t="s">
        <v>131</v>
      </c>
      <c r="D30" s="8"/>
      <c r="E30" s="10"/>
      <c r="F30" s="8" t="s">
        <v>42</v>
      </c>
      <c r="G30" s="46" t="s">
        <v>306</v>
      </c>
      <c r="H30" s="46" t="s">
        <v>479</v>
      </c>
      <c r="I30" s="71">
        <f t="shared" si="2"/>
        <v>11</v>
      </c>
      <c r="J30" s="16">
        <f t="shared" si="0"/>
        <v>191.17999999999998</v>
      </c>
      <c r="K30" s="16">
        <f t="shared" si="1"/>
        <v>95.589999999999989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57" t="s">
        <v>85</v>
      </c>
      <c r="B31" s="8" t="s">
        <v>44</v>
      </c>
      <c r="C31" s="8" t="s">
        <v>132</v>
      </c>
      <c r="D31" s="23"/>
      <c r="E31" s="8"/>
      <c r="F31" s="8" t="s">
        <v>45</v>
      </c>
      <c r="G31" s="46" t="s">
        <v>307</v>
      </c>
      <c r="H31" s="46" t="s">
        <v>480</v>
      </c>
      <c r="I31" s="71">
        <f t="shared" si="2"/>
        <v>18</v>
      </c>
      <c r="J31" s="16">
        <f t="shared" si="0"/>
        <v>312.83999999999997</v>
      </c>
      <c r="K31" s="16">
        <f t="shared" si="1"/>
        <v>156.41999999999999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57" t="s">
        <v>88</v>
      </c>
      <c r="B32" s="8" t="s">
        <v>47</v>
      </c>
      <c r="C32" s="8" t="s">
        <v>133</v>
      </c>
      <c r="D32" s="23"/>
      <c r="E32" s="8"/>
      <c r="F32" s="8" t="s">
        <v>48</v>
      </c>
      <c r="G32" s="46" t="s">
        <v>308</v>
      </c>
      <c r="H32" s="46" t="s">
        <v>481</v>
      </c>
      <c r="I32" s="71">
        <f t="shared" si="2"/>
        <v>201</v>
      </c>
      <c r="J32" s="16">
        <f t="shared" si="0"/>
        <v>3493.3799999999997</v>
      </c>
      <c r="K32" s="16">
        <f t="shared" si="1"/>
        <v>1746.6899999999998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x14ac:dyDescent="0.25">
      <c r="A33" s="57" t="s">
        <v>90</v>
      </c>
      <c r="B33" s="8" t="s">
        <v>223</v>
      </c>
      <c r="C33" s="8" t="s">
        <v>224</v>
      </c>
      <c r="D33" s="23"/>
      <c r="E33" s="8"/>
      <c r="F33" s="8" t="s">
        <v>225</v>
      </c>
      <c r="G33" s="46" t="s">
        <v>29</v>
      </c>
      <c r="H33" s="46" t="s">
        <v>398</v>
      </c>
      <c r="I33" s="71">
        <f t="shared" si="2"/>
        <v>68</v>
      </c>
      <c r="J33" s="16">
        <f t="shared" si="0"/>
        <v>1181.8399999999999</v>
      </c>
      <c r="K33" s="16">
        <f t="shared" si="1"/>
        <v>590.91999999999996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57" t="s">
        <v>57</v>
      </c>
      <c r="B34" s="8" t="s">
        <v>50</v>
      </c>
      <c r="C34" s="8" t="s">
        <v>134</v>
      </c>
      <c r="D34" s="23"/>
      <c r="E34" s="8"/>
      <c r="F34" s="8" t="s">
        <v>51</v>
      </c>
      <c r="G34" s="46" t="s">
        <v>309</v>
      </c>
      <c r="H34" s="46" t="s">
        <v>168</v>
      </c>
      <c r="I34" s="71">
        <f t="shared" si="2"/>
        <v>10</v>
      </c>
      <c r="J34" s="16">
        <f t="shared" si="0"/>
        <v>173.79999999999998</v>
      </c>
      <c r="K34" s="16">
        <f t="shared" si="1"/>
        <v>86.899999999999991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57" t="s">
        <v>146</v>
      </c>
      <c r="B35" s="8" t="s">
        <v>310</v>
      </c>
      <c r="C35" s="8" t="s">
        <v>311</v>
      </c>
      <c r="D35" s="8"/>
      <c r="E35" s="10"/>
      <c r="F35" s="8" t="s">
        <v>312</v>
      </c>
      <c r="G35" s="46" t="s">
        <v>313</v>
      </c>
      <c r="H35" s="46" t="s">
        <v>313</v>
      </c>
      <c r="I35" s="71">
        <f t="shared" si="2"/>
        <v>0</v>
      </c>
      <c r="J35" s="16">
        <f t="shared" si="0"/>
        <v>0</v>
      </c>
      <c r="K35" s="16">
        <f t="shared" si="1"/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57" t="s">
        <v>191</v>
      </c>
      <c r="B36" s="8" t="s">
        <v>53</v>
      </c>
      <c r="C36" s="12" t="s">
        <v>135</v>
      </c>
      <c r="D36" s="23"/>
      <c r="E36" s="8"/>
      <c r="F36" s="8" t="s">
        <v>39</v>
      </c>
      <c r="G36" s="46" t="s">
        <v>81</v>
      </c>
      <c r="H36" s="46" t="s">
        <v>85</v>
      </c>
      <c r="I36" s="71">
        <f t="shared" si="2"/>
        <v>2</v>
      </c>
      <c r="J36" s="16">
        <f t="shared" si="0"/>
        <v>34.76</v>
      </c>
      <c r="K36" s="16">
        <f t="shared" si="1"/>
        <v>17.38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57" t="s">
        <v>192</v>
      </c>
      <c r="B37" s="8" t="s">
        <v>55</v>
      </c>
      <c r="C37" s="8" t="s">
        <v>136</v>
      </c>
      <c r="D37" s="23"/>
      <c r="E37" s="12"/>
      <c r="F37" s="8" t="s">
        <v>56</v>
      </c>
      <c r="G37" s="46" t="s">
        <v>314</v>
      </c>
      <c r="H37" s="46" t="s">
        <v>465</v>
      </c>
      <c r="I37" s="71">
        <f t="shared" si="2"/>
        <v>153</v>
      </c>
      <c r="J37" s="16">
        <f t="shared" si="0"/>
        <v>2659.14</v>
      </c>
      <c r="K37" s="16">
        <f t="shared" si="1"/>
        <v>1329.57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57" t="s">
        <v>193</v>
      </c>
      <c r="B38" s="8" t="s">
        <v>59</v>
      </c>
      <c r="C38" s="12" t="s">
        <v>137</v>
      </c>
      <c r="D38" s="25"/>
      <c r="E38" s="8"/>
      <c r="F38" s="8" t="s">
        <v>60</v>
      </c>
      <c r="G38" s="46" t="s">
        <v>315</v>
      </c>
      <c r="H38" s="46" t="s">
        <v>466</v>
      </c>
      <c r="I38" s="71">
        <f t="shared" si="2"/>
        <v>51</v>
      </c>
      <c r="J38" s="16">
        <f t="shared" si="0"/>
        <v>886.38</v>
      </c>
      <c r="K38" s="16">
        <f t="shared" si="1"/>
        <v>443.19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57" t="s">
        <v>194</v>
      </c>
      <c r="B39" s="8" t="s">
        <v>62</v>
      </c>
      <c r="C39" s="27" t="s">
        <v>122</v>
      </c>
      <c r="D39" s="25"/>
      <c r="E39" s="216"/>
      <c r="F39" s="86" t="s">
        <v>63</v>
      </c>
      <c r="G39" s="46" t="s">
        <v>316</v>
      </c>
      <c r="H39" s="46" t="s">
        <v>467</v>
      </c>
      <c r="I39" s="71">
        <f t="shared" si="2"/>
        <v>7</v>
      </c>
      <c r="J39" s="16">
        <f t="shared" si="0"/>
        <v>121.66</v>
      </c>
      <c r="K39" s="16">
        <f t="shared" si="1"/>
        <v>60.83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57" t="s">
        <v>195</v>
      </c>
      <c r="B40" s="8" t="s">
        <v>64</v>
      </c>
      <c r="C40" s="28"/>
      <c r="D40" s="29"/>
      <c r="E40" s="217"/>
      <c r="F40" s="88"/>
      <c r="G40" s="46" t="s">
        <v>317</v>
      </c>
      <c r="H40" s="46" t="s">
        <v>468</v>
      </c>
      <c r="I40" s="71">
        <f t="shared" si="2"/>
        <v>5</v>
      </c>
      <c r="J40" s="16">
        <f t="shared" si="0"/>
        <v>86.899999999999991</v>
      </c>
      <c r="K40" s="16">
        <f t="shared" si="1"/>
        <v>43.449999999999996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57" t="s">
        <v>196</v>
      </c>
      <c r="B41" s="8" t="s">
        <v>164</v>
      </c>
      <c r="C41" s="28" t="s">
        <v>165</v>
      </c>
      <c r="D41" s="30"/>
      <c r="E41" s="10"/>
      <c r="F41" s="78" t="s">
        <v>166</v>
      </c>
      <c r="G41" s="46" t="s">
        <v>318</v>
      </c>
      <c r="H41" s="46" t="s">
        <v>309</v>
      </c>
      <c r="I41" s="71">
        <f t="shared" si="2"/>
        <v>3</v>
      </c>
      <c r="J41" s="16">
        <f t="shared" si="0"/>
        <v>52.14</v>
      </c>
      <c r="K41" s="16">
        <f t="shared" si="1"/>
        <v>26.07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57" t="s">
        <v>197</v>
      </c>
      <c r="B42" s="8" t="s">
        <v>226</v>
      </c>
      <c r="C42" s="28" t="s">
        <v>213</v>
      </c>
      <c r="D42" s="30"/>
      <c r="E42" s="10"/>
      <c r="F42" s="78" t="s">
        <v>214</v>
      </c>
      <c r="G42" s="46" t="s">
        <v>319</v>
      </c>
      <c r="H42" s="46" t="s">
        <v>319</v>
      </c>
      <c r="I42" s="71">
        <f t="shared" si="2"/>
        <v>0</v>
      </c>
      <c r="J42" s="16">
        <f t="shared" si="0"/>
        <v>0</v>
      </c>
      <c r="K42" s="16">
        <f t="shared" si="1"/>
        <v>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57" t="s">
        <v>198</v>
      </c>
      <c r="B43" s="8" t="s">
        <v>461</v>
      </c>
      <c r="C43" s="28" t="s">
        <v>462</v>
      </c>
      <c r="D43" s="30"/>
      <c r="E43" s="10"/>
      <c r="F43" s="78" t="s">
        <v>463</v>
      </c>
      <c r="G43" s="46" t="s">
        <v>515</v>
      </c>
      <c r="H43" s="46" t="s">
        <v>515</v>
      </c>
      <c r="I43" s="71">
        <f t="shared" si="2"/>
        <v>0</v>
      </c>
      <c r="J43" s="16">
        <f t="shared" si="0"/>
        <v>0</v>
      </c>
      <c r="K43" s="16">
        <f t="shared" si="1"/>
        <v>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57" t="s">
        <v>206</v>
      </c>
      <c r="B44" s="8" t="s">
        <v>66</v>
      </c>
      <c r="C44" s="8" t="s">
        <v>138</v>
      </c>
      <c r="D44" s="23"/>
      <c r="E44" s="8"/>
      <c r="F44" s="8" t="s">
        <v>67</v>
      </c>
      <c r="G44" s="46" t="s">
        <v>91</v>
      </c>
      <c r="H44" s="46" t="s">
        <v>464</v>
      </c>
      <c r="I44" s="71">
        <f t="shared" si="2"/>
        <v>50</v>
      </c>
      <c r="J44" s="16">
        <f t="shared" si="0"/>
        <v>869</v>
      </c>
      <c r="K44" s="16">
        <f t="shared" si="1"/>
        <v>434.5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5">
      <c r="A45" s="57" t="s">
        <v>91</v>
      </c>
      <c r="B45" s="8" t="s">
        <v>320</v>
      </c>
      <c r="C45" s="8" t="s">
        <v>321</v>
      </c>
      <c r="D45" s="30"/>
      <c r="E45" s="10"/>
      <c r="F45" s="8" t="s">
        <v>322</v>
      </c>
      <c r="G45" s="46" t="s">
        <v>323</v>
      </c>
      <c r="H45" s="46" t="s">
        <v>457</v>
      </c>
      <c r="I45" s="71">
        <f t="shared" si="2"/>
        <v>1</v>
      </c>
      <c r="J45" s="16">
        <f t="shared" si="0"/>
        <v>17.38</v>
      </c>
      <c r="K45" s="16">
        <f t="shared" si="1"/>
        <v>8.69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57" t="s">
        <v>159</v>
      </c>
      <c r="B46" s="8" t="s">
        <v>69</v>
      </c>
      <c r="C46" s="8" t="s">
        <v>139</v>
      </c>
      <c r="D46" s="23"/>
      <c r="E46" s="8"/>
      <c r="F46" s="8" t="s">
        <v>70</v>
      </c>
      <c r="G46" s="46" t="s">
        <v>168</v>
      </c>
      <c r="H46" s="46" t="s">
        <v>168</v>
      </c>
      <c r="I46" s="71">
        <f t="shared" si="2"/>
        <v>0</v>
      </c>
      <c r="J46" s="16">
        <f t="shared" si="0"/>
        <v>0</v>
      </c>
      <c r="K46" s="16">
        <f t="shared" si="1"/>
        <v>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57" t="s">
        <v>242</v>
      </c>
      <c r="B47" s="8" t="s">
        <v>169</v>
      </c>
      <c r="C47" s="8" t="s">
        <v>170</v>
      </c>
      <c r="D47" s="8"/>
      <c r="E47" s="10"/>
      <c r="F47" s="8" t="s">
        <v>166</v>
      </c>
      <c r="G47" s="46" t="s">
        <v>324</v>
      </c>
      <c r="H47" s="46" t="s">
        <v>458</v>
      </c>
      <c r="I47" s="71">
        <f t="shared" si="2"/>
        <v>1</v>
      </c>
      <c r="J47" s="16">
        <f t="shared" si="0"/>
        <v>17.38</v>
      </c>
      <c r="K47" s="16">
        <f t="shared" si="1"/>
        <v>8.69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57" t="s">
        <v>190</v>
      </c>
      <c r="B48" s="8" t="s">
        <v>325</v>
      </c>
      <c r="C48" s="8" t="s">
        <v>326</v>
      </c>
      <c r="D48" s="8"/>
      <c r="E48" s="10"/>
      <c r="F48" s="8" t="s">
        <v>327</v>
      </c>
      <c r="G48" s="46" t="s">
        <v>328</v>
      </c>
      <c r="H48" s="46" t="s">
        <v>328</v>
      </c>
      <c r="I48" s="71">
        <f t="shared" si="2"/>
        <v>0</v>
      </c>
      <c r="J48" s="16">
        <f t="shared" si="0"/>
        <v>0</v>
      </c>
      <c r="K48" s="16">
        <f t="shared" si="1"/>
        <v>0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57" t="s">
        <v>243</v>
      </c>
      <c r="B49" s="8" t="s">
        <v>329</v>
      </c>
      <c r="C49" s="8" t="s">
        <v>330</v>
      </c>
      <c r="D49" s="8"/>
      <c r="E49" s="10"/>
      <c r="F49" s="8" t="s">
        <v>327</v>
      </c>
      <c r="G49" s="46" t="s">
        <v>191</v>
      </c>
      <c r="H49" s="46" t="s">
        <v>191</v>
      </c>
      <c r="I49" s="71">
        <f t="shared" si="2"/>
        <v>0</v>
      </c>
      <c r="J49" s="16">
        <f t="shared" si="0"/>
        <v>0</v>
      </c>
      <c r="K49" s="16">
        <f t="shared" si="1"/>
        <v>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57" t="s">
        <v>244</v>
      </c>
      <c r="B50" s="8" t="s">
        <v>227</v>
      </c>
      <c r="C50" s="8" t="s">
        <v>213</v>
      </c>
      <c r="D50" s="8"/>
      <c r="E50" s="10"/>
      <c r="F50" s="8" t="s">
        <v>214</v>
      </c>
      <c r="G50" s="46" t="s">
        <v>331</v>
      </c>
      <c r="H50" s="46" t="s">
        <v>459</v>
      </c>
      <c r="I50" s="71">
        <f t="shared" si="2"/>
        <v>6</v>
      </c>
      <c r="J50" s="16">
        <f t="shared" si="0"/>
        <v>104.28</v>
      </c>
      <c r="K50" s="16">
        <f t="shared" si="1"/>
        <v>52.14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57" t="s">
        <v>157</v>
      </c>
      <c r="B51" s="8" t="s">
        <v>172</v>
      </c>
      <c r="C51" s="8" t="s">
        <v>173</v>
      </c>
      <c r="D51" s="23"/>
      <c r="E51" s="12"/>
      <c r="F51" s="8" t="s">
        <v>174</v>
      </c>
      <c r="G51" s="46" t="s">
        <v>332</v>
      </c>
      <c r="H51" s="46" t="s">
        <v>460</v>
      </c>
      <c r="I51" s="71">
        <f t="shared" si="2"/>
        <v>79</v>
      </c>
      <c r="J51" s="16">
        <f t="shared" si="0"/>
        <v>1373.02</v>
      </c>
      <c r="K51" s="16">
        <f t="shared" si="1"/>
        <v>686.51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57" t="s">
        <v>245</v>
      </c>
      <c r="B52" s="8" t="s">
        <v>228</v>
      </c>
      <c r="C52" s="8" t="s">
        <v>213</v>
      </c>
      <c r="D52" s="8"/>
      <c r="E52" s="10"/>
      <c r="F52" s="8" t="s">
        <v>214</v>
      </c>
      <c r="G52" s="46" t="s">
        <v>77</v>
      </c>
      <c r="H52" s="46" t="s">
        <v>83</v>
      </c>
      <c r="I52" s="71">
        <f t="shared" si="2"/>
        <v>2</v>
      </c>
      <c r="J52" s="16">
        <f t="shared" si="0"/>
        <v>34.76</v>
      </c>
      <c r="K52" s="16">
        <f t="shared" si="1"/>
        <v>17.38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57" t="s">
        <v>246</v>
      </c>
      <c r="B53" s="8" t="s">
        <v>72</v>
      </c>
      <c r="C53" s="12" t="s">
        <v>140</v>
      </c>
      <c r="D53" s="23"/>
      <c r="E53" s="12"/>
      <c r="F53" s="8" t="s">
        <v>73</v>
      </c>
      <c r="G53" s="46" t="s">
        <v>333</v>
      </c>
      <c r="H53" s="46" t="s">
        <v>451</v>
      </c>
      <c r="I53" s="71">
        <f t="shared" si="2"/>
        <v>3</v>
      </c>
      <c r="J53" s="16">
        <f t="shared" si="0"/>
        <v>52.14</v>
      </c>
      <c r="K53" s="16">
        <f t="shared" si="1"/>
        <v>26.07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57" t="s">
        <v>247</v>
      </c>
      <c r="B54" s="8" t="s">
        <v>452</v>
      </c>
      <c r="C54" s="12" t="s">
        <v>453</v>
      </c>
      <c r="D54" s="31"/>
      <c r="E54" s="10"/>
      <c r="F54" s="8" t="s">
        <v>454</v>
      </c>
      <c r="G54" s="46" t="s">
        <v>20</v>
      </c>
      <c r="H54" s="46" t="s">
        <v>20</v>
      </c>
      <c r="I54" s="71">
        <f t="shared" ref="I54" si="4">H54-G54</f>
        <v>0</v>
      </c>
      <c r="J54" s="16">
        <f t="shared" si="0"/>
        <v>0</v>
      </c>
      <c r="K54" s="16">
        <f t="shared" si="1"/>
        <v>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57" t="s">
        <v>92</v>
      </c>
      <c r="B55" s="8" t="s">
        <v>75</v>
      </c>
      <c r="C55" s="12" t="s">
        <v>141</v>
      </c>
      <c r="D55" s="31"/>
      <c r="E55" s="10"/>
      <c r="F55" s="8" t="s">
        <v>76</v>
      </c>
      <c r="G55" s="46" t="s">
        <v>58</v>
      </c>
      <c r="H55" s="46" t="s">
        <v>194</v>
      </c>
      <c r="I55" s="71">
        <f t="shared" si="2"/>
        <v>17</v>
      </c>
      <c r="J55" s="16">
        <f t="shared" si="0"/>
        <v>295.45999999999998</v>
      </c>
      <c r="K55" s="16">
        <f t="shared" si="1"/>
        <v>147.72999999999999</v>
      </c>
    </row>
    <row r="56" spans="1:37" x14ac:dyDescent="0.25">
      <c r="A56" s="57" t="s">
        <v>153</v>
      </c>
      <c r="B56" s="8" t="s">
        <v>78</v>
      </c>
      <c r="C56" s="27" t="s">
        <v>142</v>
      </c>
      <c r="D56" s="25"/>
      <c r="E56" s="216"/>
      <c r="F56" s="86" t="s">
        <v>79</v>
      </c>
      <c r="G56" s="46" t="s">
        <v>334</v>
      </c>
      <c r="H56" s="46" t="s">
        <v>455</v>
      </c>
      <c r="I56" s="71">
        <f t="shared" si="2"/>
        <v>267</v>
      </c>
      <c r="J56" s="16">
        <f t="shared" si="0"/>
        <v>4640.46</v>
      </c>
      <c r="K56" s="16">
        <f t="shared" si="1"/>
        <v>2320.23</v>
      </c>
    </row>
    <row r="57" spans="1:37" x14ac:dyDescent="0.25">
      <c r="A57" s="57" t="s">
        <v>248</v>
      </c>
      <c r="B57" s="8" t="s">
        <v>80</v>
      </c>
      <c r="C57" s="28"/>
      <c r="D57" s="29"/>
      <c r="E57" s="217"/>
      <c r="F57" s="88"/>
      <c r="G57" s="46" t="s">
        <v>335</v>
      </c>
      <c r="H57" s="46" t="s">
        <v>456</v>
      </c>
      <c r="I57" s="71">
        <f t="shared" si="2"/>
        <v>78</v>
      </c>
      <c r="J57" s="16">
        <f t="shared" si="0"/>
        <v>1355.6399999999999</v>
      </c>
      <c r="K57" s="16">
        <f t="shared" si="1"/>
        <v>677.81999999999994</v>
      </c>
    </row>
    <row r="58" spans="1:37" x14ac:dyDescent="0.25">
      <c r="A58" s="57" t="s">
        <v>249</v>
      </c>
      <c r="B58" s="8" t="s">
        <v>336</v>
      </c>
      <c r="C58" s="28" t="s">
        <v>337</v>
      </c>
      <c r="D58" s="8"/>
      <c r="E58" s="10"/>
      <c r="F58" s="78" t="s">
        <v>327</v>
      </c>
      <c r="G58" s="46" t="s">
        <v>338</v>
      </c>
      <c r="H58" s="46" t="s">
        <v>338</v>
      </c>
      <c r="I58" s="71">
        <f t="shared" si="2"/>
        <v>0</v>
      </c>
      <c r="J58" s="16">
        <f t="shared" si="0"/>
        <v>0</v>
      </c>
      <c r="K58" s="16">
        <f t="shared" si="1"/>
        <v>0</v>
      </c>
    </row>
    <row r="59" spans="1:37" x14ac:dyDescent="0.25">
      <c r="A59" s="57" t="s">
        <v>250</v>
      </c>
      <c r="B59" s="8" t="s">
        <v>339</v>
      </c>
      <c r="C59" s="28" t="s">
        <v>340</v>
      </c>
      <c r="D59" s="8"/>
      <c r="E59" s="10"/>
      <c r="F59" s="78" t="s">
        <v>322</v>
      </c>
      <c r="G59" s="46" t="s">
        <v>68</v>
      </c>
      <c r="H59" s="46" t="s">
        <v>81</v>
      </c>
      <c r="I59" s="71">
        <f t="shared" si="2"/>
        <v>4</v>
      </c>
      <c r="J59" s="16">
        <f t="shared" si="0"/>
        <v>69.52</v>
      </c>
      <c r="K59" s="16">
        <f t="shared" si="1"/>
        <v>34.76</v>
      </c>
    </row>
    <row r="60" spans="1:37" x14ac:dyDescent="0.25">
      <c r="A60" s="57" t="s">
        <v>251</v>
      </c>
      <c r="B60" s="8" t="s">
        <v>180</v>
      </c>
      <c r="C60" s="28" t="s">
        <v>181</v>
      </c>
      <c r="D60" s="8"/>
      <c r="E60" s="10"/>
      <c r="F60" s="78" t="s">
        <v>166</v>
      </c>
      <c r="G60" s="46" t="s">
        <v>341</v>
      </c>
      <c r="H60" s="46" t="s">
        <v>447</v>
      </c>
      <c r="I60" s="71">
        <f t="shared" si="2"/>
        <v>5</v>
      </c>
      <c r="J60" s="16">
        <f t="shared" si="0"/>
        <v>86.899999999999991</v>
      </c>
      <c r="K60" s="16">
        <f t="shared" si="1"/>
        <v>43.449999999999996</v>
      </c>
    </row>
    <row r="61" spans="1:37" x14ac:dyDescent="0.25">
      <c r="A61" s="57" t="s">
        <v>390</v>
      </c>
      <c r="B61" s="8" t="s">
        <v>342</v>
      </c>
      <c r="C61" s="28" t="s">
        <v>343</v>
      </c>
      <c r="D61" s="65"/>
      <c r="E61" s="66"/>
      <c r="F61" s="78" t="s">
        <v>312</v>
      </c>
      <c r="G61" s="46" t="s">
        <v>344</v>
      </c>
      <c r="H61" s="46" t="s">
        <v>448</v>
      </c>
      <c r="I61" s="71">
        <f t="shared" si="2"/>
        <v>2</v>
      </c>
      <c r="J61" s="16">
        <f t="shared" si="0"/>
        <v>34.76</v>
      </c>
      <c r="K61" s="16">
        <f t="shared" si="1"/>
        <v>17.38</v>
      </c>
    </row>
    <row r="62" spans="1:37" x14ac:dyDescent="0.25">
      <c r="A62" s="57" t="s">
        <v>167</v>
      </c>
      <c r="B62" s="8" t="s">
        <v>345</v>
      </c>
      <c r="C62" s="28" t="s">
        <v>346</v>
      </c>
      <c r="D62" s="65"/>
      <c r="E62" s="66"/>
      <c r="F62" s="78" t="s">
        <v>322</v>
      </c>
      <c r="G62" s="46" t="s">
        <v>347</v>
      </c>
      <c r="H62" s="46" t="s">
        <v>449</v>
      </c>
      <c r="I62" s="71">
        <f t="shared" si="2"/>
        <v>3</v>
      </c>
      <c r="J62" s="16">
        <f t="shared" si="0"/>
        <v>52.14</v>
      </c>
      <c r="K62" s="16">
        <f t="shared" si="1"/>
        <v>26.07</v>
      </c>
    </row>
    <row r="63" spans="1:37" x14ac:dyDescent="0.25">
      <c r="A63" s="57" t="s">
        <v>318</v>
      </c>
      <c r="B63" s="8" t="s">
        <v>229</v>
      </c>
      <c r="C63" s="28" t="s">
        <v>231</v>
      </c>
      <c r="D63" s="65"/>
      <c r="E63" s="66"/>
      <c r="F63" s="78" t="s">
        <v>214</v>
      </c>
      <c r="G63" s="46" t="s">
        <v>260</v>
      </c>
      <c r="H63" s="46" t="s">
        <v>260</v>
      </c>
      <c r="I63" s="71">
        <f t="shared" si="2"/>
        <v>0</v>
      </c>
      <c r="J63" s="16">
        <f t="shared" si="0"/>
        <v>0</v>
      </c>
      <c r="K63" s="16">
        <f t="shared" si="1"/>
        <v>0</v>
      </c>
    </row>
    <row r="64" spans="1:37" x14ac:dyDescent="0.25">
      <c r="A64" s="57" t="s">
        <v>364</v>
      </c>
      <c r="B64" s="8" t="s">
        <v>230</v>
      </c>
      <c r="C64" s="28" t="s">
        <v>231</v>
      </c>
      <c r="D64" s="65"/>
      <c r="E64" s="66"/>
      <c r="F64" s="78" t="s">
        <v>214</v>
      </c>
      <c r="G64" s="46" t="s">
        <v>348</v>
      </c>
      <c r="H64" s="46" t="s">
        <v>450</v>
      </c>
      <c r="I64" s="71">
        <f t="shared" si="2"/>
        <v>6</v>
      </c>
      <c r="J64" s="16">
        <f t="shared" si="0"/>
        <v>104.28</v>
      </c>
      <c r="K64" s="16">
        <f t="shared" si="1"/>
        <v>52.14</v>
      </c>
    </row>
    <row r="65" spans="1:12" x14ac:dyDescent="0.25">
      <c r="A65" s="57" t="s">
        <v>378</v>
      </c>
      <c r="B65" s="12" t="s">
        <v>82</v>
      </c>
      <c r="C65" s="41" t="s">
        <v>143</v>
      </c>
      <c r="D65" s="42"/>
      <c r="E65" s="66"/>
      <c r="F65" s="67" t="s">
        <v>232</v>
      </c>
      <c r="G65" s="48" t="s">
        <v>65</v>
      </c>
      <c r="H65" s="48" t="s">
        <v>71</v>
      </c>
      <c r="I65" s="71">
        <f t="shared" si="2"/>
        <v>2</v>
      </c>
      <c r="J65" s="16">
        <f t="shared" si="0"/>
        <v>34.76</v>
      </c>
      <c r="K65" s="16">
        <f t="shared" si="1"/>
        <v>17.38</v>
      </c>
    </row>
    <row r="66" spans="1:12" x14ac:dyDescent="0.25">
      <c r="A66" s="57" t="s">
        <v>309</v>
      </c>
      <c r="B66" s="12" t="s">
        <v>233</v>
      </c>
      <c r="C66" s="41" t="s">
        <v>234</v>
      </c>
      <c r="D66" s="42"/>
      <c r="E66" s="66"/>
      <c r="F66" s="67" t="s">
        <v>210</v>
      </c>
      <c r="G66" s="48" t="s">
        <v>349</v>
      </c>
      <c r="H66" s="48" t="s">
        <v>94</v>
      </c>
      <c r="I66" s="71">
        <f t="shared" si="2"/>
        <v>1</v>
      </c>
      <c r="J66" s="16">
        <f t="shared" si="0"/>
        <v>17.38</v>
      </c>
      <c r="K66" s="16">
        <f t="shared" si="1"/>
        <v>8.69</v>
      </c>
    </row>
    <row r="67" spans="1:12" x14ac:dyDescent="0.25">
      <c r="A67" s="57" t="s">
        <v>391</v>
      </c>
      <c r="B67" s="12" t="s">
        <v>183</v>
      </c>
      <c r="C67" s="41" t="s">
        <v>184</v>
      </c>
      <c r="D67" s="8"/>
      <c r="E67" s="10"/>
      <c r="F67" s="43" t="s">
        <v>166</v>
      </c>
      <c r="G67" s="48" t="s">
        <v>31</v>
      </c>
      <c r="H67" s="48" t="s">
        <v>43</v>
      </c>
      <c r="I67" s="71">
        <f t="shared" si="2"/>
        <v>4</v>
      </c>
      <c r="J67" s="16">
        <f t="shared" si="0"/>
        <v>69.52</v>
      </c>
      <c r="K67" s="16">
        <f t="shared" si="1"/>
        <v>34.76</v>
      </c>
    </row>
    <row r="68" spans="1:12" x14ac:dyDescent="0.25">
      <c r="A68" s="57" t="s">
        <v>155</v>
      </c>
      <c r="B68" s="12" t="s">
        <v>443</v>
      </c>
      <c r="C68" s="41" t="s">
        <v>444</v>
      </c>
      <c r="D68" s="8"/>
      <c r="E68" s="10"/>
      <c r="F68" s="43" t="s">
        <v>410</v>
      </c>
      <c r="G68" s="48" t="s">
        <v>514</v>
      </c>
      <c r="H68" s="48" t="s">
        <v>445</v>
      </c>
      <c r="I68" s="71">
        <f t="shared" ref="I68" si="5">H68-G68</f>
        <v>2</v>
      </c>
      <c r="J68" s="16">
        <f t="shared" si="0"/>
        <v>34.76</v>
      </c>
      <c r="K68" s="16">
        <f t="shared" si="1"/>
        <v>17.38</v>
      </c>
    </row>
    <row r="69" spans="1:12" x14ac:dyDescent="0.25">
      <c r="A69" s="57" t="s">
        <v>392</v>
      </c>
      <c r="B69" s="12" t="s">
        <v>235</v>
      </c>
      <c r="C69" s="41" t="s">
        <v>236</v>
      </c>
      <c r="D69" s="8"/>
      <c r="E69" s="10"/>
      <c r="F69" s="43" t="s">
        <v>222</v>
      </c>
      <c r="G69" s="48" t="s">
        <v>350</v>
      </c>
      <c r="H69" s="48" t="s">
        <v>446</v>
      </c>
      <c r="I69" s="71">
        <f t="shared" si="2"/>
        <v>3</v>
      </c>
      <c r="J69" s="16">
        <f t="shared" si="0"/>
        <v>52.14</v>
      </c>
      <c r="K69" s="16">
        <f t="shared" si="1"/>
        <v>26.07</v>
      </c>
    </row>
    <row r="70" spans="1:12" x14ac:dyDescent="0.25">
      <c r="A70" s="57" t="s">
        <v>256</v>
      </c>
      <c r="B70" s="12" t="s">
        <v>351</v>
      </c>
      <c r="C70" s="41" t="s">
        <v>352</v>
      </c>
      <c r="D70" s="8"/>
      <c r="E70" s="10"/>
      <c r="F70" s="43" t="s">
        <v>327</v>
      </c>
      <c r="G70" s="48" t="s">
        <v>23</v>
      </c>
      <c r="H70" s="48" t="s">
        <v>29</v>
      </c>
      <c r="I70" s="71">
        <f t="shared" si="2"/>
        <v>2</v>
      </c>
      <c r="J70" s="16">
        <f t="shared" si="0"/>
        <v>34.76</v>
      </c>
      <c r="K70" s="16">
        <f t="shared" si="1"/>
        <v>17.38</v>
      </c>
    </row>
    <row r="71" spans="1:12" x14ac:dyDescent="0.25">
      <c r="A71" s="57" t="s">
        <v>109</v>
      </c>
      <c r="B71" s="12" t="s">
        <v>440</v>
      </c>
      <c r="C71" s="41" t="s">
        <v>441</v>
      </c>
      <c r="D71" s="8"/>
      <c r="E71" s="10"/>
      <c r="F71" s="43" t="s">
        <v>442</v>
      </c>
      <c r="G71" s="48" t="s">
        <v>16</v>
      </c>
      <c r="H71" s="48" t="s">
        <v>16</v>
      </c>
      <c r="I71" s="71">
        <f t="shared" si="2"/>
        <v>0</v>
      </c>
      <c r="J71" s="16">
        <f t="shared" si="0"/>
        <v>0</v>
      </c>
      <c r="K71" s="16">
        <f t="shared" si="1"/>
        <v>0</v>
      </c>
    </row>
    <row r="72" spans="1:12" x14ac:dyDescent="0.25">
      <c r="A72" s="57" t="s">
        <v>393</v>
      </c>
      <c r="B72" s="12" t="s">
        <v>185</v>
      </c>
      <c r="C72" s="89" t="s">
        <v>187</v>
      </c>
      <c r="D72" s="241"/>
      <c r="E72" s="243"/>
      <c r="F72" s="83" t="s">
        <v>188</v>
      </c>
      <c r="G72" s="48" t="s">
        <v>160</v>
      </c>
      <c r="H72" s="48" t="s">
        <v>160</v>
      </c>
      <c r="I72" s="71">
        <f t="shared" si="2"/>
        <v>0</v>
      </c>
      <c r="J72" s="16">
        <f t="shared" ref="J72:J102" si="6">I72*17.38</f>
        <v>0</v>
      </c>
      <c r="K72" s="16">
        <f t="shared" ref="K72:K102" si="7">I72*8.69</f>
        <v>0</v>
      </c>
    </row>
    <row r="73" spans="1:12" x14ac:dyDescent="0.25">
      <c r="A73" s="57" t="s">
        <v>394</v>
      </c>
      <c r="B73" s="12" t="s">
        <v>186</v>
      </c>
      <c r="C73" s="90"/>
      <c r="D73" s="242"/>
      <c r="E73" s="244"/>
      <c r="F73" s="85"/>
      <c r="G73" s="48" t="s">
        <v>353</v>
      </c>
      <c r="H73" s="48" t="s">
        <v>353</v>
      </c>
      <c r="I73" s="71">
        <f t="shared" si="2"/>
        <v>0</v>
      </c>
      <c r="J73" s="16">
        <f t="shared" si="6"/>
        <v>0</v>
      </c>
      <c r="K73" s="16">
        <f t="shared" si="7"/>
        <v>0</v>
      </c>
      <c r="L73" s="54"/>
    </row>
    <row r="74" spans="1:12" x14ac:dyDescent="0.25">
      <c r="A74" s="57" t="s">
        <v>395</v>
      </c>
      <c r="B74" s="12" t="s">
        <v>354</v>
      </c>
      <c r="C74" s="41" t="s">
        <v>355</v>
      </c>
      <c r="D74" s="8"/>
      <c r="E74" s="10"/>
      <c r="F74" s="43" t="s">
        <v>327</v>
      </c>
      <c r="G74" s="48" t="s">
        <v>356</v>
      </c>
      <c r="H74" s="48" t="s">
        <v>356</v>
      </c>
      <c r="I74" s="71">
        <f t="shared" si="2"/>
        <v>0</v>
      </c>
      <c r="J74" s="16">
        <f t="shared" si="6"/>
        <v>0</v>
      </c>
      <c r="K74" s="16">
        <f t="shared" si="7"/>
        <v>0</v>
      </c>
      <c r="L74" s="54"/>
    </row>
    <row r="75" spans="1:12" x14ac:dyDescent="0.25">
      <c r="A75" s="57" t="s">
        <v>268</v>
      </c>
      <c r="B75" s="12" t="s">
        <v>357</v>
      </c>
      <c r="C75" s="41" t="s">
        <v>358</v>
      </c>
      <c r="D75" s="8"/>
      <c r="E75" s="10"/>
      <c r="F75" s="43" t="s">
        <v>312</v>
      </c>
      <c r="G75" s="48" t="s">
        <v>359</v>
      </c>
      <c r="H75" s="48" t="s">
        <v>359</v>
      </c>
      <c r="I75" s="71">
        <f t="shared" si="2"/>
        <v>0</v>
      </c>
      <c r="J75" s="16">
        <f t="shared" si="6"/>
        <v>0</v>
      </c>
      <c r="K75" s="16">
        <f t="shared" si="7"/>
        <v>0</v>
      </c>
      <c r="L75" s="54"/>
    </row>
    <row r="76" spans="1:12" x14ac:dyDescent="0.25">
      <c r="A76" s="57" t="s">
        <v>168</v>
      </c>
      <c r="B76" s="12" t="s">
        <v>437</v>
      </c>
      <c r="C76" s="41" t="s">
        <v>438</v>
      </c>
      <c r="D76" s="8"/>
      <c r="E76" s="10"/>
      <c r="F76" s="43" t="s">
        <v>422</v>
      </c>
      <c r="G76" s="48" t="s">
        <v>439</v>
      </c>
      <c r="H76" s="48" t="s">
        <v>439</v>
      </c>
      <c r="I76" s="71">
        <f t="shared" ref="I76" si="8">H76-G76</f>
        <v>0</v>
      </c>
      <c r="J76" s="16">
        <f t="shared" si="6"/>
        <v>0</v>
      </c>
      <c r="K76" s="16">
        <f t="shared" si="7"/>
        <v>0</v>
      </c>
      <c r="L76" s="54"/>
    </row>
    <row r="77" spans="1:12" x14ac:dyDescent="0.25">
      <c r="A77" s="57" t="s">
        <v>396</v>
      </c>
      <c r="B77" s="12" t="s">
        <v>430</v>
      </c>
      <c r="C77" s="41" t="s">
        <v>431</v>
      </c>
      <c r="D77" s="8"/>
      <c r="E77" s="10"/>
      <c r="F77" s="43" t="s">
        <v>416</v>
      </c>
      <c r="G77" s="48" t="s">
        <v>432</v>
      </c>
      <c r="H77" s="48" t="s">
        <v>432</v>
      </c>
      <c r="I77" s="71">
        <f t="shared" ref="I77" si="9">H77-G77</f>
        <v>0</v>
      </c>
      <c r="J77" s="16">
        <f t="shared" si="6"/>
        <v>0</v>
      </c>
      <c r="K77" s="16">
        <f t="shared" si="7"/>
        <v>0</v>
      </c>
      <c r="L77" s="54"/>
    </row>
    <row r="78" spans="1:12" x14ac:dyDescent="0.25">
      <c r="A78" s="57" t="s">
        <v>295</v>
      </c>
      <c r="B78" s="12" t="s">
        <v>433</v>
      </c>
      <c r="C78" s="41" t="s">
        <v>434</v>
      </c>
      <c r="D78" s="8"/>
      <c r="E78" s="10"/>
      <c r="F78" s="43" t="s">
        <v>435</v>
      </c>
      <c r="G78" s="48" t="s">
        <v>23</v>
      </c>
      <c r="H78" s="48" t="s">
        <v>23</v>
      </c>
      <c r="I78" s="71">
        <f t="shared" ref="I78" si="10">H78-G78</f>
        <v>0</v>
      </c>
      <c r="J78" s="16">
        <f t="shared" si="6"/>
        <v>0</v>
      </c>
      <c r="K78" s="16">
        <f t="shared" si="7"/>
        <v>0</v>
      </c>
      <c r="L78" s="54"/>
    </row>
    <row r="79" spans="1:12" x14ac:dyDescent="0.25">
      <c r="A79" s="57" t="s">
        <v>397</v>
      </c>
      <c r="B79" s="8" t="s">
        <v>84</v>
      </c>
      <c r="C79" s="12" t="s">
        <v>144</v>
      </c>
      <c r="D79" s="8"/>
      <c r="E79" s="10"/>
      <c r="F79" s="8" t="s">
        <v>73</v>
      </c>
      <c r="G79" s="46" t="s">
        <v>360</v>
      </c>
      <c r="H79" s="46" t="s">
        <v>436</v>
      </c>
      <c r="I79" s="71">
        <f t="shared" si="2"/>
        <v>2</v>
      </c>
      <c r="J79" s="16">
        <f t="shared" si="6"/>
        <v>34.76</v>
      </c>
      <c r="K79" s="16">
        <f t="shared" si="7"/>
        <v>17.38</v>
      </c>
    </row>
    <row r="80" spans="1:12" x14ac:dyDescent="0.25">
      <c r="A80" s="57" t="s">
        <v>398</v>
      </c>
      <c r="B80" s="8" t="s">
        <v>237</v>
      </c>
      <c r="C80" s="75" t="s">
        <v>238</v>
      </c>
      <c r="D80" s="8"/>
      <c r="E80" s="10"/>
      <c r="F80" s="8" t="s">
        <v>214</v>
      </c>
      <c r="G80" s="46" t="s">
        <v>13</v>
      </c>
      <c r="H80" s="46" t="s">
        <v>17</v>
      </c>
      <c r="I80" s="71">
        <f t="shared" si="2"/>
        <v>1</v>
      </c>
      <c r="J80" s="16">
        <f t="shared" si="6"/>
        <v>17.38</v>
      </c>
      <c r="K80" s="16">
        <f t="shared" si="7"/>
        <v>8.69</v>
      </c>
    </row>
    <row r="81" spans="1:11" x14ac:dyDescent="0.25">
      <c r="A81" s="57" t="s">
        <v>264</v>
      </c>
      <c r="B81" s="74" t="s">
        <v>417</v>
      </c>
      <c r="C81" s="75" t="s">
        <v>418</v>
      </c>
      <c r="D81" s="31"/>
      <c r="E81" s="82"/>
      <c r="F81" s="31" t="s">
        <v>419</v>
      </c>
      <c r="G81" s="46" t="s">
        <v>335</v>
      </c>
      <c r="H81" s="46" t="s">
        <v>335</v>
      </c>
      <c r="I81" s="71">
        <f t="shared" ref="I81" si="11">H81-G81</f>
        <v>0</v>
      </c>
      <c r="J81" s="16">
        <f t="shared" si="6"/>
        <v>0</v>
      </c>
      <c r="K81" s="16">
        <f t="shared" si="7"/>
        <v>0</v>
      </c>
    </row>
    <row r="82" spans="1:11" x14ac:dyDescent="0.25">
      <c r="A82" s="57" t="s">
        <v>399</v>
      </c>
      <c r="B82" s="74" t="s">
        <v>420</v>
      </c>
      <c r="C82" s="75" t="s">
        <v>421</v>
      </c>
      <c r="D82" s="31"/>
      <c r="E82" s="82"/>
      <c r="F82" s="31" t="s">
        <v>422</v>
      </c>
      <c r="G82" s="46" t="s">
        <v>423</v>
      </c>
      <c r="H82" s="46" t="s">
        <v>423</v>
      </c>
      <c r="I82" s="71">
        <f t="shared" ref="I82" si="12">H82-G82</f>
        <v>0</v>
      </c>
      <c r="J82" s="16">
        <f t="shared" si="6"/>
        <v>0</v>
      </c>
      <c r="K82" s="16">
        <f t="shared" si="7"/>
        <v>0</v>
      </c>
    </row>
    <row r="83" spans="1:11" x14ac:dyDescent="0.25">
      <c r="A83" s="57" t="s">
        <v>409</v>
      </c>
      <c r="B83" s="74" t="s">
        <v>361</v>
      </c>
      <c r="C83" s="76" t="s">
        <v>362</v>
      </c>
      <c r="D83" s="241"/>
      <c r="E83" s="243"/>
      <c r="F83" s="86" t="s">
        <v>363</v>
      </c>
      <c r="G83" s="46" t="s">
        <v>17</v>
      </c>
      <c r="H83" s="46" t="s">
        <v>71</v>
      </c>
      <c r="I83" s="71">
        <f t="shared" si="2"/>
        <v>18</v>
      </c>
      <c r="J83" s="16">
        <f t="shared" si="6"/>
        <v>312.83999999999997</v>
      </c>
      <c r="K83" s="16">
        <f t="shared" si="7"/>
        <v>156.41999999999999</v>
      </c>
    </row>
    <row r="84" spans="1:11" x14ac:dyDescent="0.25">
      <c r="A84" s="57" t="s">
        <v>492</v>
      </c>
      <c r="B84" s="8" t="s">
        <v>387</v>
      </c>
      <c r="C84" s="77"/>
      <c r="D84" s="242"/>
      <c r="E84" s="244"/>
      <c r="F84" s="88"/>
      <c r="G84" s="46" t="s">
        <v>40</v>
      </c>
      <c r="H84" s="46" t="s">
        <v>58</v>
      </c>
      <c r="I84" s="71">
        <f>H84-G84</f>
        <v>6</v>
      </c>
      <c r="J84" s="16">
        <f t="shared" si="6"/>
        <v>104.28</v>
      </c>
      <c r="K84" s="16">
        <f t="shared" si="7"/>
        <v>52.14</v>
      </c>
    </row>
    <row r="85" spans="1:11" x14ac:dyDescent="0.25">
      <c r="A85" s="57" t="s">
        <v>493</v>
      </c>
      <c r="B85" s="8" t="s">
        <v>424</v>
      </c>
      <c r="C85" s="83" t="s">
        <v>427</v>
      </c>
      <c r="D85" s="79"/>
      <c r="E85" s="80"/>
      <c r="F85" s="86" t="s">
        <v>428</v>
      </c>
      <c r="G85" s="46" t="s">
        <v>268</v>
      </c>
      <c r="H85" s="46" t="s">
        <v>168</v>
      </c>
      <c r="I85" s="71">
        <f t="shared" ref="I85:I87" si="13">H85-G85</f>
        <v>1</v>
      </c>
      <c r="J85" s="16">
        <f t="shared" si="6"/>
        <v>17.38</v>
      </c>
      <c r="K85" s="16">
        <f t="shared" si="7"/>
        <v>8.69</v>
      </c>
    </row>
    <row r="86" spans="1:11" x14ac:dyDescent="0.25">
      <c r="A86" s="57" t="s">
        <v>494</v>
      </c>
      <c r="B86" s="8" t="s">
        <v>425</v>
      </c>
      <c r="C86" s="84"/>
      <c r="D86" s="79"/>
      <c r="E86" s="80"/>
      <c r="F86" s="87"/>
      <c r="G86" s="46" t="s">
        <v>513</v>
      </c>
      <c r="H86" s="46" t="s">
        <v>429</v>
      </c>
      <c r="I86" s="71">
        <f t="shared" si="13"/>
        <v>1</v>
      </c>
      <c r="J86" s="16">
        <f t="shared" si="6"/>
        <v>17.38</v>
      </c>
      <c r="K86" s="16">
        <f t="shared" si="7"/>
        <v>8.69</v>
      </c>
    </row>
    <row r="87" spans="1:11" x14ac:dyDescent="0.25">
      <c r="A87" s="57" t="s">
        <v>495</v>
      </c>
      <c r="B87" s="8" t="s">
        <v>426</v>
      </c>
      <c r="C87" s="85"/>
      <c r="D87" s="79"/>
      <c r="E87" s="80"/>
      <c r="F87" s="88"/>
      <c r="G87" s="46" t="s">
        <v>190</v>
      </c>
      <c r="H87" s="46" t="s">
        <v>243</v>
      </c>
      <c r="I87" s="71">
        <f t="shared" si="13"/>
        <v>1</v>
      </c>
      <c r="J87" s="16">
        <f t="shared" si="6"/>
        <v>17.38</v>
      </c>
      <c r="K87" s="16">
        <f t="shared" si="7"/>
        <v>8.69</v>
      </c>
    </row>
    <row r="88" spans="1:11" x14ac:dyDescent="0.25">
      <c r="A88" s="57" t="s">
        <v>496</v>
      </c>
      <c r="B88" s="8" t="s">
        <v>414</v>
      </c>
      <c r="C88" s="77" t="s">
        <v>415</v>
      </c>
      <c r="D88" s="79"/>
      <c r="E88" s="80"/>
      <c r="F88" s="78" t="s">
        <v>416</v>
      </c>
      <c r="G88" s="46" t="s">
        <v>394</v>
      </c>
      <c r="H88" s="46" t="s">
        <v>394</v>
      </c>
      <c r="I88" s="71">
        <f>H88-G88</f>
        <v>0</v>
      </c>
      <c r="J88" s="16">
        <f t="shared" si="6"/>
        <v>0</v>
      </c>
      <c r="K88" s="16">
        <f t="shared" si="7"/>
        <v>0</v>
      </c>
    </row>
    <row r="89" spans="1:11" x14ac:dyDescent="0.25">
      <c r="A89" s="57" t="s">
        <v>497</v>
      </c>
      <c r="B89" s="8" t="s">
        <v>86</v>
      </c>
      <c r="C89" s="12" t="s">
        <v>145</v>
      </c>
      <c r="D89" s="8"/>
      <c r="E89" s="10"/>
      <c r="F89" s="8" t="s">
        <v>87</v>
      </c>
      <c r="G89" s="46" t="s">
        <v>364</v>
      </c>
      <c r="H89" s="46" t="s">
        <v>391</v>
      </c>
      <c r="I89" s="71">
        <f t="shared" si="2"/>
        <v>3</v>
      </c>
      <c r="J89" s="16">
        <f t="shared" si="6"/>
        <v>52.14</v>
      </c>
      <c r="K89" s="16">
        <f t="shared" si="7"/>
        <v>26.07</v>
      </c>
    </row>
    <row r="90" spans="1:11" x14ac:dyDescent="0.25">
      <c r="A90" s="57" t="s">
        <v>498</v>
      </c>
      <c r="B90" s="8" t="s">
        <v>89</v>
      </c>
      <c r="C90" s="12" t="s">
        <v>147</v>
      </c>
      <c r="D90" s="8"/>
      <c r="E90" s="10"/>
      <c r="F90" s="8" t="s">
        <v>87</v>
      </c>
      <c r="G90" s="46" t="s">
        <v>245</v>
      </c>
      <c r="H90" s="46" t="s">
        <v>153</v>
      </c>
      <c r="I90" s="71">
        <f t="shared" si="2"/>
        <v>4</v>
      </c>
      <c r="J90" s="16">
        <f t="shared" si="6"/>
        <v>69.52</v>
      </c>
      <c r="K90" s="16">
        <f t="shared" si="7"/>
        <v>34.76</v>
      </c>
    </row>
    <row r="91" spans="1:11" x14ac:dyDescent="0.25">
      <c r="A91" s="57" t="s">
        <v>499</v>
      </c>
      <c r="B91" s="8" t="s">
        <v>239</v>
      </c>
      <c r="C91" s="12" t="s">
        <v>241</v>
      </c>
      <c r="D91" s="8"/>
      <c r="E91" s="10"/>
      <c r="F91" s="8" t="s">
        <v>210</v>
      </c>
      <c r="G91" s="46" t="s">
        <v>26</v>
      </c>
      <c r="H91" s="46" t="s">
        <v>31</v>
      </c>
      <c r="I91" s="71">
        <f t="shared" si="2"/>
        <v>2</v>
      </c>
      <c r="J91" s="16">
        <f t="shared" si="6"/>
        <v>34.76</v>
      </c>
      <c r="K91" s="16">
        <f t="shared" si="7"/>
        <v>17.38</v>
      </c>
    </row>
    <row r="92" spans="1:11" x14ac:dyDescent="0.25">
      <c r="A92" s="57" t="s">
        <v>500</v>
      </c>
      <c r="B92" s="8" t="s">
        <v>240</v>
      </c>
      <c r="C92" s="12" t="s">
        <v>241</v>
      </c>
      <c r="D92" s="8"/>
      <c r="E92" s="10"/>
      <c r="F92" s="8" t="s">
        <v>210</v>
      </c>
      <c r="G92" s="46" t="s">
        <v>29</v>
      </c>
      <c r="H92" s="46" t="s">
        <v>31</v>
      </c>
      <c r="I92" s="71">
        <f t="shared" ref="I92:I102" si="14">H92-G92</f>
        <v>1</v>
      </c>
      <c r="J92" s="16">
        <f t="shared" si="6"/>
        <v>17.38</v>
      </c>
      <c r="K92" s="16">
        <f t="shared" si="7"/>
        <v>8.69</v>
      </c>
    </row>
    <row r="93" spans="1:11" x14ac:dyDescent="0.25">
      <c r="A93" s="57" t="s">
        <v>501</v>
      </c>
      <c r="B93" s="8" t="s">
        <v>365</v>
      </c>
      <c r="C93" s="12" t="s">
        <v>366</v>
      </c>
      <c r="D93" s="8"/>
      <c r="E93" s="10"/>
      <c r="F93" s="8" t="s">
        <v>327</v>
      </c>
      <c r="G93" s="46" t="s">
        <v>192</v>
      </c>
      <c r="H93" s="46" t="s">
        <v>193</v>
      </c>
      <c r="I93" s="71">
        <f t="shared" si="14"/>
        <v>1</v>
      </c>
      <c r="J93" s="16">
        <f t="shared" si="6"/>
        <v>17.38</v>
      </c>
      <c r="K93" s="16">
        <f t="shared" si="7"/>
        <v>8.69</v>
      </c>
    </row>
    <row r="94" spans="1:11" x14ac:dyDescent="0.25">
      <c r="A94" s="57" t="s">
        <v>502</v>
      </c>
      <c r="B94" s="8" t="s">
        <v>367</v>
      </c>
      <c r="C94" s="12" t="s">
        <v>368</v>
      </c>
      <c r="D94" s="8"/>
      <c r="E94" s="10"/>
      <c r="F94" s="8" t="s">
        <v>312</v>
      </c>
      <c r="G94" s="46" t="s">
        <v>369</v>
      </c>
      <c r="H94" s="46" t="s">
        <v>406</v>
      </c>
      <c r="I94" s="71">
        <f t="shared" si="14"/>
        <v>9</v>
      </c>
      <c r="J94" s="16">
        <f t="shared" si="6"/>
        <v>156.41999999999999</v>
      </c>
      <c r="K94" s="16">
        <f t="shared" si="7"/>
        <v>78.209999999999994</v>
      </c>
    </row>
    <row r="95" spans="1:11" x14ac:dyDescent="0.25">
      <c r="A95" s="57" t="s">
        <v>464</v>
      </c>
      <c r="B95" s="8" t="s">
        <v>407</v>
      </c>
      <c r="C95" s="12" t="s">
        <v>408</v>
      </c>
      <c r="D95" s="8"/>
      <c r="E95" s="10"/>
      <c r="F95" s="8" t="s">
        <v>410</v>
      </c>
      <c r="G95" s="46" t="s">
        <v>16</v>
      </c>
      <c r="H95" s="46" t="s">
        <v>16</v>
      </c>
      <c r="I95" s="71">
        <f t="shared" si="14"/>
        <v>0</v>
      </c>
      <c r="J95" s="16">
        <f t="shared" si="6"/>
        <v>0</v>
      </c>
      <c r="K95" s="16">
        <f t="shared" si="7"/>
        <v>0</v>
      </c>
    </row>
    <row r="96" spans="1:11" x14ac:dyDescent="0.25">
      <c r="A96" s="57" t="s">
        <v>100</v>
      </c>
      <c r="B96" s="8" t="s">
        <v>411</v>
      </c>
      <c r="C96" s="12" t="s">
        <v>412</v>
      </c>
      <c r="D96" s="8"/>
      <c r="E96" s="10"/>
      <c r="F96" s="8" t="s">
        <v>410</v>
      </c>
      <c r="G96" s="46" t="s">
        <v>413</v>
      </c>
      <c r="H96" s="46" t="s">
        <v>413</v>
      </c>
      <c r="I96" s="71">
        <f t="shared" si="14"/>
        <v>0</v>
      </c>
      <c r="J96" s="16">
        <f t="shared" si="6"/>
        <v>0</v>
      </c>
      <c r="K96" s="16">
        <f t="shared" si="7"/>
        <v>0</v>
      </c>
    </row>
    <row r="97" spans="1:14" x14ac:dyDescent="0.25">
      <c r="A97" s="57" t="s">
        <v>503</v>
      </c>
      <c r="B97" s="8" t="s">
        <v>373</v>
      </c>
      <c r="C97" s="12" t="s">
        <v>376</v>
      </c>
      <c r="D97" s="8"/>
      <c r="E97" s="10"/>
      <c r="F97" s="8" t="s">
        <v>322</v>
      </c>
      <c r="G97" s="46" t="s">
        <v>54</v>
      </c>
      <c r="H97" s="46" t="s">
        <v>58</v>
      </c>
      <c r="I97" s="71">
        <f t="shared" si="14"/>
        <v>1</v>
      </c>
      <c r="J97" s="16">
        <f t="shared" si="6"/>
        <v>17.38</v>
      </c>
      <c r="K97" s="16">
        <f t="shared" si="7"/>
        <v>8.69</v>
      </c>
    </row>
    <row r="98" spans="1:14" x14ac:dyDescent="0.25">
      <c r="A98" s="57" t="s">
        <v>112</v>
      </c>
      <c r="B98" s="8" t="s">
        <v>374</v>
      </c>
      <c r="C98" s="76" t="s">
        <v>377</v>
      </c>
      <c r="D98" s="237"/>
      <c r="E98" s="239"/>
      <c r="F98" s="86" t="s">
        <v>322</v>
      </c>
      <c r="G98" s="46" t="s">
        <v>378</v>
      </c>
      <c r="H98" s="46" t="s">
        <v>256</v>
      </c>
      <c r="I98" s="71">
        <f t="shared" si="14"/>
        <v>5</v>
      </c>
      <c r="J98" s="16">
        <f t="shared" si="6"/>
        <v>86.899999999999991</v>
      </c>
      <c r="K98" s="16">
        <f t="shared" si="7"/>
        <v>43.449999999999996</v>
      </c>
    </row>
    <row r="99" spans="1:14" x14ac:dyDescent="0.25">
      <c r="A99" s="57" t="s">
        <v>504</v>
      </c>
      <c r="B99" s="8" t="s">
        <v>375</v>
      </c>
      <c r="C99" s="77"/>
      <c r="D99" s="238"/>
      <c r="E99" s="240"/>
      <c r="F99" s="88"/>
      <c r="G99" s="46" t="s">
        <v>379</v>
      </c>
      <c r="H99" s="46" t="s">
        <v>405</v>
      </c>
      <c r="I99" s="71">
        <f t="shared" si="14"/>
        <v>1</v>
      </c>
      <c r="J99" s="16">
        <f t="shared" si="6"/>
        <v>17.38</v>
      </c>
      <c r="K99" s="16">
        <f t="shared" si="7"/>
        <v>8.69</v>
      </c>
    </row>
    <row r="100" spans="1:14" x14ac:dyDescent="0.25">
      <c r="A100" s="57" t="s">
        <v>505</v>
      </c>
      <c r="B100" s="8" t="s">
        <v>370</v>
      </c>
      <c r="C100" s="12" t="s">
        <v>371</v>
      </c>
      <c r="D100" s="8"/>
      <c r="E100" s="10"/>
      <c r="F100" s="8" t="s">
        <v>372</v>
      </c>
      <c r="G100" s="46" t="s">
        <v>34</v>
      </c>
      <c r="H100" s="46" t="s">
        <v>68</v>
      </c>
      <c r="I100" s="71">
        <f t="shared" si="14"/>
        <v>11</v>
      </c>
      <c r="J100" s="16">
        <f t="shared" si="6"/>
        <v>191.17999999999998</v>
      </c>
      <c r="K100" s="16">
        <f t="shared" si="7"/>
        <v>95.589999999999989</v>
      </c>
    </row>
    <row r="101" spans="1:14" x14ac:dyDescent="0.25">
      <c r="A101" s="57" t="s">
        <v>506</v>
      </c>
      <c r="B101" s="8" t="s">
        <v>380</v>
      </c>
      <c r="C101" s="12" t="s">
        <v>381</v>
      </c>
      <c r="D101" s="8"/>
      <c r="E101" s="10"/>
      <c r="F101" s="8" t="s">
        <v>322</v>
      </c>
      <c r="G101" s="46" t="s">
        <v>382</v>
      </c>
      <c r="H101" s="46" t="s">
        <v>404</v>
      </c>
      <c r="I101" s="71">
        <f t="shared" si="14"/>
        <v>2</v>
      </c>
      <c r="J101" s="16">
        <f t="shared" si="6"/>
        <v>34.76</v>
      </c>
      <c r="K101" s="16">
        <f t="shared" si="7"/>
        <v>17.38</v>
      </c>
    </row>
    <row r="102" spans="1:14" x14ac:dyDescent="0.25">
      <c r="A102" s="57" t="s">
        <v>507</v>
      </c>
      <c r="B102" s="8" t="s">
        <v>385</v>
      </c>
      <c r="C102" s="12" t="s">
        <v>386</v>
      </c>
      <c r="D102" s="8"/>
      <c r="E102" s="10"/>
      <c r="F102" s="8" t="s">
        <v>383</v>
      </c>
      <c r="G102" s="46" t="s">
        <v>384</v>
      </c>
      <c r="H102" s="46" t="s">
        <v>403</v>
      </c>
      <c r="I102" s="71">
        <f t="shared" si="14"/>
        <v>8</v>
      </c>
      <c r="J102" s="16">
        <f t="shared" si="6"/>
        <v>139.04</v>
      </c>
      <c r="K102" s="16">
        <f t="shared" si="7"/>
        <v>69.52</v>
      </c>
    </row>
    <row r="103" spans="1:14" x14ac:dyDescent="0.25">
      <c r="J103" s="17"/>
    </row>
    <row r="104" spans="1:14" s="19" customFormat="1" ht="15.75" x14ac:dyDescent="0.25">
      <c r="A104" s="236" t="s">
        <v>115</v>
      </c>
      <c r="B104" s="236"/>
      <c r="C104" s="236"/>
      <c r="D104" s="236"/>
      <c r="E104" s="236"/>
      <c r="F104" s="236"/>
      <c r="G104" s="236"/>
      <c r="H104" s="236"/>
      <c r="I104" s="236"/>
      <c r="J104" s="20">
        <f>SUM(J7:J102)</f>
        <v>29737.179999999993</v>
      </c>
      <c r="K104" s="20">
        <f>SUM(K7:K102)</f>
        <v>14868.589999999997</v>
      </c>
      <c r="L104" s="20"/>
      <c r="M104" s="20"/>
      <c r="N104" s="20">
        <f>J104+K104</f>
        <v>44605.76999999999</v>
      </c>
    </row>
    <row r="105" spans="1:14" x14ac:dyDescent="0.25">
      <c r="J105" s="17"/>
    </row>
    <row r="106" spans="1:14" x14ac:dyDescent="0.25">
      <c r="J106" s="17"/>
    </row>
    <row r="107" spans="1:14" x14ac:dyDescent="0.25">
      <c r="J107" s="17"/>
    </row>
    <row r="108" spans="1:14" x14ac:dyDescent="0.25">
      <c r="J108" s="17"/>
    </row>
    <row r="109" spans="1:14" x14ac:dyDescent="0.25">
      <c r="J109" s="17"/>
    </row>
    <row r="110" spans="1:14" x14ac:dyDescent="0.25">
      <c r="J110" s="17"/>
    </row>
    <row r="111" spans="1:14" x14ac:dyDescent="0.25">
      <c r="J111" s="17"/>
    </row>
    <row r="112" spans="1:14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</sheetData>
  <mergeCells count="18">
    <mergeCell ref="A5:A6"/>
    <mergeCell ref="B5:B6"/>
    <mergeCell ref="C5:C6"/>
    <mergeCell ref="D5:E5"/>
    <mergeCell ref="F5:F6"/>
    <mergeCell ref="I5:I6"/>
    <mergeCell ref="J5:J6"/>
    <mergeCell ref="K5:K6"/>
    <mergeCell ref="E39:E40"/>
    <mergeCell ref="E56:E57"/>
    <mergeCell ref="G5:H5"/>
    <mergeCell ref="A104:I104"/>
    <mergeCell ref="D72:D73"/>
    <mergeCell ref="E72:E73"/>
    <mergeCell ref="D83:D84"/>
    <mergeCell ref="E83:E84"/>
    <mergeCell ref="D98:D99"/>
    <mergeCell ref="E98:E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6</vt:i4>
      </vt:variant>
    </vt:vector>
  </HeadingPairs>
  <TitlesOfParts>
    <vt:vector size="40" baseType="lpstr">
      <vt:lpstr>ELECT. JULY 2019</vt:lpstr>
      <vt:lpstr>WATER JULY 2019</vt:lpstr>
      <vt:lpstr>ELECT. AUG 2019</vt:lpstr>
      <vt:lpstr>WATER AUG 2019</vt:lpstr>
      <vt:lpstr>ELECT. SEP 2019</vt:lpstr>
      <vt:lpstr>WATER SEP 2019</vt:lpstr>
      <vt:lpstr>ELECT. OCT 2019</vt:lpstr>
      <vt:lpstr>WATER OCT 2019</vt:lpstr>
      <vt:lpstr>ELECT. NOV 2019</vt:lpstr>
      <vt:lpstr>WATER NOV 2019</vt:lpstr>
      <vt:lpstr>ELECT. DEC 2019</vt:lpstr>
      <vt:lpstr>WATER DEC 2019</vt:lpstr>
      <vt:lpstr>ELECT. JAN 2020</vt:lpstr>
      <vt:lpstr>WATER JAN 2020</vt:lpstr>
      <vt:lpstr>ELECT. FEB 2020</vt:lpstr>
      <vt:lpstr>WATER FEB 2020</vt:lpstr>
      <vt:lpstr>ELECT. MAR 2020</vt:lpstr>
      <vt:lpstr>WATER MAR 2020</vt:lpstr>
      <vt:lpstr>ELECT. APR 2020</vt:lpstr>
      <vt:lpstr>WATER APR 2020</vt:lpstr>
      <vt:lpstr>ELECT. MAY 2020</vt:lpstr>
      <vt:lpstr>WATER MAY 2020</vt:lpstr>
      <vt:lpstr>ELECT. JUNE 2020</vt:lpstr>
      <vt:lpstr>WATER JUNE 2020</vt:lpstr>
      <vt:lpstr>ELECT. JULY 2020</vt:lpstr>
      <vt:lpstr>WATER JULY 2020</vt:lpstr>
      <vt:lpstr>ELECT. AUG 2020</vt:lpstr>
      <vt:lpstr>WATER AUG 2020</vt:lpstr>
      <vt:lpstr>ELECT. SEPT 2020</vt:lpstr>
      <vt:lpstr>WATER SEPT 2020</vt:lpstr>
      <vt:lpstr>WATER OCT 2020</vt:lpstr>
      <vt:lpstr>ELECT. OCT 2020</vt:lpstr>
      <vt:lpstr>WATER NOV 2020</vt:lpstr>
      <vt:lpstr>ELECT. NOV 2020</vt:lpstr>
      <vt:lpstr>'ELECT. NOV 2020'!Print_Area</vt:lpstr>
      <vt:lpstr>'ELECT. OCT 2020'!Print_Area</vt:lpstr>
      <vt:lpstr>'ELECT. SEPT 2020'!Print_Area</vt:lpstr>
      <vt:lpstr>'WATER NOV 2020'!Print_Area</vt:lpstr>
      <vt:lpstr>'WATER OCT 2020'!Print_Area</vt:lpstr>
      <vt:lpstr>'WATER SEPT 2020'!Print_Area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2020-11-23T05:53:49Z</cp:lastPrinted>
  <dcterms:created xsi:type="dcterms:W3CDTF">2019-07-29T06:54:20Z</dcterms:created>
  <dcterms:modified xsi:type="dcterms:W3CDTF">2020-12-17T01:28:28Z</dcterms:modified>
</cp:coreProperties>
</file>