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2020'!$A$1:$L$59</definedName>
    <definedName name="_xlnm.Print_Area" localSheetId="9">'AUG 2020'!$A$1:$L$57</definedName>
    <definedName name="_xlnm.Print_Area" localSheetId="1">'DECEMBER 2019'!$A$1:$L$57</definedName>
    <definedName name="_xlnm.Print_Area" localSheetId="3">'FEB 2020'!$A$1:$L$57</definedName>
    <definedName name="_xlnm.Print_Area" localSheetId="2">'JAN 2020'!$A$1:$L$57</definedName>
    <definedName name="_xlnm.Print_Area" localSheetId="8">'JUL 2020'!$A$1:$L$57</definedName>
    <definedName name="_xlnm.Print_Area" localSheetId="7">'JUN 2020'!$A$1:$L$57</definedName>
    <definedName name="_xlnm.Print_Area" localSheetId="4">'MAR 2020'!$A$1:$L$57</definedName>
    <definedName name="_xlnm.Print_Area" localSheetId="6">'MAY 2020'!$A$1:$L$60</definedName>
    <definedName name="_xlnm.Print_Area" localSheetId="12">'NOV 2020'!$A$1:$L$56</definedName>
    <definedName name="_xlnm.Print_Area" localSheetId="0">'NOVEMBER 2019'!$A$1:$L$57</definedName>
    <definedName name="_xlnm.Print_Area" localSheetId="11">'OCT 2020'!$A$1:$L$57</definedName>
    <definedName name="_xlnm.Print_Area" localSheetId="10">'SEPT 2020'!$A$1:$L$57</definedName>
  </definedNames>
  <calcPr calcId="152511"/>
</workbook>
</file>

<file path=xl/calcChain.xml><?xml version="1.0" encoding="utf-8"?>
<calcChain xmlns="http://schemas.openxmlformats.org/spreadsheetml/2006/main">
  <c r="G16" i="15" l="1"/>
  <c r="H16" i="15"/>
  <c r="H29" i="15"/>
  <c r="K28" i="15" s="1"/>
  <c r="K34" i="15"/>
  <c r="K32" i="15"/>
  <c r="F26" i="15"/>
  <c r="H25" i="15"/>
  <c r="K24" i="15" s="1"/>
  <c r="F22" i="15"/>
  <c r="H21" i="15"/>
  <c r="K20" i="15" s="1"/>
  <c r="K35" i="15" l="1"/>
  <c r="I16" i="15" s="1"/>
  <c r="K37" i="15" s="1"/>
  <c r="J16" i="15" l="1"/>
  <c r="H25" i="14" l="1"/>
  <c r="H21" i="14" l="1"/>
  <c r="K35" i="14"/>
  <c r="K33" i="14"/>
  <c r="K30" i="14"/>
  <c r="K28" i="14"/>
  <c r="F26" i="14"/>
  <c r="K24" i="14"/>
  <c r="F22" i="14"/>
  <c r="K20" i="14"/>
  <c r="K36" i="14" l="1"/>
  <c r="I16" i="14" s="1"/>
  <c r="K38" i="14" s="1"/>
  <c r="H25" i="13"/>
  <c r="J16" i="14" l="1"/>
  <c r="H21" i="13"/>
  <c r="K20" i="13" s="1"/>
  <c r="K35" i="13"/>
  <c r="K33" i="13"/>
  <c r="K30" i="13"/>
  <c r="K28" i="13"/>
  <c r="F26" i="13"/>
  <c r="K24" i="13"/>
  <c r="F22" i="13"/>
  <c r="K36" i="13" l="1"/>
  <c r="I16" i="13" s="1"/>
  <c r="J16" i="13"/>
  <c r="K38" i="13"/>
  <c r="H25" i="12"/>
  <c r="H21" i="12"/>
  <c r="K35" i="12" l="1"/>
  <c r="K33" i="12"/>
  <c r="K30" i="12"/>
  <c r="K28" i="12"/>
  <c r="F26" i="12"/>
  <c r="K24" i="12"/>
  <c r="F22" i="12"/>
  <c r="K20" i="12"/>
  <c r="K36" i="12" s="1"/>
  <c r="I16" i="12" s="1"/>
  <c r="K38" i="12" l="1"/>
  <c r="J16" i="12"/>
  <c r="K35" i="11"/>
  <c r="K33" i="11"/>
  <c r="K30" i="11"/>
  <c r="K28" i="11"/>
  <c r="F26" i="11"/>
  <c r="H25" i="11"/>
  <c r="K24" i="11" s="1"/>
  <c r="F22" i="11"/>
  <c r="H21" i="11"/>
  <c r="K20" i="11"/>
  <c r="K36" i="11" l="1"/>
  <c r="I16" i="11" s="1"/>
  <c r="K38" i="11" l="1"/>
  <c r="J16" i="11"/>
  <c r="H25" i="10" l="1"/>
  <c r="K24" i="10" s="1"/>
  <c r="H21" i="10"/>
  <c r="K20" i="10" s="1"/>
  <c r="K35" i="10"/>
  <c r="K33" i="10"/>
  <c r="K30" i="10"/>
  <c r="F26" i="10"/>
  <c r="F22" i="10"/>
  <c r="K28" i="10"/>
  <c r="K36" i="10" l="1"/>
  <c r="I16" i="10" s="1"/>
  <c r="K38" i="10" s="1"/>
  <c r="K35" i="9"/>
  <c r="K33" i="9"/>
  <c r="K30" i="9"/>
  <c r="F26" i="9"/>
  <c r="H25" i="9"/>
  <c r="K24" i="9" s="1"/>
  <c r="F22" i="9"/>
  <c r="H21" i="9"/>
  <c r="I28" i="9" s="1"/>
  <c r="K28" i="9" s="1"/>
  <c r="K20" i="9" l="1"/>
  <c r="J16" i="10"/>
  <c r="K36" i="9"/>
  <c r="I16" i="9" s="1"/>
  <c r="F26" i="8"/>
  <c r="F22" i="8"/>
  <c r="J16" i="9" l="1"/>
  <c r="K38" i="9"/>
  <c r="H25" i="8"/>
  <c r="K24" i="8" s="1"/>
  <c r="H21" i="8"/>
  <c r="K35" i="8"/>
  <c r="K33" i="8"/>
  <c r="K30" i="8"/>
  <c r="K20" i="8" l="1"/>
  <c r="I28" i="8"/>
  <c r="K28" i="8" s="1"/>
  <c r="K36" i="8"/>
  <c r="I16" i="8" s="1"/>
  <c r="K38" i="8" s="1"/>
  <c r="K34" i="7"/>
  <c r="K32" i="7"/>
  <c r="K29" i="7"/>
  <c r="K27" i="7"/>
  <c r="H25" i="7"/>
  <c r="K24" i="7" s="1"/>
  <c r="H21" i="7"/>
  <c r="K20" i="7"/>
  <c r="K35" i="7" l="1"/>
  <c r="I16" i="7" s="1"/>
  <c r="J16" i="8"/>
  <c r="J16" i="7"/>
  <c r="K37" i="7"/>
  <c r="H25" i="6"/>
  <c r="H21" i="6" l="1"/>
  <c r="K34" i="6"/>
  <c r="K32" i="6"/>
  <c r="K29" i="6"/>
  <c r="K27" i="6"/>
  <c r="K24" i="6"/>
  <c r="K20" i="6"/>
  <c r="K35" i="6" l="1"/>
  <c r="I16" i="6" s="1"/>
  <c r="J16" i="6"/>
  <c r="K37" i="6"/>
  <c r="H21" i="5"/>
  <c r="H25" i="5" l="1"/>
  <c r="K34" i="5" l="1"/>
  <c r="K32" i="5"/>
  <c r="K29" i="5"/>
  <c r="K27" i="5"/>
  <c r="K24" i="5"/>
  <c r="K20" i="5"/>
  <c r="K35" i="5" l="1"/>
  <c r="I16" i="5" s="1"/>
  <c r="J16" i="5"/>
  <c r="K37" i="5"/>
  <c r="H25" i="4"/>
  <c r="H21" i="4" l="1"/>
  <c r="K34" i="4" l="1"/>
  <c r="K32" i="4"/>
  <c r="K29" i="4"/>
  <c r="K27" i="4"/>
  <c r="K24" i="4"/>
  <c r="K20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<sst xmlns="http://schemas.openxmlformats.org/spreadsheetml/2006/main" count="579" uniqueCount="114">
  <si>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</si>
  <si>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</si>
  <si>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</si>
  <si>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</si>
  <si>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</si>
  <si>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</si>
  <si>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</si>
  <si>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</si>
  <si>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</si>
  <si>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</si>
  <si>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</si>
  <si>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</si>
  <si>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</si>
  <si>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</si>
  <si>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</si>
  <si>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</si>
  <si>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</si>
  <si>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</si>
  <si>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</si>
  <si>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</si>
  <si>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</si>
  <si>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</si>
  <si>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</si>
  <si>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</si>
  <si>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</si>
  <si>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</si>
  <si>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</si>
  <si>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</si>
  <si>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</si>
  <si>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</si>
  <si>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</si>
  <si>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</si>
  <si>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</si>
  <si>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</si>
  <si>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</si>
  <si>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ANITA MERIDA</t>
  </si>
  <si>
    <t>UNIT: 10B17</t>
  </si>
  <si>
    <t>DEC 5 2019</t>
  </si>
  <si>
    <t>DEC 15 2019</t>
  </si>
  <si>
    <t>BILLING MONTH: NOVEMBER 2019</t>
  </si>
  <si>
    <t>PRES: NOV 25 2019 - PREV: NOV 8 2019 * 17.38</t>
  </si>
  <si>
    <t>PRES: NOV 25 2019 - PREV: NOV 8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</si>
  <si>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</si>
  <si>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</si>
  <si>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</si>
  <si>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</si>
  <si>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</si>
  <si>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</si>
  <si>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</si>
  <si>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</si>
  <si>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</si>
  <si>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</si>
  <si>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</si>
  <si>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</si>
  <si>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</si>
  <si>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</si>
  <si>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</si>
  <si>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</si>
  <si>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</si>
  <si>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</si>
  <si>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</si>
  <si>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</si>
  <si>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</si>
  <si>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</si>
  <si>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</si>
  <si>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</si>
  <si>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</si>
  <si>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</si>
  <si>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</si>
  <si>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</si>
  <si>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</si>
  <si>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</si>
  <si>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</si>
  <si>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</si>
  <si>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</si>
  <si>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</si>
  <si>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</si>
  <si>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</si>
  <si>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</si>
  <si>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</si>
  <si>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</si>
  <si>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</si>
  <si>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BILLING MONTH: JULY 2020</t>
  </si>
  <si>
    <t>JUL 15 2020</t>
  </si>
  <si>
    <t>PRES: JUN 25 2020 - PREV: MAY 26 2020 * 9.62</t>
  </si>
  <si>
    <t>PRES: JUN 25 2020 - PREV: MAY 26 2020 * 96.22</t>
  </si>
  <si>
    <t>AUG 5 2020</t>
  </si>
  <si>
    <t>AUG 15 2020</t>
  </si>
  <si>
    <t>PRES: JUL 25 2020 - PREV: JUN 26 2020 * 8.99</t>
  </si>
  <si>
    <t>PRES: JUL 25 2020 - PREV: JUN 26 2020 * 96.22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</si>
  <si>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</si>
  <si>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</si>
  <si>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</si>
  <si>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</si>
  <si>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</si>
  <si>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</si>
  <si>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</si>
  <si>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</si>
  <si>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</si>
  <si>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</si>
  <si>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</si>
  <si>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</si>
  <si>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</si>
  <si>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</si>
  <si>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</si>
  <si>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</si>
  <si>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</si>
  <si>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</si>
  <si>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</si>
  <si>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</si>
  <si>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</si>
  <si>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</si>
  <si>
    <t>STANDARD RATE - ONGOING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</si>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</sst>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21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0B17%20-%20MERI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19">
          <cell r="E19">
            <v>347.79</v>
          </cell>
        </row>
      </sheetData>
      <sheetData sheetId="1">
        <row r="12">
          <cell r="E12">
            <v>10617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>
        <v>347.79</v>
      </c>
      <c r="I16" s="18">
        <f>K36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93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8" t="s">
        <v>71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8" t="s">
        <v>72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72"/>
      <c r="E27" s="72"/>
      <c r="F27" s="73"/>
      <c r="G27" s="73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1"/>
      <c r="G34" s="71"/>
      <c r="H34" s="7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347.79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T15" sqref="T14:T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>
        <v>347.79</v>
      </c>
      <c r="I16" s="18">
        <f>K36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98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8" t="s">
        <v>71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8" t="s">
        <v>72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77"/>
      <c r="E27" s="77"/>
      <c r="F27" s="78"/>
      <c r="G27" s="7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6"/>
      <c r="G34" s="76"/>
      <c r="H34" s="7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347.79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>
        <v>347.79</v>
      </c>
      <c r="I16" s="18">
        <f>K36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3" t="s">
        <v>32</v>
      </c>
      <c r="E20" s="93"/>
      <c r="F20" s="46" t="s">
        <v>103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8" t="s">
        <v>71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8" t="s">
        <v>72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81"/>
      <c r="E27" s="81"/>
      <c r="F27" s="82"/>
      <c r="G27" s="8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80"/>
      <c r="G34" s="80"/>
      <c r="H34" s="8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347.79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9"/>
      <c r="D42" s="79"/>
      <c r="E42" s="79"/>
      <c r="F42" s="79"/>
      <c r="G42" s="79"/>
      <c r="H42" s="79"/>
      <c r="I42" s="79"/>
      <c r="J42" s="79"/>
      <c r="K42" s="7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abSelected="1" topLeftCell="A12" zoomScale="70" zoomScaleNormal="70" workbookViewId="0">
      <selection activeCell="I27" sqref="I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>
        <f>[1]ASU!$E$12</f>
        <v>10617</v>
      </c>
      <c r="H16" s="18">
        <f>'[1]WTR ELEC'!$E$19</f>
        <v>347.79</v>
      </c>
      <c r="I16" s="18">
        <f>K35</f>
        <v>2430.3200000000002</v>
      </c>
      <c r="J16" s="18">
        <f>I16+H16+G16</f>
        <v>13395.11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3" t="s">
        <v>32</v>
      </c>
      <c r="E20" s="93"/>
      <c r="F20" s="46" t="s">
        <v>110</v>
      </c>
      <c r="G20" s="46"/>
      <c r="H20" s="46"/>
      <c r="I20" s="9"/>
      <c r="J20" s="22">
        <v>0</v>
      </c>
      <c r="K20" s="9">
        <f>H21</f>
        <v>109.80000000000001</v>
      </c>
    </row>
    <row r="21" spans="3:11" ht="21" x14ac:dyDescent="0.35">
      <c r="C21" s="39"/>
      <c r="D21" s="8"/>
      <c r="E21" s="8"/>
      <c r="F21" s="46">
        <v>15</v>
      </c>
      <c r="G21" s="46">
        <v>0</v>
      </c>
      <c r="H21" s="47">
        <f>(F21-G21)*7.32</f>
        <v>109.80000000000001</v>
      </c>
      <c r="I21" s="9"/>
      <c r="J21" s="9"/>
      <c r="K21" s="9"/>
    </row>
    <row r="22" spans="3:11" ht="21" x14ac:dyDescent="0.35">
      <c r="C22" s="39"/>
      <c r="D22" s="98" t="s">
        <v>71</v>
      </c>
      <c r="E22" s="98"/>
      <c r="F22" s="99">
        <f>F21-G21</f>
        <v>15</v>
      </c>
      <c r="G22" s="99"/>
      <c r="H22" s="103" t="s">
        <v>112</v>
      </c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8" t="s">
        <v>15</v>
      </c>
      <c r="E24" s="8"/>
      <c r="F24" s="46" t="s">
        <v>111</v>
      </c>
      <c r="G24" s="46"/>
      <c r="H24" s="46"/>
      <c r="I24" s="9"/>
      <c r="J24" s="22">
        <v>0</v>
      </c>
      <c r="K24" s="9">
        <f>H25</f>
        <v>197.12</v>
      </c>
    </row>
    <row r="25" spans="3:11" ht="21" x14ac:dyDescent="0.35">
      <c r="C25" s="39"/>
      <c r="D25" s="8"/>
      <c r="E25" s="8"/>
      <c r="F25" s="46">
        <v>5</v>
      </c>
      <c r="G25" s="46">
        <v>3</v>
      </c>
      <c r="H25" s="47">
        <f>(F25-G25)*98.56</f>
        <v>197.12</v>
      </c>
      <c r="I25" s="9"/>
      <c r="J25" s="9"/>
      <c r="K25" s="9"/>
    </row>
    <row r="26" spans="3:11" ht="21" x14ac:dyDescent="0.35">
      <c r="C26" s="39"/>
      <c r="D26" s="98" t="s">
        <v>72</v>
      </c>
      <c r="E26" s="98"/>
      <c r="F26" s="99">
        <f>F25-G25</f>
        <v>2</v>
      </c>
      <c r="G26" s="99"/>
      <c r="H26" s="45"/>
      <c r="I26" s="9"/>
      <c r="J26" s="9"/>
      <c r="K26" s="9"/>
    </row>
    <row r="27" spans="3:11" ht="21" x14ac:dyDescent="0.35">
      <c r="C27" s="39"/>
      <c r="D27" s="85"/>
      <c r="E27" s="85"/>
      <c r="F27" s="86"/>
      <c r="G27" s="86"/>
      <c r="H27" s="45"/>
      <c r="I27" s="9"/>
      <c r="J27" s="9"/>
      <c r="K27" s="9"/>
    </row>
    <row r="28" spans="3:11" ht="21" x14ac:dyDescent="0.35">
      <c r="C28" s="38">
        <v>44170</v>
      </c>
      <c r="D28" s="102" t="s">
        <v>108</v>
      </c>
      <c r="E28" s="102"/>
      <c r="F28" s="46" t="s">
        <v>109</v>
      </c>
      <c r="G28" s="46"/>
      <c r="H28" s="46"/>
      <c r="I28" s="9"/>
      <c r="J28" s="22">
        <v>0</v>
      </c>
      <c r="K28" s="9">
        <f>H29</f>
        <v>2123.4</v>
      </c>
    </row>
    <row r="29" spans="3:11" ht="21" customHeight="1" x14ac:dyDescent="0.35">
      <c r="C29" s="39"/>
      <c r="D29" s="8"/>
      <c r="E29" s="8"/>
      <c r="F29" s="46">
        <v>35.39</v>
      </c>
      <c r="G29" s="46">
        <v>60</v>
      </c>
      <c r="H29" s="47">
        <f>F29*G29</f>
        <v>2123.4</v>
      </c>
      <c r="I29" s="9"/>
      <c r="J29" s="9"/>
      <c r="K29" s="9"/>
    </row>
    <row r="30" spans="3:11" ht="21" customHeight="1" x14ac:dyDescent="0.35">
      <c r="C30" s="74"/>
      <c r="D30" s="74"/>
      <c r="E30" s="74"/>
      <c r="F30" s="8"/>
      <c r="G30" s="8"/>
      <c r="H30" s="8"/>
      <c r="I30" s="9"/>
      <c r="J30" s="22"/>
      <c r="K30" s="9"/>
    </row>
    <row r="31" spans="3:11" ht="21" x14ac:dyDescent="0.35">
      <c r="C31" s="40"/>
      <c r="D31" s="44"/>
      <c r="E31" s="44"/>
      <c r="F31" s="84"/>
      <c r="G31" s="84"/>
      <c r="H31" s="84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84"/>
      <c r="G33" s="84"/>
      <c r="H33" s="8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2430.3200000000002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13395.11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1" t="s">
        <v>17</v>
      </c>
      <c r="D40" s="101"/>
      <c r="E40" s="101"/>
      <c r="F40" s="101"/>
      <c r="G40" s="101"/>
      <c r="H40" s="101"/>
      <c r="I40" s="101"/>
      <c r="J40" s="101"/>
      <c r="K40" s="101"/>
      <c r="L40" s="3"/>
    </row>
    <row r="41" spans="2:12" s="8" customFormat="1" ht="21" x14ac:dyDescent="0.35">
      <c r="B41" s="3"/>
      <c r="C41" s="83"/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6"/>
      <c r="D44" s="96"/>
      <c r="E44" s="96"/>
      <c r="F44" s="96"/>
      <c r="G44" s="96"/>
      <c r="H44" s="96"/>
      <c r="I44" s="96"/>
      <c r="J44" s="96"/>
      <c r="K44" s="96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7" t="s">
        <v>113</v>
      </c>
      <c r="D53" s="97"/>
      <c r="E53" s="97"/>
      <c r="F53" s="8"/>
      <c r="G53" s="97" t="s">
        <v>31</v>
      </c>
      <c r="H53" s="97"/>
      <c r="I53" s="9"/>
      <c r="J53" s="9"/>
      <c r="K53" s="9"/>
    </row>
    <row r="54" spans="3:11" ht="21" x14ac:dyDescent="0.35">
      <c r="C54" s="87" t="s">
        <v>23</v>
      </c>
      <c r="D54" s="87"/>
      <c r="E54" s="87"/>
      <c r="F54" s="8"/>
      <c r="G54" s="87" t="s">
        <v>24</v>
      </c>
      <c r="H54" s="87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2:H32"/>
    <mergeCell ref="C40:K40"/>
    <mergeCell ref="C53:E53"/>
    <mergeCell ref="G53:H53"/>
    <mergeCell ref="C54:E54"/>
    <mergeCell ref="G54:H54"/>
    <mergeCell ref="D28:E28"/>
    <mergeCell ref="C44:K44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347.79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347.79</v>
      </c>
    </row>
    <row r="25" spans="3:11" ht="21" x14ac:dyDescent="0.35">
      <c r="C25" s="39"/>
      <c r="D25" s="8"/>
      <c r="E25" s="8"/>
      <c r="F25" s="46">
        <v>3</v>
      </c>
      <c r="G25" s="46">
        <v>0</v>
      </c>
      <c r="H25" s="47">
        <f>(F25-G25)*115.93</f>
        <v>347.79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347.79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347.79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347.79</v>
      </c>
      <c r="I16" s="18">
        <f>K35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51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347.79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347.79</v>
      </c>
      <c r="I16" s="18">
        <f>K35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347.79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347.79</v>
      </c>
      <c r="I16" s="18">
        <f>K35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63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347.79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6" t="s">
        <v>57</v>
      </c>
      <c r="D41" s="56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4" zoomScale="70" zoomScaleNormal="70" workbookViewId="0">
      <selection activeCell="S24" sqref="S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347.79</v>
      </c>
      <c r="I16" s="18">
        <f>K36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68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71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72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73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347.79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1" x14ac:dyDescent="0.35">
      <c r="B42" s="3"/>
      <c r="C42" s="57" t="s">
        <v>57</v>
      </c>
      <c r="D42" s="57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4" zoomScale="70" zoomScaleNormal="70" workbookViewId="0">
      <selection activeCell="D16" sqref="D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347.79</v>
      </c>
      <c r="I16" s="18">
        <f>K36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68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71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72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77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347.79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9" t="s">
        <v>57</v>
      </c>
      <c r="D43" s="57" t="s">
        <v>78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79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6"/>
      <c r="D48" s="96"/>
      <c r="E48" s="96"/>
      <c r="F48" s="96"/>
      <c r="G48" s="96"/>
      <c r="H48" s="96"/>
      <c r="I48" s="96"/>
      <c r="J48" s="96"/>
      <c r="K48" s="9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7" t="s">
        <v>33</v>
      </c>
      <c r="D57" s="97"/>
      <c r="E57" s="97"/>
      <c r="F57" s="8"/>
      <c r="G57" s="97" t="s">
        <v>31</v>
      </c>
      <c r="H57" s="97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P26" sqref="P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81</v>
      </c>
      <c r="E16" s="49" t="s">
        <v>83</v>
      </c>
      <c r="F16" s="18"/>
      <c r="G16" s="18"/>
      <c r="H16" s="18">
        <v>347.79</v>
      </c>
      <c r="I16" s="18">
        <f>K36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84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8" t="s">
        <v>71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8" t="s">
        <v>72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347.79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45:K45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>
        <v>347.79</v>
      </c>
      <c r="I16" s="18">
        <f>K36</f>
        <v>0</v>
      </c>
      <c r="J16" s="18">
        <f>I16+H16+G16</f>
        <v>347.79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88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8" t="s">
        <v>71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8" t="s">
        <v>72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347.79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2020-01-06T01:43:00Z</cp:lastPrinted>
  <dcterms:created xsi:type="dcterms:W3CDTF">2018-02-28T02:33:50Z</dcterms:created>
  <dcterms:modified xsi:type="dcterms:W3CDTF">2020-11-30T04:35:57Z</dcterms:modified>
</cp:coreProperties>
</file>