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2" r:id="rId10"/>
    <sheet name="SEPT 2020" sheetId="13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2020'!$A$1:$K$57</definedName>
    <definedName name="_xlnm.Print_Area" localSheetId="1">'DECEMBER 2019'!$A$1:$L$57</definedName>
    <definedName name="_xlnm.Print_Area" localSheetId="3">'FEB 2020'!$A$1:$K$57</definedName>
    <definedName name="_xlnm.Print_Area" localSheetId="2">'JAN 2020'!$A$1:$L$57</definedName>
    <definedName name="_xlnm.Print_Area" localSheetId="8">'JUL 2020'!$A$1:$K$57</definedName>
    <definedName name="_xlnm.Print_Area" localSheetId="7">'JUN 2020'!$A$1:$K$57</definedName>
    <definedName name="_xlnm.Print_Area" localSheetId="4">'MAR 2020'!$A$1:$K$57</definedName>
    <definedName name="_xlnm.Print_Area" localSheetId="6">'MAY 2020'!$A$1:$K$60</definedName>
    <definedName name="_xlnm.Print_Area" localSheetId="12">'NOV 2020'!$A$1:$K$55</definedName>
    <definedName name="_xlnm.Print_Area" localSheetId="0">'NOVEMBER 2019'!$A$1:$L$57</definedName>
    <definedName name="_xlnm.Print_Area" localSheetId="11">'OCT 2020'!$A$1:$K$57</definedName>
    <definedName name="_xlnm.Print_Area" localSheetId="10">'SEPT 2020'!$A$1:$K$57</definedName>
  </definedNames>
  <calcPr calcId="152511"/>
</workbook>
</file>

<file path=xl/calcChain.xml><?xml version="1.0" encoding="utf-8"?>
<calcChain xmlns="http://schemas.openxmlformats.org/spreadsheetml/2006/main">
  <c r="H16" i="15" l="1"/>
  <c r="G16" i="15"/>
  <c r="H29" i="15"/>
  <c r="K28" i="15" s="1"/>
  <c r="K33" i="15"/>
  <c r="F26" i="15"/>
  <c r="H25" i="15"/>
  <c r="K24" i="15" s="1"/>
  <c r="F22" i="15"/>
  <c r="H21" i="15"/>
  <c r="K20" i="15"/>
  <c r="K34" i="15" l="1"/>
  <c r="I16" i="15" s="1"/>
  <c r="J16" i="15" l="1"/>
  <c r="K36" i="15"/>
  <c r="H25" i="14" l="1"/>
  <c r="H21" i="14" l="1"/>
  <c r="K35" i="14"/>
  <c r="K30" i="14"/>
  <c r="K28" i="14"/>
  <c r="F26" i="14"/>
  <c r="K24" i="14"/>
  <c r="F22" i="14"/>
  <c r="K20" i="14"/>
  <c r="K36" i="14" s="1"/>
  <c r="I16" i="14" s="1"/>
  <c r="K38" i="14" l="1"/>
  <c r="J16" i="14"/>
  <c r="H25" i="13"/>
  <c r="H21" i="13" l="1"/>
  <c r="K20" i="13" s="1"/>
  <c r="K35" i="13"/>
  <c r="K30" i="13"/>
  <c r="K28" i="13"/>
  <c r="F26" i="13"/>
  <c r="K24" i="13"/>
  <c r="F22" i="13"/>
  <c r="K36" i="13" l="1"/>
  <c r="I16" i="13" s="1"/>
  <c r="J16" i="13"/>
  <c r="K38" i="13"/>
  <c r="H21" i="12"/>
  <c r="H25" i="12"/>
  <c r="K35" i="12" l="1"/>
  <c r="K30" i="12"/>
  <c r="K28" i="12"/>
  <c r="F26" i="12"/>
  <c r="K24" i="12"/>
  <c r="F22" i="12"/>
  <c r="K20" i="12"/>
  <c r="K36" i="12" l="1"/>
  <c r="I16" i="12" s="1"/>
  <c r="J16" i="12"/>
  <c r="K38" i="12"/>
  <c r="H21" i="11"/>
  <c r="H25" i="11"/>
  <c r="K35" i="11"/>
  <c r="K30" i="11"/>
  <c r="K28" i="11"/>
  <c r="F26" i="11"/>
  <c r="K24" i="11"/>
  <c r="F22" i="11"/>
  <c r="K20" i="11"/>
  <c r="H21" i="10"/>
  <c r="K20" i="10" s="1"/>
  <c r="H25" i="10"/>
  <c r="K24" i="10" s="1"/>
  <c r="K35" i="10"/>
  <c r="K30" i="10"/>
  <c r="F26" i="10"/>
  <c r="F22" i="10"/>
  <c r="K36" i="11" l="1"/>
  <c r="I16" i="11" s="1"/>
  <c r="K38" i="11" s="1"/>
  <c r="K28" i="10"/>
  <c r="K36" i="10" s="1"/>
  <c r="I16" i="10" s="1"/>
  <c r="K35" i="9"/>
  <c r="K33" i="9"/>
  <c r="J16" i="11" l="1"/>
  <c r="K38" i="10"/>
  <c r="J16" i="10"/>
  <c r="K30" i="9"/>
  <c r="F26" i="9"/>
  <c r="H25" i="9"/>
  <c r="K24" i="9" s="1"/>
  <c r="F22" i="9"/>
  <c r="H21" i="9"/>
  <c r="I28" i="9" s="1"/>
  <c r="K28" i="9" s="1"/>
  <c r="K20" i="9" l="1"/>
  <c r="F26" i="8"/>
  <c r="F22" i="8"/>
  <c r="K36" i="9" l="1"/>
  <c r="I16" i="9" s="1"/>
  <c r="H25" i="8"/>
  <c r="K24" i="8" s="1"/>
  <c r="H21" i="8"/>
  <c r="K35" i="8"/>
  <c r="K33" i="8"/>
  <c r="K30" i="8"/>
  <c r="K38" i="9" l="1"/>
  <c r="J16" i="9"/>
  <c r="K20" i="8"/>
  <c r="K36" i="8" s="1"/>
  <c r="I16" i="8" s="1"/>
  <c r="I28" i="8"/>
  <c r="K28" i="8" s="1"/>
  <c r="K34" i="7"/>
  <c r="K32" i="7"/>
  <c r="K29" i="7"/>
  <c r="K27" i="7"/>
  <c r="H25" i="7"/>
  <c r="K24" i="7"/>
  <c r="H21" i="7"/>
  <c r="K20" i="7" s="1"/>
  <c r="K38" i="8" l="1"/>
  <c r="J16" i="8"/>
  <c r="K35" i="7"/>
  <c r="I16" i="7" s="1"/>
  <c r="J16" i="7" s="1"/>
  <c r="K37" i="7"/>
  <c r="H25" i="6"/>
  <c r="H21" i="6" l="1"/>
  <c r="K20" i="6" s="1"/>
  <c r="K34" i="6"/>
  <c r="K32" i="6"/>
  <c r="K29" i="6"/>
  <c r="K27" i="6"/>
  <c r="K24" i="6"/>
  <c r="K35" i="6" l="1"/>
  <c r="I16" i="6" s="1"/>
  <c r="K37" i="6"/>
  <c r="J16" i="6"/>
  <c r="H21" i="5"/>
  <c r="H25" i="5" l="1"/>
  <c r="K34" i="5" l="1"/>
  <c r="K32" i="5"/>
  <c r="K29" i="5"/>
  <c r="K27" i="5"/>
  <c r="K24" i="5"/>
  <c r="K20" i="5"/>
  <c r="K35" i="5" l="1"/>
  <c r="I16" i="5" s="1"/>
  <c r="K37" i="5"/>
  <c r="J16" i="5"/>
  <c r="H25" i="4"/>
  <c r="H21" i="4" l="1"/>
  <c r="K34" i="4" l="1"/>
  <c r="K32" i="4"/>
  <c r="K29" i="4"/>
  <c r="K27" i="4"/>
  <c r="K24" i="4"/>
  <c r="K20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<sst xmlns="http://schemas.openxmlformats.org/spreadsheetml/2006/main" count="581" uniqueCount="119">
  <si>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</si>
  <si>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</si>
  <si>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</si>
  <si>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</si>
  <si>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</si>
  <si>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</si>
  <si>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</si>
  <si>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</si>
  <si>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</si>
  <si>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</si>
  <si>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</si>
  <si>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</si>
  <si>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</si>
  <si>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</si>
  <si>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</si>
  <si>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</si>
  <si>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</si>
  <si>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</si>
  <si>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</si>
  <si>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</si>
  <si>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</si>
  <si>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</si>
  <si>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</si>
  <si>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</si>
  <si>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</si>
  <si>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</si>
  <si>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</si>
  <si>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</si>
  <si>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</si>
  <si>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</si>
  <si>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</si>
  <si>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</si>
  <si>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</si>
  <si>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</si>
  <si>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</si>
  <si>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DEC 5 2019</t>
  </si>
  <si>
    <t>DEC 15 2019</t>
  </si>
  <si>
    <t>BILLING MONTH: NOVEMBER 2019</t>
  </si>
  <si>
    <t>MARY ANN AUINGAN</t>
  </si>
  <si>
    <t>UNIT: 11B08</t>
  </si>
  <si>
    <t>PRES: NOV 25 2019 - PREV: NOV 19 2019 * 17.38</t>
  </si>
  <si>
    <t>PRES: NOV 25 2019 - PREV: NOV 19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</si>
  <si>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</si>
  <si>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</si>
  <si>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</si>
  <si>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</si>
  <si>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</si>
  <si>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</si>
  <si>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</si>
  <si>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</si>
  <si>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</si>
  <si>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</si>
  <si>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</si>
  <si>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</si>
  <si>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</si>
  <si>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</si>
  <si>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</si>
  <si>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</si>
  <si>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</si>
  <si>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</si>
  <si>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</si>
  <si>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</si>
  <si>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</si>
  <si>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AND PER KILOWATT WERE BASED ON THE PREVIOUS MONTH</t>
  </si>
  <si>
    <t>ADJUSTMENTS ON WATER AND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</si>
  <si>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</si>
  <si>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</si>
  <si>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</si>
  <si>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</si>
  <si>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</si>
  <si>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</si>
  <si>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</si>
  <si>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</si>
  <si>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</si>
  <si>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</si>
  <si>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</si>
  <si>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</si>
  <si>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</si>
  <si>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</si>
  <si>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</si>
  <si>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</si>
  <si>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</si>
  <si>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ADJUSTMENTS ON WATER &amp; ELECTRICITY BILLS WILL BE REFLECTED ON THE FOLLOWING MONTH OR UNTIL FURTHER NOTICE</t>
  </si>
  <si>
    <t>ADJUSTMENTS</t>
  </si>
  <si>
    <r>
      <t xml:space="preserve">ELECTRICITY:
MAR 2020 - 1 kWh x 10.98 = 10.98 + 20% (AC) = 13.18 - 15.83 (billing Mar2020) = </t>
    </r>
    <r>
      <rPr>
        <b/>
        <u/>
        <sz val="14"/>
        <color rgb="FFFF0000"/>
        <rFont val="Calibri"/>
        <family val="2"/>
        <scheme val="minor"/>
      </rPr>
      <t>2.65</t>
    </r>
    <r>
      <rPr>
        <b/>
        <sz val="14"/>
        <color rgb="FFFF0000"/>
        <rFont val="Calibri"/>
        <family val="2"/>
        <scheme val="minor"/>
      </rPr>
      <t xml:space="preserve">
APR 2020 - 0 Consumption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</si>
  <si>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</si>
  <si>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</si>
  <si>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</si>
  <si>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</si>
  <si>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</si>
  <si>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</si>
  <si>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</si>
  <si>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</si>
  <si>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</si>
  <si>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</si>
  <si>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</si>
  <si>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</si>
  <si>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</si>
  <si>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97.55</t>
  </si>
  <si>
    <t>PRES: AUG 25 2020 - PREV: JUL 26 2020 * 9.06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</si>
  <si>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</si>
  <si>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</si>
  <si>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</si>
  <si>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</si>
  <si>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</si>
  <si>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OCTOBER 2020</t>
  </si>
  <si>
    <t>NOV 5 2020</t>
  </si>
  <si>
    <t>NOV 15 2020</t>
  </si>
  <si>
    <t>PRES: OCT 25 2020 - PREV: SEPT 26 2020 * 7.32</t>
  </si>
  <si>
    <t>PRES: OCT 25 2020 - PREV: SEPT 26 2020 * 98.56</t>
  </si>
  <si>
    <t>BILLING MONTH: DECEMBER 2020</t>
  </si>
  <si>
    <t>DEC 5 2020</t>
  </si>
  <si>
    <t>DEC 15 2020</t>
  </si>
  <si>
    <t>ASSOCIATION DUES</t>
  </si>
  <si>
    <t>FOR THE MONTH OF DECEMBER 2020</t>
  </si>
  <si>
    <t>PRES: NOV 25 2020 - PREV: OCT 26 2020 * 7.32</t>
  </si>
  <si>
    <t>PRES: NOV 25 2020 - PREV: OCT 26 2020 * 98.56</t>
  </si>
  <si>
    <t>JENIFFER JAMIG</t>
  </si>
  <si>
    <t xml:space="preserve">STANDARD RATE - ONGOING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</si>
</sst>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5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19" fillId="0" borderId="0" xfId="0" applyFont="1"/>
    <xf numFmtId="164" fontId="21" fillId="0" borderId="0" xfId="1" applyFont="1"/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  <xf numFmtId="164" fontId="21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COLLECTION%20REPORT/VDMO%20LEDGER/VDMO%2011B08%20-%20AUING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R ELEC"/>
      <sheetName val="ASU"/>
    </sheetNames>
    <sheetDataSet>
      <sheetData sheetId="0">
        <row r="19">
          <cell r="E19">
            <v>96.72</v>
          </cell>
          <cell r="L19">
            <v>68.69</v>
          </cell>
        </row>
      </sheetData>
      <sheetData sheetId="1">
        <row r="12">
          <cell r="E12">
            <v>6699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G26" sqref="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0</v>
      </c>
      <c r="J16" s="18">
        <f>I16+H16+G16</f>
        <v>0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92" t="s">
        <v>32</v>
      </c>
      <c r="E20" s="92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4</v>
      </c>
      <c r="G21" s="46">
        <v>4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(F25-G25)*115.78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0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R12" sqref="R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>
        <v>162.76</v>
      </c>
      <c r="I16" s="18">
        <f>K36</f>
        <v>0</v>
      </c>
      <c r="J16" s="18">
        <f>I16+H16+G16</f>
        <v>162.76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92" t="s">
        <v>32</v>
      </c>
      <c r="E20" s="92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98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2"/>
      <c r="E27" s="72"/>
      <c r="F27" s="73"/>
      <c r="G27" s="73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1"/>
      <c r="G34" s="71"/>
      <c r="H34" s="7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162.76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0"/>
      <c r="D42" s="70"/>
      <c r="E42" s="70"/>
      <c r="F42" s="70"/>
      <c r="G42" s="70"/>
      <c r="H42" s="70"/>
      <c r="I42" s="70"/>
      <c r="J42" s="70"/>
      <c r="K42" s="7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>
        <v>162.76</v>
      </c>
      <c r="I16" s="18">
        <f>K36</f>
        <v>0</v>
      </c>
      <c r="J16" s="18">
        <f>I16+H16+G16</f>
        <v>162.76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92" t="s">
        <v>32</v>
      </c>
      <c r="E20" s="92"/>
      <c r="F20" s="46" t="s">
        <v>103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76"/>
      <c r="E27" s="76"/>
      <c r="F27" s="77"/>
      <c r="G27" s="77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5"/>
      <c r="G34" s="75"/>
      <c r="H34" s="7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162.76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4"/>
      <c r="D42" s="74"/>
      <c r="E42" s="74"/>
      <c r="F42" s="74"/>
      <c r="G42" s="74"/>
      <c r="H42" s="74"/>
      <c r="I42" s="74"/>
      <c r="J42" s="74"/>
      <c r="K42" s="7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37" zoomScale="70" zoomScaleNormal="70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106</v>
      </c>
      <c r="E16" s="49" t="s">
        <v>107</v>
      </c>
      <c r="F16" s="18"/>
      <c r="G16" s="18"/>
      <c r="H16" s="18">
        <v>162.76</v>
      </c>
      <c r="I16" s="18">
        <f>K36</f>
        <v>0</v>
      </c>
      <c r="J16" s="18">
        <f>I16+H16+G16</f>
        <v>162.76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2" t="s">
        <v>32</v>
      </c>
      <c r="E20" s="92"/>
      <c r="F20" s="46" t="s">
        <v>108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0"/>
      <c r="E27" s="80"/>
      <c r="F27" s="81"/>
      <c r="G27" s="81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162.76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78"/>
      <c r="D42" s="78"/>
      <c r="E42" s="78"/>
      <c r="F42" s="78"/>
      <c r="G42" s="78"/>
      <c r="H42" s="78"/>
      <c r="I42" s="78"/>
      <c r="J42" s="78"/>
      <c r="K42" s="7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8" zoomScale="70" zoomScaleNormal="70" workbookViewId="0">
      <selection activeCell="S29" sqref="S28:S2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>
        <f>[1]ASU!$E$12</f>
        <v>6699</v>
      </c>
      <c r="H16" s="18">
        <f>'[1]WTR ELEC'!$E$19+'[1]WTR ELEC'!$L$19</f>
        <v>165.41</v>
      </c>
      <c r="I16" s="18">
        <f>K34</f>
        <v>109.80000000000001</v>
      </c>
      <c r="J16" s="18">
        <f>I16+H16+G16</f>
        <v>6974.21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2" t="s">
        <v>32</v>
      </c>
      <c r="E20" s="92"/>
      <c r="F20" s="46" t="s">
        <v>115</v>
      </c>
      <c r="G20" s="46"/>
      <c r="H20" s="46"/>
      <c r="I20" s="9"/>
      <c r="J20" s="22">
        <v>0</v>
      </c>
      <c r="K20" s="9">
        <f>H21</f>
        <v>109.80000000000001</v>
      </c>
    </row>
    <row r="21" spans="3:11" ht="21" x14ac:dyDescent="0.35">
      <c r="C21" s="39"/>
      <c r="D21" s="8"/>
      <c r="E21" s="8"/>
      <c r="F21" s="46">
        <v>15</v>
      </c>
      <c r="G21" s="46"/>
      <c r="H21" s="47">
        <f>(F21-G21)*7.32</f>
        <v>109.80000000000001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15</v>
      </c>
      <c r="G22" s="98"/>
      <c r="H22" s="104" t="s">
        <v>118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8" t="s">
        <v>15</v>
      </c>
      <c r="E24" s="8"/>
      <c r="F24" s="46" t="s">
        <v>116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</v>
      </c>
      <c r="G25" s="46">
        <v>1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84"/>
      <c r="E27" s="84"/>
      <c r="F27" s="85"/>
      <c r="G27" s="85"/>
      <c r="H27" s="45"/>
      <c r="I27" s="9"/>
      <c r="J27" s="9"/>
      <c r="K27" s="9"/>
    </row>
    <row r="28" spans="3:11" ht="21" x14ac:dyDescent="0.35">
      <c r="C28" s="38">
        <v>44170</v>
      </c>
      <c r="D28" s="103" t="s">
        <v>113</v>
      </c>
      <c r="E28" s="103"/>
      <c r="F28" s="46" t="s">
        <v>114</v>
      </c>
      <c r="G28" s="46"/>
      <c r="H28" s="46"/>
      <c r="I28" s="9"/>
      <c r="J28" s="22">
        <v>0</v>
      </c>
      <c r="K28" s="9">
        <f>H29</f>
        <v>1339.8</v>
      </c>
    </row>
    <row r="29" spans="3:11" ht="21" customHeight="1" x14ac:dyDescent="0.35">
      <c r="C29" s="39"/>
      <c r="D29" s="8"/>
      <c r="E29" s="8"/>
      <c r="F29" s="46">
        <v>22.33</v>
      </c>
      <c r="G29" s="46">
        <v>60</v>
      </c>
      <c r="H29" s="47">
        <f>F29*G29</f>
        <v>1339.8</v>
      </c>
      <c r="I29" s="9"/>
      <c r="J29" s="9"/>
      <c r="K29" s="9"/>
    </row>
    <row r="30" spans="3:11" ht="21" customHeight="1" x14ac:dyDescent="0.35">
      <c r="C30" s="69"/>
      <c r="D30" s="69"/>
      <c r="E30" s="69"/>
      <c r="F30" s="8"/>
      <c r="G30" s="8"/>
      <c r="H30" s="8"/>
      <c r="I30" s="9"/>
      <c r="J30" s="22"/>
      <c r="K30" s="9"/>
    </row>
    <row r="31" spans="3:11" ht="21" customHeight="1" x14ac:dyDescent="0.35">
      <c r="C31" s="38"/>
      <c r="D31" s="101"/>
      <c r="E31" s="101"/>
      <c r="F31" s="102"/>
      <c r="G31" s="102"/>
      <c r="H31" s="102"/>
      <c r="I31" s="102"/>
      <c r="J31" s="68"/>
      <c r="K31" s="68"/>
    </row>
    <row r="32" spans="3:11" ht="27" customHeight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(K20+K24+K29)-K31</f>
        <v>109.80000000000001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6974.21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100" t="s">
        <v>17</v>
      </c>
      <c r="D39" s="100"/>
      <c r="E39" s="100"/>
      <c r="F39" s="100"/>
      <c r="G39" s="100"/>
      <c r="H39" s="100"/>
      <c r="I39" s="100"/>
      <c r="J39" s="100"/>
      <c r="K39" s="100"/>
      <c r="L39" s="3"/>
    </row>
    <row r="40" spans="2:12" s="8" customFormat="1" ht="21" x14ac:dyDescent="0.35">
      <c r="B40" s="3"/>
      <c r="C40" s="82"/>
      <c r="D40" s="82"/>
      <c r="E40" s="82"/>
      <c r="F40" s="82"/>
      <c r="G40" s="82"/>
      <c r="H40" s="82"/>
      <c r="I40" s="82"/>
      <c r="J40" s="82"/>
      <c r="K40" s="8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95"/>
      <c r="D43" s="95"/>
      <c r="E43" s="95"/>
      <c r="F43" s="95"/>
      <c r="G43" s="95"/>
      <c r="H43" s="95"/>
      <c r="I43" s="95"/>
      <c r="J43" s="95"/>
      <c r="K43" s="95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6" t="s">
        <v>117</v>
      </c>
      <c r="D52" s="96"/>
      <c r="E52" s="96"/>
      <c r="F52" s="8"/>
      <c r="G52" s="96" t="s">
        <v>31</v>
      </c>
      <c r="H52" s="96"/>
      <c r="I52" s="9"/>
      <c r="J52" s="9"/>
      <c r="K52" s="9"/>
    </row>
    <row r="53" spans="3:11" ht="21" x14ac:dyDescent="0.35">
      <c r="C53" s="86" t="s">
        <v>23</v>
      </c>
      <c r="D53" s="86"/>
      <c r="E53" s="86"/>
      <c r="F53" s="8"/>
      <c r="G53" s="86" t="s">
        <v>24</v>
      </c>
      <c r="H53" s="86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8:E28"/>
    <mergeCell ref="D26:E26"/>
    <mergeCell ref="F26:G26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J10" sqref="J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/>
      <c r="I16" s="18">
        <f>K35</f>
        <v>18.059999999999999</v>
      </c>
      <c r="J16" s="18">
        <f>I16+H16+G16</f>
        <v>18.059999999999999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92" t="s">
        <v>32</v>
      </c>
      <c r="E20" s="92"/>
      <c r="F20" s="46" t="s">
        <v>45</v>
      </c>
      <c r="G20" s="46"/>
      <c r="H20" s="46"/>
      <c r="I20" s="9"/>
      <c r="J20" s="22">
        <v>0</v>
      </c>
      <c r="K20" s="9">
        <f>H21</f>
        <v>18.059999999999999</v>
      </c>
    </row>
    <row r="21" spans="3:11" ht="21" x14ac:dyDescent="0.35">
      <c r="C21" s="39"/>
      <c r="D21" s="8"/>
      <c r="E21" s="8"/>
      <c r="F21" s="46">
        <v>5</v>
      </c>
      <c r="G21" s="46">
        <v>4</v>
      </c>
      <c r="H21" s="47">
        <f>(F21-G21)*18.06</f>
        <v>18.059999999999999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(F25-G25)*115.93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18.059999999999999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18.059999999999999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I12" sqref="I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18.059999999999999</v>
      </c>
      <c r="I16" s="18">
        <f>K35</f>
        <v>34.799999999999997</v>
      </c>
      <c r="J16" s="18">
        <f>I16+H16+G16</f>
        <v>52.86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92" t="s">
        <v>32</v>
      </c>
      <c r="E20" s="92"/>
      <c r="F20" s="46" t="s">
        <v>51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7</v>
      </c>
      <c r="G21" s="46">
        <v>5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sqref="A1:K57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52.86</v>
      </c>
      <c r="I16" s="18">
        <f>K35</f>
        <v>0</v>
      </c>
      <c r="J16" s="18">
        <f>I16+H16+G16</f>
        <v>52.86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92" t="s">
        <v>32</v>
      </c>
      <c r="E20" s="92"/>
      <c r="F20" s="46" t="s">
        <v>55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7</v>
      </c>
      <c r="G21" s="46">
        <v>7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52.86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P10" sqref="P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58</v>
      </c>
      <c r="E16" s="49" t="s">
        <v>59</v>
      </c>
      <c r="F16" s="18"/>
      <c r="G16" s="18"/>
      <c r="H16" s="18">
        <v>52.86</v>
      </c>
      <c r="I16" s="18">
        <f>K35</f>
        <v>15.83</v>
      </c>
      <c r="J16" s="18">
        <f>I16+H16+G16</f>
        <v>68.69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92" t="s">
        <v>32</v>
      </c>
      <c r="E20" s="92"/>
      <c r="F20" s="46" t="s">
        <v>60</v>
      </c>
      <c r="G20" s="46"/>
      <c r="H20" s="46"/>
      <c r="I20" s="9"/>
      <c r="J20" s="22">
        <v>0</v>
      </c>
      <c r="K20" s="9">
        <f>H21</f>
        <v>15.83</v>
      </c>
    </row>
    <row r="21" spans="3:11" ht="21" x14ac:dyDescent="0.35">
      <c r="C21" s="39"/>
      <c r="D21" s="8"/>
      <c r="E21" s="8"/>
      <c r="F21" s="46">
        <v>8</v>
      </c>
      <c r="G21" s="46">
        <v>7</v>
      </c>
      <c r="H21" s="47">
        <f>(F21-G21)*15.83</f>
        <v>15.83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3"/>
      <c r="G29" s="94"/>
      <c r="H29" s="94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4"/>
      <c r="G30" s="94"/>
      <c r="H30" s="94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93"/>
      <c r="G32" s="94"/>
      <c r="H32" s="94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15.83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68.69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6" t="s">
        <v>17</v>
      </c>
      <c r="D40" s="86"/>
      <c r="E40" s="86"/>
      <c r="F40" s="86"/>
      <c r="G40" s="86"/>
      <c r="H40" s="86"/>
      <c r="I40" s="86"/>
      <c r="J40" s="86"/>
      <c r="K40" s="86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0" zoomScale="70" zoomScaleNormal="70" workbookViewId="0">
      <selection activeCell="N26" sqref="N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>
        <v>68.69</v>
      </c>
      <c r="I16" s="18">
        <f>K36</f>
        <v>0</v>
      </c>
      <c r="J16" s="18">
        <f>I16+H16+G16</f>
        <v>68.69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92" t="s">
        <v>32</v>
      </c>
      <c r="E20" s="92"/>
      <c r="F20" s="46" t="s">
        <v>68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9" t="s">
        <v>73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2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93"/>
      <c r="G33" s="94"/>
      <c r="H33" s="94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68.69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6" t="s">
        <v>17</v>
      </c>
      <c r="D41" s="86"/>
      <c r="E41" s="86"/>
      <c r="F41" s="86"/>
      <c r="G41" s="86"/>
      <c r="H41" s="86"/>
      <c r="I41" s="86"/>
      <c r="J41" s="86"/>
      <c r="K41" s="86"/>
      <c r="L41" s="3"/>
    </row>
    <row r="42" spans="2:12" s="8" customFormat="1" ht="21" x14ac:dyDescent="0.35">
      <c r="B42" s="3"/>
      <c r="C42" s="57" t="s">
        <v>62</v>
      </c>
      <c r="D42" s="57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58"/>
      <c r="D43" s="57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6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95"/>
      <c r="D47" s="95"/>
      <c r="E47" s="95"/>
      <c r="F47" s="95"/>
      <c r="G47" s="95"/>
      <c r="H47" s="95"/>
      <c r="I47" s="95"/>
      <c r="J47" s="95"/>
      <c r="K47" s="95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6" t="s">
        <v>33</v>
      </c>
      <c r="D56" s="96"/>
      <c r="E56" s="96"/>
      <c r="F56" s="8"/>
      <c r="G56" s="96" t="s">
        <v>31</v>
      </c>
      <c r="H56" s="96"/>
      <c r="I56" s="9"/>
      <c r="J56" s="9"/>
      <c r="K56" s="9"/>
    </row>
    <row r="57" spans="3:11" ht="21" x14ac:dyDescent="0.35">
      <c r="C57" s="86" t="s">
        <v>23</v>
      </c>
      <c r="D57" s="86"/>
      <c r="E57" s="86"/>
      <c r="F57" s="8"/>
      <c r="G57" s="86" t="s">
        <v>24</v>
      </c>
      <c r="H57" s="86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6" zoomScale="70" zoomScaleNormal="70" workbookViewId="0">
      <selection activeCell="F33" sqref="F33:I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68.69</v>
      </c>
      <c r="I16" s="18">
        <f>K36</f>
        <v>-2.65</v>
      </c>
      <c r="J16" s="18">
        <f>I16+H16+G16</f>
        <v>66.039999999999992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92" t="s">
        <v>32</v>
      </c>
      <c r="E20" s="92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1"/>
      <c r="E27" s="61"/>
      <c r="F27" s="62"/>
      <c r="G27" s="62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9" t="s">
        <v>79</v>
      </c>
      <c r="D29" s="99"/>
      <c r="E29" s="99"/>
      <c r="F29" s="8"/>
      <c r="G29" s="8"/>
      <c r="H29" s="8"/>
      <c r="I29" s="9"/>
      <c r="J29" s="22"/>
      <c r="K29" s="9"/>
    </row>
    <row r="30" spans="3:11" ht="21" x14ac:dyDescent="0.35">
      <c r="C30" s="99"/>
      <c r="D30" s="99"/>
      <c r="E30" s="9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9"/>
      <c r="D31" s="99"/>
      <c r="E31" s="9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0"/>
      <c r="G32" s="60"/>
      <c r="H32" s="60"/>
      <c r="I32" s="9"/>
      <c r="J32" s="9"/>
      <c r="K32" s="9"/>
    </row>
    <row r="33" spans="2:12" ht="96.95" customHeight="1" x14ac:dyDescent="0.35">
      <c r="C33" s="38"/>
      <c r="D33" s="101" t="s">
        <v>83</v>
      </c>
      <c r="E33" s="101"/>
      <c r="F33" s="102" t="s">
        <v>84</v>
      </c>
      <c r="G33" s="102"/>
      <c r="H33" s="102"/>
      <c r="I33" s="102"/>
      <c r="J33" s="68">
        <v>0</v>
      </c>
      <c r="K33" s="68">
        <f>(2.65)</f>
        <v>2.65</v>
      </c>
    </row>
    <row r="34" spans="2:12" ht="27" customHeight="1" x14ac:dyDescent="0.35">
      <c r="C34" s="40"/>
      <c r="D34" s="44"/>
      <c r="E34" s="44"/>
      <c r="F34" s="60"/>
      <c r="G34" s="60"/>
      <c r="H34" s="6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-2.65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66.039999999999992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59"/>
      <c r="D42" s="59"/>
      <c r="E42" s="59"/>
      <c r="F42" s="59"/>
      <c r="G42" s="59"/>
      <c r="H42" s="59"/>
      <c r="I42" s="59"/>
      <c r="J42" s="59"/>
      <c r="K42" s="59"/>
      <c r="L42" s="3"/>
    </row>
    <row r="43" spans="2:12" s="8" customFormat="1" ht="23.25" x14ac:dyDescent="0.35">
      <c r="B43" s="3"/>
      <c r="C43" s="67" t="s">
        <v>62</v>
      </c>
      <c r="D43" s="57" t="s">
        <v>80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7" t="s">
        <v>81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7" t="s">
        <v>82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95"/>
      <c r="D48" s="95"/>
      <c r="E48" s="95"/>
      <c r="F48" s="95"/>
      <c r="G48" s="95"/>
      <c r="H48" s="95"/>
      <c r="I48" s="95"/>
      <c r="J48" s="95"/>
      <c r="K48" s="95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96" t="s">
        <v>33</v>
      </c>
      <c r="D57" s="96"/>
      <c r="E57" s="96"/>
      <c r="F57" s="8"/>
      <c r="G57" s="96" t="s">
        <v>31</v>
      </c>
      <c r="H57" s="96"/>
      <c r="I57" s="9"/>
      <c r="J57" s="9"/>
      <c r="K57" s="9"/>
    </row>
    <row r="58" spans="3:11" ht="21" x14ac:dyDescent="0.35">
      <c r="C58" s="86" t="s">
        <v>23</v>
      </c>
      <c r="D58" s="86"/>
      <c r="E58" s="86"/>
      <c r="F58" s="8"/>
      <c r="G58" s="86" t="s">
        <v>24</v>
      </c>
      <c r="H58" s="86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I60" s="40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2" sqref="H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86</v>
      </c>
      <c r="E16" s="49" t="s">
        <v>87</v>
      </c>
      <c r="F16" s="18"/>
      <c r="G16" s="18"/>
      <c r="H16" s="18">
        <v>66.040000000000006</v>
      </c>
      <c r="I16" s="18">
        <f>K36</f>
        <v>0</v>
      </c>
      <c r="J16" s="18">
        <f>I16+H16+G16</f>
        <v>66.040000000000006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92" t="s">
        <v>32</v>
      </c>
      <c r="E20" s="92"/>
      <c r="F20" s="46" t="s">
        <v>88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0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66.040000000000006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O19" sqref="O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7" t="s">
        <v>14</v>
      </c>
      <c r="J3" s="87"/>
      <c r="K3" s="87"/>
    </row>
    <row r="4" spans="3:11" ht="21" x14ac:dyDescent="0.35">
      <c r="C4" s="8"/>
      <c r="D4" s="8"/>
      <c r="E4" s="8"/>
      <c r="F4" s="8"/>
      <c r="G4" s="8"/>
      <c r="H4" s="8"/>
      <c r="I4" s="87"/>
      <c r="J4" s="87"/>
      <c r="K4" s="87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8" t="s">
        <v>12</v>
      </c>
      <c r="D14" s="89"/>
      <c r="E14" s="89"/>
      <c r="F14" s="89"/>
      <c r="G14" s="89"/>
      <c r="H14" s="89"/>
      <c r="I14" s="89"/>
      <c r="J14" s="89"/>
      <c r="K14" s="9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>
        <v>66.040000000000006</v>
      </c>
      <c r="I16" s="18">
        <f>K36</f>
        <v>96.72</v>
      </c>
      <c r="J16" s="18">
        <f>I16+H16+G16</f>
        <v>162.76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91" t="s">
        <v>8</v>
      </c>
      <c r="E19" s="91"/>
      <c r="F19" s="91" t="s">
        <v>9</v>
      </c>
      <c r="G19" s="91"/>
      <c r="H19" s="91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92" t="s">
        <v>32</v>
      </c>
      <c r="E20" s="92"/>
      <c r="F20" s="46" t="s">
        <v>93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8</v>
      </c>
      <c r="G21" s="46">
        <v>8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7" t="s">
        <v>71</v>
      </c>
      <c r="E22" s="97"/>
      <c r="F22" s="98">
        <f>F21-G21</f>
        <v>0</v>
      </c>
      <c r="G22" s="9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1</v>
      </c>
      <c r="G25" s="46">
        <v>0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97" t="s">
        <v>72</v>
      </c>
      <c r="E26" s="97"/>
      <c r="F26" s="98">
        <f>F25-G25</f>
        <v>1</v>
      </c>
      <c r="G26" s="98"/>
      <c r="H26" s="45"/>
      <c r="I26" s="9"/>
      <c r="J26" s="9"/>
      <c r="K26" s="9"/>
    </row>
    <row r="27" spans="3:11" ht="21" x14ac:dyDescent="0.35">
      <c r="C27" s="39"/>
      <c r="D27" s="65"/>
      <c r="E27" s="65"/>
      <c r="F27" s="66"/>
      <c r="G27" s="6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69"/>
      <c r="D29" s="69"/>
      <c r="E29" s="69"/>
      <c r="F29" s="8"/>
      <c r="G29" s="8"/>
      <c r="H29" s="8"/>
      <c r="I29" s="9"/>
      <c r="J29" s="22"/>
      <c r="K29" s="9"/>
    </row>
    <row r="30" spans="3:11" ht="21" x14ac:dyDescent="0.35">
      <c r="C30" s="69"/>
      <c r="D30" s="69"/>
      <c r="E30" s="69"/>
      <c r="F30" s="93"/>
      <c r="G30" s="94"/>
      <c r="H30" s="94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69"/>
      <c r="D31" s="69"/>
      <c r="E31" s="69"/>
      <c r="F31" s="94"/>
      <c r="G31" s="94"/>
      <c r="H31" s="94"/>
      <c r="I31" s="9"/>
      <c r="J31" s="9"/>
      <c r="K31" s="9"/>
    </row>
    <row r="32" spans="3:11" ht="21" x14ac:dyDescent="0.35">
      <c r="C32" s="40"/>
      <c r="D32" s="44"/>
      <c r="E32" s="44"/>
      <c r="F32" s="64"/>
      <c r="G32" s="64"/>
      <c r="H32" s="64"/>
      <c r="I32" s="9"/>
      <c r="J32" s="9"/>
      <c r="K32" s="9"/>
    </row>
    <row r="33" spans="2:12" ht="21" customHeight="1" x14ac:dyDescent="0.35">
      <c r="C33" s="38"/>
      <c r="D33" s="101"/>
      <c r="E33" s="101"/>
      <c r="F33" s="102"/>
      <c r="G33" s="102"/>
      <c r="H33" s="102"/>
      <c r="I33" s="102"/>
      <c r="J33" s="68"/>
      <c r="K33" s="68"/>
    </row>
    <row r="34" spans="2:12" ht="27" customHeight="1" x14ac:dyDescent="0.35">
      <c r="C34" s="40"/>
      <c r="D34" s="44"/>
      <c r="E34" s="44"/>
      <c r="F34" s="64"/>
      <c r="G34" s="64"/>
      <c r="H34" s="6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96.72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162.76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0" t="s">
        <v>17</v>
      </c>
      <c r="D41" s="100"/>
      <c r="E41" s="100"/>
      <c r="F41" s="100"/>
      <c r="G41" s="100"/>
      <c r="H41" s="100"/>
      <c r="I41" s="100"/>
      <c r="J41" s="100"/>
      <c r="K41" s="100"/>
      <c r="L41" s="3"/>
    </row>
    <row r="42" spans="2:12" s="8" customFormat="1" ht="21" x14ac:dyDescent="0.35">
      <c r="B42" s="3"/>
      <c r="C42" s="63"/>
      <c r="D42" s="63"/>
      <c r="E42" s="63"/>
      <c r="F42" s="63"/>
      <c r="G42" s="63"/>
      <c r="H42" s="63"/>
      <c r="I42" s="63"/>
      <c r="J42" s="63"/>
      <c r="K42" s="63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95"/>
      <c r="D45" s="95"/>
      <c r="E45" s="95"/>
      <c r="F45" s="95"/>
      <c r="G45" s="95"/>
      <c r="H45" s="95"/>
      <c r="I45" s="95"/>
      <c r="J45" s="95"/>
      <c r="K45" s="95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6" t="s">
        <v>33</v>
      </c>
      <c r="D54" s="96"/>
      <c r="E54" s="96"/>
      <c r="F54" s="8"/>
      <c r="G54" s="96" t="s">
        <v>31</v>
      </c>
      <c r="H54" s="96"/>
      <c r="I54" s="9"/>
      <c r="J54" s="9"/>
      <c r="K54" s="9"/>
    </row>
    <row r="55" spans="3:11" ht="21" x14ac:dyDescent="0.35">
      <c r="C55" s="86" t="s">
        <v>23</v>
      </c>
      <c r="D55" s="86"/>
      <c r="E55" s="86"/>
      <c r="F55" s="8"/>
      <c r="G55" s="86" t="s">
        <v>24</v>
      </c>
      <c r="H55" s="86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4:E54"/>
    <mergeCell ref="G54:H54"/>
    <mergeCell ref="C55:E55"/>
    <mergeCell ref="G55:H55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2020-03-04T01:37:17Z</cp:lastPrinted>
  <dcterms:created xsi:type="dcterms:W3CDTF">2018-02-28T02:33:50Z</dcterms:created>
  <dcterms:modified xsi:type="dcterms:W3CDTF">2020-11-30T04:54:37Z</dcterms:modified>
</cp:coreProperties>
</file>