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2020'!$A$1:$K$58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G16" i="17" l="1"/>
  <c r="H25" i="17"/>
  <c r="H21" i="17"/>
  <c r="K33" i="17" l="1"/>
  <c r="H29" i="17"/>
  <c r="K29" i="17" s="1"/>
  <c r="F26" i="17"/>
  <c r="K24" i="17"/>
  <c r="F22" i="17"/>
  <c r="K20" i="17"/>
  <c r="K34" i="17" l="1"/>
  <c r="I16" i="17" s="1"/>
  <c r="J16" i="17" s="1"/>
  <c r="H29" i="16"/>
  <c r="K29" i="16" s="1"/>
  <c r="K36" i="17" l="1"/>
  <c r="H25" i="16"/>
  <c r="H21" i="16" l="1"/>
  <c r="K20" i="16" s="1"/>
  <c r="K33" i="16"/>
  <c r="F26" i="16"/>
  <c r="K24" i="16"/>
  <c r="F22" i="16"/>
  <c r="K34" i="16" l="1"/>
  <c r="I16" i="16" s="1"/>
  <c r="H25" i="15"/>
  <c r="J16" i="16" l="1"/>
  <c r="K36" i="16"/>
  <c r="H21" i="15"/>
  <c r="K20" i="15" s="1"/>
  <c r="K33" i="15"/>
  <c r="K29" i="15"/>
  <c r="K27" i="15"/>
  <c r="F26" i="15"/>
  <c r="K24" i="15"/>
  <c r="F22" i="15"/>
  <c r="K34" i="15" l="1"/>
  <c r="I16" i="15" s="1"/>
  <c r="J16" i="15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K36" i="14" s="1"/>
  <c r="H25" i="13"/>
  <c r="J16" i="14" l="1"/>
  <c r="H21" i="13"/>
  <c r="K20" i="13" s="1"/>
  <c r="K34" i="13" s="1"/>
  <c r="I16" i="13" s="1"/>
  <c r="K33" i="13"/>
  <c r="K29" i="13"/>
  <c r="K27" i="13"/>
  <c r="F26" i="13"/>
  <c r="K24" i="13"/>
  <c r="F22" i="13"/>
  <c r="K36" i="13" l="1"/>
  <c r="J16" i="13"/>
  <c r="K31" i="12"/>
  <c r="K33" i="12"/>
  <c r="H25" i="12" l="1"/>
  <c r="H21" i="12"/>
  <c r="K27" i="12" s="1"/>
  <c r="K29" i="12"/>
  <c r="F26" i="12"/>
  <c r="K24" i="12"/>
  <c r="F22" i="12"/>
  <c r="K20" i="12" l="1"/>
  <c r="K34" i="12" s="1"/>
  <c r="I16" i="12" s="1"/>
  <c r="J16" i="12" s="1"/>
  <c r="H21" i="11"/>
  <c r="K20" i="11" s="1"/>
  <c r="K34" i="11"/>
  <c r="K30" i="11"/>
  <c r="F26" i="11"/>
  <c r="H25" i="11"/>
  <c r="K24" i="11" s="1"/>
  <c r="F22" i="11"/>
  <c r="K36" i="12" l="1"/>
  <c r="I28" i="11"/>
  <c r="K28" i="11" s="1"/>
  <c r="K35" i="11" s="1"/>
  <c r="I16" i="11" s="1"/>
  <c r="F26" i="10"/>
  <c r="F22" i="10"/>
  <c r="K37" i="11" l="1"/>
  <c r="J16" i="11"/>
  <c r="H25" i="10"/>
  <c r="K24" i="10" s="1"/>
  <c r="H21" i="10"/>
  <c r="K35" i="10"/>
  <c r="K33" i="10"/>
  <c r="K30" i="10"/>
  <c r="K20" i="10" l="1"/>
  <c r="I28" i="10"/>
  <c r="K28" i="10" s="1"/>
  <c r="K36" i="10"/>
  <c r="I16" i="10" s="1"/>
  <c r="J16" i="10" s="1"/>
  <c r="K34" i="9"/>
  <c r="K32" i="9"/>
  <c r="K29" i="9"/>
  <c r="K27" i="9"/>
  <c r="H25" i="9"/>
  <c r="K24" i="9" s="1"/>
  <c r="H21" i="9"/>
  <c r="K20" i="9" s="1"/>
  <c r="K35" i="9" l="1"/>
  <c r="I16" i="9" s="1"/>
  <c r="K38" i="10"/>
  <c r="K37" i="9"/>
  <c r="J16" i="9"/>
  <c r="H25" i="8"/>
  <c r="H21" i="8" l="1"/>
  <c r="K20" i="8" s="1"/>
  <c r="K34" i="8"/>
  <c r="K32" i="8"/>
  <c r="K29" i="8"/>
  <c r="K27" i="8"/>
  <c r="K24" i="8"/>
  <c r="K35" i="8" l="1"/>
  <c r="I16" i="8" s="1"/>
  <c r="K37" i="8" s="1"/>
  <c r="J16" i="8"/>
  <c r="H21" i="7"/>
  <c r="H25" i="7" l="1"/>
  <c r="K34" i="7" l="1"/>
  <c r="K32" i="7"/>
  <c r="K29" i="7"/>
  <c r="K27" i="7"/>
  <c r="K24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K37" i="6" s="1"/>
  <c r="J16" i="6"/>
  <c r="H25" i="5"/>
  <c r="H21" i="5" l="1"/>
  <c r="K20" i="5" s="1"/>
  <c r="K34" i="5"/>
  <c r="K32" i="5"/>
  <c r="K29" i="5"/>
  <c r="K27" i="5"/>
  <c r="K24" i="5"/>
  <c r="K35" i="5" l="1"/>
  <c r="I16" i="5" s="1"/>
  <c r="K37" i="5"/>
  <c r="J16" i="5"/>
  <c r="H25" i="4"/>
  <c r="K34" i="4" l="1"/>
  <c r="K32" i="4"/>
  <c r="K29" i="4"/>
  <c r="K27" i="4"/>
  <c r="K24" i="4"/>
  <c r="H21" i="4"/>
  <c r="K20" i="4" s="1"/>
  <c r="K35" i="4" l="1"/>
  <c r="I16" i="4" s="1"/>
  <c r="H25" i="3"/>
  <c r="K37" i="4" l="1"/>
  <c r="J16" i="4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<sst xmlns="http://schemas.openxmlformats.org/spreadsheetml/2006/main" count="732" uniqueCount="144">
  <si>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</si>
  <si>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</si>
  <si>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</si>
  <si>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</si>
  <si>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</si>
  <si>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</si>
  <si>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</si>
  <si>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</si>
  <si>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</si>
  <si>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</si>
  <si>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</si>
  <si>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</si>
  <si>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</si>
  <si>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</si>
  <si>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</si>
  <si>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</si>
  <si>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</si>
  <si>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</si>
  <si>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</si>
  <si>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</si>
  <si>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</si>
  <si>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</si>
  <si>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</si>
  <si>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</si>
  <si>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</si>
  <si>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</si>
  <si>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</si>
  <si>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</si>
  <si>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</si>
  <si>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</si>
  <si>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</si>
  <si>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</si>
  <si>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</si>
  <si>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</si>
  <si>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</si>
  <si>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</si>
  <si>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REGISTERED OWNER: LOUIS-ALBERT LEE</t>
  </si>
  <si>
    <t>UNIT: 11B17</t>
  </si>
  <si>
    <t>AUG 5 2019</t>
  </si>
  <si>
    <t>PRES: JULY 25 2019 - PAST: MAY 14 2019 * 18.30</t>
  </si>
  <si>
    <t>PRES: JULY 25 2019 - PAST: MAY 14  2019 * 120</t>
  </si>
  <si>
    <t>BILLING MONTH: AUGUST 2019</t>
  </si>
  <si>
    <t>SEPT 5 2019</t>
  </si>
  <si>
    <t>SEPT 15 2019</t>
  </si>
  <si>
    <t>PRES: AUG 25 2019 - PAST: JULY 26 2019 * 17.90</t>
  </si>
  <si>
    <t>PRES: AUG 25 2019 - PAST: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</si>
  <si>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</si>
  <si>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</si>
  <si>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</si>
  <si>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</si>
  <si>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LOUIS-ALBERT LEE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</si>
  <si>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</si>
  <si>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</si>
  <si>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</si>
  <si>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</si>
  <si>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</si>
  <si>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</si>
  <si>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</si>
  <si>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</si>
  <si>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</si>
  <si>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</si>
  <si>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</si>
  <si>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</si>
  <si>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</si>
  <si>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</si>
  <si>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</si>
  <si>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</si>
  <si>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</si>
  <si>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</si>
  <si>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</si>
  <si>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</si>
  <si>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</si>
  <si>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</si>
  <si>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</si>
  <si>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</si>
  <si>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</si>
  <si>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</si>
  <si>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</si>
  <si>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</si>
  <si>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</si>
  <si>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</si>
  <si>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</si>
  <si>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</si>
  <si>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</si>
  <si>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</si>
  <si>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</si>
  <si>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</si>
  <si>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</si>
  <si>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</si>
  <si>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</si>
  <si>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</si>
  <si>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</si>
  <si>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</si>
  <si>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</si>
  <si>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</si>
  <si>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</si>
  <si>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</si>
  <si>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</si>
  <si>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</si>
  <si>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</si>
  <si>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</si>
  <si>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</si>
  <si>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</si>
  <si>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</si>
  <si>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</si>
  <si>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</si>
  <si>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</si>
  <si>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</si>
  <si>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</si>
  <si>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</si>
  <si>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</si>
  <si>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</si>
  <si>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AUG 26 2020 * 8.99</t>
  </si>
  <si>
    <t>PRES: JUL 25 2020 - PREV: AUG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</si>
  <si>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</si>
  <si>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</si>
  <si>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</si>
  <si>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</si>
  <si>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</si>
  <si>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</si>
  <si>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</si>
  <si>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</si>
  <si>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</si>
  <si>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</si>
  <si>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</si>
  <si>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</si>
  <si>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</si>
  <si>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</si>
  <si>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</si>
  <si>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</si>
  <si>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</si>
  <si>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</si>
  <si>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</si>
  <si>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</si>
  <si>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</si>
  <si>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</si>
  <si>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</si>
  <si>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</si>
  <si>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</si>
  <si>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ELECTRICITY - NOV 2020</t>
  </si>
  <si>
    <t>WATER - NOV 2020</t>
  </si>
  <si>
    <t>PRES: NOV 25 2020 - PREV: OCT 26 2020 * 8.02</t>
  </si>
  <si>
    <t>PRES: NOV 25 2020 - PREV: OCT 26 2020 * 98.03</t>
  </si>
  <si>
    <t>JENNIFER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</si>
</sst>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425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9828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11B17%20-%20L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 refreshError="1"/>
      <sheetData sheetId="1">
        <row r="12">
          <cell r="E12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80" zoomScaleNormal="80" zoomScaleSheetLayoutView="8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38</v>
      </c>
      <c r="E16" s="50" t="s">
        <v>34</v>
      </c>
      <c r="F16" s="18"/>
      <c r="G16" s="18"/>
      <c r="H16" s="18"/>
      <c r="I16" s="18">
        <f>K35</f>
        <v>935.4</v>
      </c>
      <c r="J16" s="18">
        <f>I16+H16+G16</f>
        <v>935.4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695.4</v>
      </c>
    </row>
    <row r="21" spans="3:11" ht="21" x14ac:dyDescent="0.35">
      <c r="C21" s="39"/>
      <c r="D21" s="8"/>
      <c r="E21" s="8"/>
      <c r="F21" s="46">
        <v>39</v>
      </c>
      <c r="G21" s="46">
        <v>1</v>
      </c>
      <c r="H21" s="47">
        <f>(F21-G21)*18.3</f>
        <v>695.4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240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(F25-G25)*120</f>
        <v>240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935.4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935.4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paperSize="9"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O24" sqref="O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93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1" x14ac:dyDescent="0.35">
      <c r="B42" s="3"/>
      <c r="C42" s="61" t="s">
        <v>82</v>
      </c>
      <c r="D42" s="61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2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I3:K4"/>
    <mergeCell ref="C14:K14"/>
    <mergeCell ref="D19:E19"/>
    <mergeCell ref="F19:H19"/>
    <mergeCell ref="D20:E20"/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10" zoomScale="70" zoomScaleNormal="70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/>
      <c r="I16" s="18">
        <f>K35</f>
        <v>129.06</v>
      </c>
      <c r="J16" s="18">
        <f>I16+H16+G16</f>
        <v>129.06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82</v>
      </c>
      <c r="G21" s="46">
        <v>81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6" t="s">
        <v>101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7" customHeight="1" x14ac:dyDescent="0.35">
      <c r="C33" s="40"/>
      <c r="D33" s="44"/>
      <c r="E33" s="44"/>
      <c r="F33" s="63"/>
      <c r="G33" s="63"/>
      <c r="H33" s="6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129.06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129.06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3.25" x14ac:dyDescent="0.35">
      <c r="B42" s="3"/>
      <c r="C42" s="67" t="s">
        <v>82</v>
      </c>
      <c r="D42" s="61" t="s">
        <v>99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1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1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7"/>
      <c r="D46" s="87"/>
      <c r="E46" s="87"/>
      <c r="F46" s="87"/>
      <c r="G46" s="87"/>
      <c r="H46" s="87"/>
      <c r="I46" s="87"/>
      <c r="J46" s="87"/>
      <c r="K46" s="87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6" t="s">
        <v>33</v>
      </c>
      <c r="D55" s="86"/>
      <c r="E55" s="86"/>
      <c r="F55" s="8"/>
      <c r="G55" s="86" t="s">
        <v>31</v>
      </c>
      <c r="H55" s="86"/>
      <c r="I55" s="9"/>
      <c r="J55" s="9"/>
      <c r="K55" s="9"/>
    </row>
    <row r="56" spans="3:11" ht="21" x14ac:dyDescent="0.35">
      <c r="C56" s="85" t="s">
        <v>23</v>
      </c>
      <c r="D56" s="85"/>
      <c r="E56" s="85"/>
      <c r="F56" s="8"/>
      <c r="G56" s="85" t="s">
        <v>24</v>
      </c>
      <c r="H56" s="85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7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103</v>
      </c>
      <c r="E16" s="50" t="s">
        <v>104</v>
      </c>
      <c r="F16" s="18"/>
      <c r="G16" s="18"/>
      <c r="H16" s="18">
        <v>129.06</v>
      </c>
      <c r="I16" s="18">
        <f>K34</f>
        <v>103.23</v>
      </c>
      <c r="J16" s="18">
        <f>I16+H16+G16</f>
        <v>232.29000000000002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105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82</v>
      </c>
      <c r="G21" s="46">
        <v>81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99.95" customHeight="1" x14ac:dyDescent="0.35">
      <c r="C31" s="38"/>
      <c r="D31" s="98" t="s">
        <v>107</v>
      </c>
      <c r="E31" s="98"/>
      <c r="F31" s="99" t="s">
        <v>108</v>
      </c>
      <c r="G31" s="99"/>
      <c r="H31" s="99"/>
      <c r="I31" s="99"/>
      <c r="J31" s="73">
        <v>0</v>
      </c>
      <c r="K31" s="73">
        <f>2.61</f>
        <v>2.61</v>
      </c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103.23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232.29000000000002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52:E52"/>
    <mergeCell ref="G52:H52"/>
    <mergeCell ref="C53:E53"/>
    <mergeCell ref="G53:H53"/>
    <mergeCell ref="D31:E31"/>
    <mergeCell ref="F31:I31"/>
    <mergeCell ref="D26:E26"/>
    <mergeCell ref="F26:G26"/>
    <mergeCell ref="F29:H30"/>
    <mergeCell ref="C39:K39"/>
    <mergeCell ref="C43:K4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110</v>
      </c>
      <c r="E16" s="50" t="s">
        <v>111</v>
      </c>
      <c r="F16" s="18"/>
      <c r="G16" s="18"/>
      <c r="H16" s="18">
        <v>232.29</v>
      </c>
      <c r="I16" s="18">
        <f>K34</f>
        <v>0</v>
      </c>
      <c r="J16" s="18">
        <f>I16+H16+G16</f>
        <v>232.29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112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232.29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M20" sqref="M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115</v>
      </c>
      <c r="E16" s="50" t="s">
        <v>116</v>
      </c>
      <c r="F16" s="18"/>
      <c r="G16" s="18"/>
      <c r="H16" s="18">
        <v>232.29</v>
      </c>
      <c r="I16" s="18">
        <f>K34</f>
        <v>0</v>
      </c>
      <c r="J16" s="18">
        <f>I16+H16+G16</f>
        <v>232.29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232.29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R12" sqref="R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120</v>
      </c>
      <c r="E16" s="50" t="s">
        <v>121</v>
      </c>
      <c r="F16" s="18"/>
      <c r="G16" s="18"/>
      <c r="H16" s="18">
        <v>232.29</v>
      </c>
      <c r="I16" s="18">
        <f>K34</f>
        <v>0</v>
      </c>
      <c r="J16" s="18">
        <f>I16+H16+G16</f>
        <v>232.29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122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232.29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T9" sqref="T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124</v>
      </c>
      <c r="E16" s="50" t="s">
        <v>125</v>
      </c>
      <c r="F16" s="18"/>
      <c r="G16" s="18">
        <v>8493.6</v>
      </c>
      <c r="H16" s="18">
        <v>232.29</v>
      </c>
      <c r="I16" s="18">
        <f>K34</f>
        <v>2123.4</v>
      </c>
      <c r="J16" s="18">
        <f>I16+H16+G16</f>
        <v>10849.29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131</v>
      </c>
      <c r="E20" s="100"/>
      <c r="F20" s="46" t="s">
        <v>126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133</v>
      </c>
      <c r="E28" s="100"/>
      <c r="F28" s="46" t="s">
        <v>134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35.39</v>
      </c>
      <c r="G29" s="46">
        <v>60</v>
      </c>
      <c r="H29" s="47">
        <f>F29*G29</f>
        <v>2123.4</v>
      </c>
      <c r="I29" s="9"/>
      <c r="J29" s="22">
        <v>0</v>
      </c>
      <c r="K29" s="9">
        <f>H29</f>
        <v>2123.4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2123.4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10849.29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6" zoomScale="70" zoomScaleNormal="70" workbookViewId="0">
      <selection activeCell="P21" sqref="P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136</v>
      </c>
      <c r="E16" s="50" t="s">
        <v>137</v>
      </c>
      <c r="F16" s="18"/>
      <c r="G16" s="18">
        <f>[1]ASU!$E$12</f>
        <v>5000</v>
      </c>
      <c r="H16" s="18"/>
      <c r="I16" s="18">
        <f>K34</f>
        <v>2123.4</v>
      </c>
      <c r="J16" s="18">
        <f>I16+H16+G16</f>
        <v>7123.4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139</v>
      </c>
      <c r="E20" s="100"/>
      <c r="F20" s="46" t="s">
        <v>141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5" t="s">
        <v>91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140</v>
      </c>
      <c r="E24" s="8"/>
      <c r="F24" s="46" t="s">
        <v>142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5" t="s">
        <v>92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133</v>
      </c>
      <c r="E28" s="100"/>
      <c r="F28" s="46" t="s">
        <v>138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35.39</v>
      </c>
      <c r="G29" s="46">
        <v>60</v>
      </c>
      <c r="H29" s="47">
        <f>F29*G29</f>
        <v>2123.4</v>
      </c>
      <c r="I29" s="9"/>
      <c r="J29" s="22">
        <v>0</v>
      </c>
      <c r="K29" s="9">
        <f>H29</f>
        <v>2123.4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2123.4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7123.4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143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60" zoomScaleNormal="5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643.46</v>
      </c>
      <c r="J16" s="18">
        <f>I16+H16+G16</f>
        <v>643.46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411.7</v>
      </c>
    </row>
    <row r="21" spans="3:11" ht="21" x14ac:dyDescent="0.35">
      <c r="C21" s="39"/>
      <c r="D21" s="8"/>
      <c r="E21" s="8"/>
      <c r="F21" s="46">
        <v>62</v>
      </c>
      <c r="G21" s="46">
        <v>39</v>
      </c>
      <c r="H21" s="47">
        <f>(F21-G21)*17.9</f>
        <v>411.7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231.76</v>
      </c>
    </row>
    <row r="25" spans="3:11" ht="21" x14ac:dyDescent="0.35">
      <c r="C25" s="39"/>
      <c r="D25" s="8"/>
      <c r="E25" s="8"/>
      <c r="F25" s="46">
        <v>4</v>
      </c>
      <c r="G25" s="46">
        <v>2</v>
      </c>
      <c r="H25" s="47">
        <f>(F25-G25)*115.88</f>
        <v>231.76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643.46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643.46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62</v>
      </c>
      <c r="G21" s="46">
        <v>62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5" workbookViewId="0">
      <selection activeCell="I25" sqref="I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62</v>
      </c>
      <c r="G21" s="46">
        <v>62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62</v>
      </c>
      <c r="G21" s="46">
        <v>62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55" zoomScaleNormal="5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62</v>
      </c>
      <c r="G21" s="46">
        <v>62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N8" sqref="N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/>
      <c r="I16" s="18">
        <f>K35</f>
        <v>52.199999999999996</v>
      </c>
      <c r="J16" s="18">
        <f>I16+H16+G16</f>
        <v>52.199999999999996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71</v>
      </c>
      <c r="G20" s="46"/>
      <c r="H20" s="46"/>
      <c r="I20" s="9"/>
      <c r="J20" s="22">
        <v>0</v>
      </c>
      <c r="K20" s="9">
        <f>H21</f>
        <v>52.199999999999996</v>
      </c>
    </row>
    <row r="21" spans="3:11" ht="21" x14ac:dyDescent="0.35">
      <c r="C21" s="39"/>
      <c r="D21" s="8"/>
      <c r="E21" s="8"/>
      <c r="F21" s="46">
        <v>65</v>
      </c>
      <c r="G21" s="46">
        <v>62</v>
      </c>
      <c r="H21" s="47">
        <f>(F21-G21)*17.4</f>
        <v>52.199999999999996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52.199999999999996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/>
      <c r="I16" s="18">
        <f>K35</f>
        <v>269.11</v>
      </c>
      <c r="J16" s="18">
        <f>I16+H16+G16</f>
        <v>269.11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75</v>
      </c>
      <c r="G20" s="46"/>
      <c r="H20" s="46"/>
      <c r="I20" s="9"/>
      <c r="J20" s="22">
        <v>0</v>
      </c>
      <c r="K20" s="9">
        <f>H21</f>
        <v>269.11</v>
      </c>
    </row>
    <row r="21" spans="3:11" ht="21" x14ac:dyDescent="0.35">
      <c r="C21" s="39"/>
      <c r="D21" s="8"/>
      <c r="E21" s="8"/>
      <c r="F21" s="46">
        <v>82</v>
      </c>
      <c r="G21" s="46">
        <v>65</v>
      </c>
      <c r="H21" s="47">
        <f>(F21-G21)*15.83</f>
        <v>269.11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269.11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269.11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0" t="s">
        <v>82</v>
      </c>
      <c r="D41" s="60" t="s">
        <v>83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2020-11-05T04:56:26Z</cp:lastPrinted>
  <dcterms:created xsi:type="dcterms:W3CDTF">2018-02-28T02:33:50Z</dcterms:created>
  <dcterms:modified xsi:type="dcterms:W3CDTF">2020-12-16T02:50:29Z</dcterms:modified>
</cp:coreProperties>
</file>