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10" activeTab="16"/>
  </bookViews>
  <sheets>
    <sheet name="JULY 2019" sheetId="1" r:id="rId1"/>
    <sheet name="AUGUST 2019" sheetId="2" r:id="rId2"/>
    <sheet name="SEPTEMBER 2019" sheetId="3" r:id="rId3"/>
    <sheet name="OCTOBER 2019" sheetId="4" r:id="rId4"/>
    <sheet name="NOVEMBER 2019" sheetId="5" r:id="rId5"/>
    <sheet name="DECEMBER 2019" sheetId="6" r:id="rId6"/>
    <sheet name="JAN 2020" sheetId="7" r:id="rId7"/>
    <sheet name="FEB 2020" sheetId="8" r:id="rId8"/>
    <sheet name="MAR 2020" sheetId="9" r:id="rId9"/>
    <sheet name="APR 2020" sheetId="10" r:id="rId10"/>
    <sheet name="MAY 2020" sheetId="11" r:id="rId11"/>
    <sheet name="JUN 2020" sheetId="12" r:id="rId12"/>
    <sheet name="JUL 2020" sheetId="13" r:id="rId13"/>
    <sheet name="AUG 2020" sheetId="14" r:id="rId14"/>
    <sheet name="SEPT 2020" sheetId="15" r:id="rId15"/>
    <sheet name="OCT 2020" sheetId="16" r:id="rId16"/>
    <sheet name="NOV 2020" sheetId="17" r:id="rId17"/>
  </sheets>
  <externalReferences>
    <externalReference r:id="rId18"/>
  </externalReferences>
  <definedNames>
    <definedName name="_xlnm.Print_Area" localSheetId="9">'APR 2020'!$A$1:$K$59</definedName>
    <definedName name="_xlnm.Print_Area" localSheetId="13">'AUG 2020'!$A$1:$K$56</definedName>
    <definedName name="_xlnm.Print_Area" localSheetId="7">'FEB 2020'!$A$1:$K$57</definedName>
    <definedName name="_xlnm.Print_Area" localSheetId="12">'JUL 2020'!$A$1:$K$56</definedName>
    <definedName name="_xlnm.Print_Area" localSheetId="0">'JULY 2019'!$B$2:$L$57</definedName>
    <definedName name="_xlnm.Print_Area" localSheetId="11">'JUN 2020'!$A$1:$K$56</definedName>
    <definedName name="_xlnm.Print_Area" localSheetId="8">'MAR 2020'!$A$1:$K$58</definedName>
    <definedName name="_xlnm.Print_Area" localSheetId="10">'MAY 2020'!$A$1:$K$59</definedName>
    <definedName name="_xlnm.Print_Area" localSheetId="16">'NOV 2020'!$A$1:$K$55</definedName>
    <definedName name="_xlnm.Print_Area" localSheetId="15">'OCT 2020'!$A$1:$K$56</definedName>
    <definedName name="_xlnm.Print_Area" localSheetId="14">'SEPT 2020'!$A$1:$K$56</definedName>
  </definedNames>
  <calcPr calcId="152511"/>
</workbook>
</file>

<file path=xl/calcChain.xml><?xml version="1.0" encoding="utf-8"?>
<calcChain xmlns="http://schemas.openxmlformats.org/spreadsheetml/2006/main">
  <c r="H16" i="17" l="1"/>
  <c r="G16" i="17"/>
  <c r="H29" i="17"/>
  <c r="K28" i="17" s="1"/>
  <c r="K33" i="17"/>
  <c r="K31" i="17"/>
  <c r="F26" i="17"/>
  <c r="H25" i="17"/>
  <c r="K24" i="17" s="1"/>
  <c r="F22" i="17"/>
  <c r="H21" i="17"/>
  <c r="K20" i="17"/>
  <c r="K34" i="17" l="1"/>
  <c r="I16" i="17" s="1"/>
  <c r="K36" i="17" s="1"/>
  <c r="J16" i="17" l="1"/>
  <c r="H25" i="16" l="1"/>
  <c r="H21" i="16" l="1"/>
  <c r="K35" i="16"/>
  <c r="K33" i="16"/>
  <c r="K30" i="16"/>
  <c r="K28" i="16"/>
  <c r="F26" i="16"/>
  <c r="K24" i="16"/>
  <c r="F22" i="16"/>
  <c r="K20" i="16"/>
  <c r="K36" i="16" l="1"/>
  <c r="I16" i="16" s="1"/>
  <c r="K38" i="16" s="1"/>
  <c r="H25" i="15"/>
  <c r="J16" i="16" l="1"/>
  <c r="H21" i="15"/>
  <c r="K20" i="15" s="1"/>
  <c r="K35" i="15"/>
  <c r="K33" i="15"/>
  <c r="K30" i="15"/>
  <c r="K28" i="15"/>
  <c r="F26" i="15"/>
  <c r="K24" i="15"/>
  <c r="F22" i="15"/>
  <c r="K36" i="15" l="1"/>
  <c r="I16" i="15" s="1"/>
  <c r="K38" i="15" s="1"/>
  <c r="J16" i="15"/>
  <c r="H21" i="14"/>
  <c r="H25" i="14"/>
  <c r="K35" i="14" l="1"/>
  <c r="K33" i="14"/>
  <c r="K30" i="14"/>
  <c r="K28" i="14"/>
  <c r="F26" i="14"/>
  <c r="K24" i="14"/>
  <c r="F22" i="14"/>
  <c r="K20" i="14"/>
  <c r="K36" i="14" l="1"/>
  <c r="I16" i="14" s="1"/>
  <c r="K38" i="14"/>
  <c r="J16" i="14"/>
  <c r="H21" i="13"/>
  <c r="H25" i="13"/>
  <c r="K24" i="13" s="1"/>
  <c r="K35" i="13"/>
  <c r="K33" i="13"/>
  <c r="K30" i="13"/>
  <c r="K28" i="13"/>
  <c r="F26" i="13"/>
  <c r="F22" i="13"/>
  <c r="K20" i="13"/>
  <c r="H25" i="12"/>
  <c r="K24" i="12" s="1"/>
  <c r="H21" i="12"/>
  <c r="K35" i="12"/>
  <c r="K33" i="12"/>
  <c r="K30" i="12"/>
  <c r="F26" i="12"/>
  <c r="F22" i="12"/>
  <c r="K20" i="12"/>
  <c r="K36" i="13" l="1"/>
  <c r="I16" i="13" s="1"/>
  <c r="K38" i="13" s="1"/>
  <c r="K28" i="12"/>
  <c r="K36" i="12" s="1"/>
  <c r="I16" i="12" s="1"/>
  <c r="H21" i="10"/>
  <c r="K35" i="11"/>
  <c r="K33" i="11"/>
  <c r="K30" i="11"/>
  <c r="F26" i="11"/>
  <c r="H25" i="11"/>
  <c r="K24" i="11" s="1"/>
  <c r="F22" i="11"/>
  <c r="H21" i="11"/>
  <c r="K20" i="11" s="1"/>
  <c r="J16" i="13" l="1"/>
  <c r="K38" i="12"/>
  <c r="J16" i="12"/>
  <c r="I28" i="11"/>
  <c r="K28" i="11" s="1"/>
  <c r="K36" i="11" s="1"/>
  <c r="I16" i="11" s="1"/>
  <c r="K38" i="11" l="1"/>
  <c r="J16" i="11"/>
  <c r="H25" i="10" l="1"/>
  <c r="H21" i="9"/>
  <c r="K35" i="10"/>
  <c r="K33" i="10"/>
  <c r="K30" i="10"/>
  <c r="F26" i="10"/>
  <c r="K24" i="10"/>
  <c r="F22" i="10"/>
  <c r="I28" i="10"/>
  <c r="K28" i="10" s="1"/>
  <c r="K20" i="10"/>
  <c r="K36" i="10" l="1"/>
  <c r="I16" i="10" s="1"/>
  <c r="J16" i="10"/>
  <c r="K38" i="10"/>
  <c r="F26" i="9"/>
  <c r="F22" i="9"/>
  <c r="K35" i="9" l="1"/>
  <c r="K33" i="9"/>
  <c r="K30" i="9"/>
  <c r="K28" i="9"/>
  <c r="H25" i="9"/>
  <c r="I28" i="9" s="1"/>
  <c r="K24" i="9"/>
  <c r="K20" i="9"/>
  <c r="K36" i="9" l="1"/>
  <c r="I16" i="9" s="1"/>
  <c r="J16" i="9"/>
  <c r="K38" i="9"/>
  <c r="H25" i="8"/>
  <c r="H21" i="8" l="1"/>
  <c r="K20" i="8" s="1"/>
  <c r="K34" i="8"/>
  <c r="K32" i="8"/>
  <c r="K29" i="8"/>
  <c r="K27" i="8"/>
  <c r="K24" i="8"/>
  <c r="K35" i="8" l="1"/>
  <c r="I16" i="8" s="1"/>
  <c r="K37" i="8"/>
  <c r="J16" i="8"/>
  <c r="H21" i="7"/>
  <c r="H25" i="7" l="1"/>
  <c r="K34" i="7" l="1"/>
  <c r="K32" i="7"/>
  <c r="K29" i="7"/>
  <c r="K27" i="7"/>
  <c r="K24" i="7"/>
  <c r="K20" i="7"/>
  <c r="K35" i="7" l="1"/>
  <c r="I16" i="7" s="1"/>
  <c r="J16" i="7"/>
  <c r="K37" i="7"/>
  <c r="H21" i="6" l="1"/>
  <c r="K34" i="6" l="1"/>
  <c r="K32" i="6"/>
  <c r="K29" i="6"/>
  <c r="K27" i="6"/>
  <c r="H25" i="6"/>
  <c r="K24" i="6" s="1"/>
  <c r="K20" i="6"/>
  <c r="K35" i="6" l="1"/>
  <c r="I16" i="6" s="1"/>
  <c r="H25" i="5"/>
  <c r="H21" i="5"/>
  <c r="K20" i="5" s="1"/>
  <c r="K34" i="5"/>
  <c r="K32" i="5"/>
  <c r="K29" i="5"/>
  <c r="K27" i="5"/>
  <c r="K24" i="5"/>
  <c r="K37" i="6" l="1"/>
  <c r="J16" i="6"/>
  <c r="K35" i="5"/>
  <c r="H25" i="4"/>
  <c r="I16" i="5" l="1"/>
  <c r="J16" i="5" s="1"/>
  <c r="K37" i="5"/>
  <c r="H21" i="4"/>
  <c r="K34" i="4" l="1"/>
  <c r="K32" i="4"/>
  <c r="K29" i="4"/>
  <c r="K27" i="4"/>
  <c r="K24" i="4"/>
  <c r="K20" i="4"/>
  <c r="K35" i="4" l="1"/>
  <c r="I16" i="4" s="1"/>
  <c r="J16" i="4" s="1"/>
  <c r="H25" i="3"/>
  <c r="K37" i="4" l="1"/>
  <c r="K34" i="3"/>
  <c r="K32" i="3"/>
  <c r="K29" i="3"/>
  <c r="K27" i="3"/>
  <c r="K24" i="3"/>
  <c r="H21" i="3"/>
  <c r="K20" i="3" s="1"/>
  <c r="K35" i="3" l="1"/>
  <c r="I16" i="3" s="1"/>
  <c r="K37" i="3" s="1"/>
  <c r="H25" i="2"/>
  <c r="K24" i="2" s="1"/>
  <c r="H21" i="2"/>
  <c r="K20" i="2" s="1"/>
  <c r="K34" i="2"/>
  <c r="K32" i="2"/>
  <c r="K29" i="2"/>
  <c r="K27" i="2"/>
  <c r="J16" i="3" l="1"/>
  <c r="K35" i="2"/>
  <c r="I16" i="2" s="1"/>
  <c r="K37" i="2" s="1"/>
  <c r="H25" i="1"/>
  <c r="H21" i="1"/>
  <c r="J16" i="2" l="1"/>
  <c r="K24" i="1"/>
  <c r="K20" i="1"/>
  <c r="K32" i="1" l="1"/>
  <c r="K34" i="1" l="1"/>
  <c r="K29" i="1"/>
  <c r="K27" i="1"/>
  <c r="K35" i="1" l="1"/>
  <c r="I16" i="1" s="1"/>
  <c r="K37" i="1" s="1"/>
  <c r="J16" i="1" l="1"/>
</calcChain>
</file>

<file path=xl/sharedStrings.xml><?xml version="1.0" encoding="utf-8"?>
<sst xmlns="http://schemas.openxmlformats.org/spreadsheetml/2006/main" count="727" uniqueCount="134">
  <si>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</si>
  <si>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</si>
  <si>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</si>
  <si>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</si>
  <si>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</si>
  <si>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</si>
  <si>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</si>
  <si>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</si>
  <si>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</si>
  <si>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</si>
  <si>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</si>
  <si>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</si>
  <si>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</si>
  <si>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</si>
  <si>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</si>
  <si>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</si>
  <si>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</si>
  <si>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</si>
  <si>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</si>
  <si>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</si>
  <si>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</si>
  <si>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</si>
  <si>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</si>
  <si>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</si>
  <si>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</si>
  <si>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</si>
  <si>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</si>
  <si>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</si>
  <si>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</si>
  <si>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</si>
  <si>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</si>
  <si>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</si>
  <si>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</si>
  <si>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</si>
  <si>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AUG 15 2019</t>
  </si>
  <si>
    <t>BILLING MONTH: JULY 2019</t>
  </si>
  <si>
    <t>AUG 5 2019</t>
  </si>
  <si>
    <t>PRES: JULY 25 2019 - PREV: MAY 27 2019 * 18.30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</si>
  <si>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VIRGINIA GAGNO</t>
    </r>
  </si>
  <si>
    <t>UNIT: 11B18</t>
  </si>
  <si>
    <t>PRES: JULY 25 2019 - PREV: MAY 27 2019 * 120</t>
  </si>
  <si>
    <t>BILLING MONTH: AUGUST 2019</t>
  </si>
  <si>
    <t>SEPT 5 2019</t>
  </si>
  <si>
    <t>SEPT 15 2019</t>
  </si>
  <si>
    <t>PRES: AUG 25 2019 - PREV: JULY 26 2019 * 17.90</t>
  </si>
  <si>
    <t>PRES: AUG 25 2019 - PREV: JULY 26 2019 * 115.88</t>
  </si>
  <si>
    <t>BILLING MONTH: SEPTEMBER 2019</t>
  </si>
  <si>
    <t>OCT 5 2019</t>
  </si>
  <si>
    <t>OCT 15 2019</t>
  </si>
  <si>
    <t>PRES: SEPT 25 2019 - PREV: AUG 26 2019 * 16.32</t>
  </si>
  <si>
    <t>PRES: SEPT 25 2019 - PREV: AUG 26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</si>
  <si>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</si>
  <si>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</si>
  <si>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</si>
  <si>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</si>
  <si>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</si>
  <si>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</si>
  <si>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</si>
  <si>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</si>
  <si>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</si>
  <si>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</si>
  <si>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</si>
  <si>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</si>
  <si>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</si>
  <si>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 xml:space="preserve">PRES: DEC 25 2019 - PREV: NOV 26 2019 * </t>
  </si>
  <si>
    <t>PRES: DEC 25 2019 - PREV: NOV 26 2019 * 18.06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</si>
  <si>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</si>
  <si>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</si>
  <si>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</si>
  <si>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</si>
  <si>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</si>
  <si>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</si>
  <si>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</si>
  <si>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</si>
  <si>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</si>
  <si>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</si>
  <si>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</si>
  <si>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NOTE:</t>
  </si>
  <si>
    <t>AMOUT PER CUBIC METER AND PER KILOWATT WERE BASED ON THE PREVIOUS MONTH</t>
  </si>
  <si>
    <t>ADJUSTMENTS ON WATER AND ELECTRICITY BILLS WILL BE REFLECTED ON THE FOLLOWING MONTH OR UNTIL FURTHER NOTICE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</si>
  <si>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</si>
  <si>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</si>
  <si>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</si>
  <si>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</si>
  <si>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APRIL 2020</t>
  </si>
  <si>
    <t>MAY 5 2020</t>
  </si>
  <si>
    <t>MAY 15 2020</t>
  </si>
  <si>
    <t>PRES: MAR 25 2020 - PREV: FEB 26 2020 * 10.98</t>
  </si>
  <si>
    <t>PRES: MAR 25 2020 - PREV: FEB 26 2020 * 117.31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</si>
  <si>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</si>
  <si>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</si>
  <si>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</si>
  <si>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</si>
  <si>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</si>
  <si>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 ON WATER &amp; ELECTRICITY BILLS WILL BE REFLECTED ON THE FOLLOWING MONTH OR UNTIL FURTHER NOTICE</t>
  </si>
  <si>
    <t>PRES: APR 25 2020 - PREV: MAR 26 2020 * 10.98</t>
  </si>
  <si>
    <t>PRES: APR 25 2020 - PREV: MAR 26 2020 * 97.76</t>
  </si>
  <si>
    <t>BILLING MONTH: MAY 2020</t>
  </si>
  <si>
    <t>JUN 5 2020</t>
  </si>
  <si>
    <t>JUN 15 2020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</si>
  <si>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</si>
  <si>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</si>
  <si>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</si>
  <si>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</si>
  <si>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</si>
  <si>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</si>
  <si>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</si>
  <si>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</si>
  <si>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</si>
  <si>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</si>
  <si>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</si>
  <si>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</si>
  <si>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</si>
  <si>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</si>
  <si>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</si>
  <si>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</si>
  <si>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</si>
  <si>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</si>
  <si>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</si>
  <si>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</si>
  <si>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</si>
  <si>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</si>
  <si>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</si>
  <si>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</si>
  <si>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</si>
  <si>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</si>
  <si>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</si>
  <si>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</si>
  <si>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</si>
  <si>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DECEMBER 2020</t>
  </si>
  <si>
    <t>PRES: NOV 25 2020 - PREV: OCT 26 2020 * 7.32</t>
  </si>
  <si>
    <t>PRES: NOV 25 2020 - PREV: OCT 26 2020 * 98.56</t>
  </si>
  <si>
    <r>
      <t xml:space="preserve">* If check payments, please make payable to </t>
    </r>
    <r>
      <rPr>
        <b/>
        <u/>
        <sz val="21"/>
        <color theme="1"/>
        <rFont val="Calibri"/>
        <family val="2"/>
        <scheme val="minor"/>
      </rPr>
      <t>PROVALUE PROPERTY SERVICES INC</t>
    </r>
  </si>
  <si>
    <t>JENIFFER JAMIG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</si>
</sst>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0" fontId="18" fillId="0" borderId="0" xfId="0" applyFont="1"/>
    <xf numFmtId="0" fontId="19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11B18%20-%20GAG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23">
          <cell r="E23">
            <v>555.62</v>
          </cell>
          <cell r="L23">
            <v>231.39999999999998</v>
          </cell>
        </row>
      </sheetData>
      <sheetData sheetId="1">
        <row r="12">
          <cell r="E12">
            <v>6918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10" zoomScale="80" zoomScaleNormal="80" zoomScaleSheetLayoutView="80" workbookViewId="0">
      <selection activeCell="H8" sqref="H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4.75" customHeight="1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4.75" customHeight="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7.75" customHeight="1" thickBot="1" x14ac:dyDescent="0.3">
      <c r="C16" s="17"/>
      <c r="D16" s="50" t="s">
        <v>36</v>
      </c>
      <c r="E16" s="50" t="s">
        <v>34</v>
      </c>
      <c r="F16" s="18"/>
      <c r="G16" s="18"/>
      <c r="H16" s="18"/>
      <c r="I16" s="18">
        <f>K35</f>
        <v>488.1</v>
      </c>
      <c r="J16" s="18">
        <f>I16+H16+G16</f>
        <v>488.1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8.5" customHeight="1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43593</v>
      </c>
      <c r="D20" s="94" t="s">
        <v>32</v>
      </c>
      <c r="E20" s="94"/>
      <c r="F20" s="46" t="s">
        <v>37</v>
      </c>
      <c r="G20" s="46"/>
      <c r="H20" s="46"/>
      <c r="I20" s="9"/>
      <c r="J20" s="22">
        <v>0</v>
      </c>
      <c r="K20" s="9">
        <f>H21</f>
        <v>128.1</v>
      </c>
    </row>
    <row r="21" spans="3:11" ht="21" x14ac:dyDescent="0.35">
      <c r="C21" s="39"/>
      <c r="D21" s="8"/>
      <c r="E21" s="8"/>
      <c r="F21" s="46">
        <v>7</v>
      </c>
      <c r="G21" s="46">
        <v>0</v>
      </c>
      <c r="H21" s="47">
        <f>(F21-G21)*18.3</f>
        <v>128.1</v>
      </c>
      <c r="I21" s="9"/>
      <c r="J21" s="9"/>
      <c r="K21" s="9"/>
    </row>
    <row r="22" spans="3:11" ht="21" customHeight="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15" customHeight="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customHeight="1" x14ac:dyDescent="0.35">
      <c r="C24" s="38">
        <v>43593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360</v>
      </c>
    </row>
    <row r="25" spans="3:11" ht="21" x14ac:dyDescent="0.35">
      <c r="C25" s="39"/>
      <c r="D25" s="8"/>
      <c r="E25" s="8"/>
      <c r="F25" s="46">
        <v>3</v>
      </c>
      <c r="G25" s="46">
        <v>0</v>
      </c>
      <c r="H25" s="47">
        <f>(F25-G25)*120</f>
        <v>360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customHeight="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customHeight="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hidden="1" customHeight="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7" hidden="1" customHeight="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7" hidden="1" customHeight="1" x14ac:dyDescent="0.35">
      <c r="C31" s="40"/>
      <c r="D31" s="44"/>
      <c r="E31" s="44"/>
      <c r="F31" s="48"/>
      <c r="G31" s="48"/>
      <c r="H31" s="48"/>
      <c r="I31" s="9"/>
      <c r="J31" s="9"/>
      <c r="K31" s="9"/>
    </row>
    <row r="32" spans="3:11" ht="27" customHeight="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48"/>
      <c r="G33" s="48"/>
      <c r="H33" s="4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488.1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488.1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5" t="s">
        <v>17</v>
      </c>
      <c r="D40" s="95"/>
      <c r="E40" s="95"/>
      <c r="F40" s="95"/>
      <c r="G40" s="95"/>
      <c r="H40" s="95"/>
      <c r="I40" s="95"/>
      <c r="J40" s="95"/>
      <c r="K40" s="9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95" t="s">
        <v>23</v>
      </c>
      <c r="D55" s="95"/>
      <c r="E55" s="95"/>
      <c r="F55" s="8"/>
      <c r="G55" s="95" t="s">
        <v>24</v>
      </c>
      <c r="H55" s="9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sheetProtection selectLockedCells="1"/>
  <mergeCells count="13">
    <mergeCell ref="F32:H32"/>
    <mergeCell ref="C55:E55"/>
    <mergeCell ref="G55:H55"/>
    <mergeCell ref="G54:H54"/>
    <mergeCell ref="C40:K40"/>
    <mergeCell ref="C54:E54"/>
    <mergeCell ref="C45:K45"/>
    <mergeCell ref="F29:H30"/>
    <mergeCell ref="C14:K14"/>
    <mergeCell ref="I3:K4"/>
    <mergeCell ref="F19:H19"/>
    <mergeCell ref="D19:E19"/>
    <mergeCell ref="D20:E20"/>
  </mergeCells>
  <pageMargins left="0.7" right="0.7" top="0.75" bottom="0.75" header="0.3" footer="0.3"/>
  <pageSetup scale="50" orientation="portrait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37" zoomScale="70" zoomScaleNormal="70" workbookViewId="0">
      <selection activeCell="R19" sqref="R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85</v>
      </c>
      <c r="E16" s="50" t="s">
        <v>86</v>
      </c>
      <c r="F16" s="18"/>
      <c r="G16" s="18"/>
      <c r="H16" s="18">
        <v>591.4</v>
      </c>
      <c r="I16" s="18">
        <f>K36</f>
        <v>0</v>
      </c>
      <c r="J16" s="18">
        <f>I16+H16+G16</f>
        <v>591.4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4" t="s">
        <v>32</v>
      </c>
      <c r="E20" s="94"/>
      <c r="F20" s="46" t="s">
        <v>95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13</v>
      </c>
      <c r="G21" s="46">
        <v>13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9" t="s">
        <v>81</v>
      </c>
      <c r="E22" s="99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96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9" t="s">
        <v>82</v>
      </c>
      <c r="E26" s="99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80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100" t="s">
        <v>91</v>
      </c>
      <c r="D29" s="100"/>
      <c r="E29" s="100"/>
      <c r="F29" s="8"/>
      <c r="G29" s="8"/>
      <c r="H29" s="8"/>
      <c r="I29" s="9"/>
      <c r="J29" s="22"/>
      <c r="K29" s="9"/>
    </row>
    <row r="30" spans="3:11" ht="21" x14ac:dyDescent="0.35">
      <c r="C30" s="100"/>
      <c r="D30" s="100"/>
      <c r="E30" s="100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100"/>
      <c r="D31" s="100"/>
      <c r="E31" s="100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60"/>
      <c r="G32" s="60"/>
      <c r="H32" s="60"/>
      <c r="I32" s="9"/>
      <c r="J32" s="9"/>
      <c r="K32" s="9"/>
    </row>
    <row r="33" spans="2:12" ht="21" x14ac:dyDescent="0.35">
      <c r="C33" s="38"/>
      <c r="D33" s="44"/>
      <c r="E33" s="44"/>
      <c r="F33" s="87"/>
      <c r="G33" s="88"/>
      <c r="H33" s="88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0"/>
      <c r="G34" s="60"/>
      <c r="H34" s="6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591.4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61"/>
      <c r="D42" s="61"/>
      <c r="E42" s="61"/>
      <c r="F42" s="61"/>
      <c r="G42" s="61"/>
      <c r="H42" s="61"/>
      <c r="I42" s="61"/>
      <c r="J42" s="61"/>
      <c r="K42" s="61"/>
      <c r="L42" s="3"/>
    </row>
    <row r="43" spans="2:12" s="8" customFormat="1" ht="23.25" x14ac:dyDescent="0.35">
      <c r="B43" s="3"/>
      <c r="C43" s="68" t="s">
        <v>77</v>
      </c>
      <c r="D43" s="69" t="s">
        <v>92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9" t="s">
        <v>93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9" t="s">
        <v>94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7"/>
      <c r="D47" s="97"/>
      <c r="E47" s="97"/>
      <c r="F47" s="97"/>
      <c r="G47" s="97"/>
      <c r="H47" s="97"/>
      <c r="I47" s="97"/>
      <c r="J47" s="97"/>
      <c r="K47" s="9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6" t="s">
        <v>33</v>
      </c>
      <c r="D56" s="96"/>
      <c r="E56" s="96"/>
      <c r="F56" s="8"/>
      <c r="G56" s="96" t="s">
        <v>31</v>
      </c>
      <c r="H56" s="96"/>
      <c r="I56" s="9"/>
      <c r="J56" s="9"/>
      <c r="K56" s="9"/>
    </row>
    <row r="57" spans="3:11" ht="21" x14ac:dyDescent="0.35">
      <c r="C57" s="95" t="s">
        <v>23</v>
      </c>
      <c r="D57" s="95"/>
      <c r="E57" s="95"/>
      <c r="F57" s="8"/>
      <c r="G57" s="95" t="s">
        <v>24</v>
      </c>
      <c r="H57" s="95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zoomScale="70" zoomScaleNormal="70" workbookViewId="0">
      <selection activeCell="C24" sqref="C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98</v>
      </c>
      <c r="E16" s="50" t="s">
        <v>99</v>
      </c>
      <c r="F16" s="18"/>
      <c r="G16" s="18"/>
      <c r="H16" s="18">
        <v>591.4</v>
      </c>
      <c r="I16" s="18">
        <f>K36</f>
        <v>0</v>
      </c>
      <c r="J16" s="18">
        <f>I16+H16+G16</f>
        <v>591.4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4" t="s">
        <v>32</v>
      </c>
      <c r="E20" s="94"/>
      <c r="F20" s="46" t="s">
        <v>89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13</v>
      </c>
      <c r="G21" s="46">
        <v>13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99" t="s">
        <v>81</v>
      </c>
      <c r="E22" s="99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90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9" t="s">
        <v>82</v>
      </c>
      <c r="E26" s="99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80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100" t="s">
        <v>91</v>
      </c>
      <c r="D29" s="100"/>
      <c r="E29" s="100"/>
      <c r="F29" s="8"/>
      <c r="G29" s="8"/>
      <c r="H29" s="8"/>
      <c r="I29" s="9"/>
      <c r="J29" s="22"/>
      <c r="K29" s="9"/>
    </row>
    <row r="30" spans="3:11" ht="21" x14ac:dyDescent="0.35">
      <c r="C30" s="100"/>
      <c r="D30" s="100"/>
      <c r="E30" s="100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100"/>
      <c r="D31" s="100"/>
      <c r="E31" s="100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60"/>
      <c r="G32" s="60"/>
      <c r="H32" s="60"/>
      <c r="I32" s="9"/>
      <c r="J32" s="9"/>
      <c r="K32" s="9"/>
    </row>
    <row r="33" spans="2:12" ht="21" x14ac:dyDescent="0.35">
      <c r="C33" s="38"/>
      <c r="D33" s="44"/>
      <c r="E33" s="44"/>
      <c r="F33" s="87"/>
      <c r="G33" s="88"/>
      <c r="H33" s="88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0"/>
      <c r="G34" s="60"/>
      <c r="H34" s="6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591.4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61"/>
      <c r="D42" s="61"/>
      <c r="E42" s="61"/>
      <c r="F42" s="61"/>
      <c r="G42" s="61"/>
      <c r="H42" s="61"/>
      <c r="I42" s="61"/>
      <c r="J42" s="61"/>
      <c r="K42" s="61"/>
      <c r="L42" s="3"/>
    </row>
    <row r="43" spans="2:12" s="8" customFormat="1" ht="23.25" x14ac:dyDescent="0.35">
      <c r="B43" s="3"/>
      <c r="C43" s="68" t="s">
        <v>77</v>
      </c>
      <c r="D43" s="69" t="s">
        <v>92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9" t="s">
        <v>93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9" t="s">
        <v>94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7"/>
      <c r="D47" s="97"/>
      <c r="E47" s="97"/>
      <c r="F47" s="97"/>
      <c r="G47" s="97"/>
      <c r="H47" s="97"/>
      <c r="I47" s="97"/>
      <c r="J47" s="97"/>
      <c r="K47" s="9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6" t="s">
        <v>33</v>
      </c>
      <c r="D56" s="96"/>
      <c r="E56" s="96"/>
      <c r="F56" s="8"/>
      <c r="G56" s="96" t="s">
        <v>31</v>
      </c>
      <c r="H56" s="96"/>
      <c r="I56" s="9"/>
      <c r="J56" s="9"/>
      <c r="K56" s="9"/>
    </row>
    <row r="57" spans="3:11" ht="21" x14ac:dyDescent="0.35">
      <c r="C57" s="95" t="s">
        <v>23</v>
      </c>
      <c r="D57" s="95"/>
      <c r="E57" s="95"/>
      <c r="F57" s="8"/>
      <c r="G57" s="95" t="s">
        <v>24</v>
      </c>
      <c r="H57" s="95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70" zoomScaleNormal="70" workbookViewId="0">
      <selection activeCell="A43" sqref="A43:XFD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101</v>
      </c>
      <c r="E16" s="50" t="s">
        <v>102</v>
      </c>
      <c r="F16" s="18"/>
      <c r="G16" s="18"/>
      <c r="H16" s="18">
        <v>591.4</v>
      </c>
      <c r="I16" s="18">
        <f>K36</f>
        <v>0</v>
      </c>
      <c r="J16" s="18">
        <f>I16+H16+G16</f>
        <v>591.4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4" t="s">
        <v>32</v>
      </c>
      <c r="E20" s="94"/>
      <c r="F20" s="46" t="s">
        <v>103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13</v>
      </c>
      <c r="G21" s="46">
        <v>13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99" t="s">
        <v>81</v>
      </c>
      <c r="E22" s="99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104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9" t="s">
        <v>82</v>
      </c>
      <c r="E26" s="99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67"/>
      <c r="E27" s="67"/>
      <c r="F27" s="66"/>
      <c r="G27" s="66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4"/>
      <c r="D29" s="74"/>
      <c r="E29" s="74"/>
      <c r="F29" s="8"/>
      <c r="G29" s="8"/>
      <c r="H29" s="8"/>
      <c r="I29" s="9"/>
      <c r="J29" s="22"/>
      <c r="K29" s="9"/>
    </row>
    <row r="30" spans="3:11" ht="21" x14ac:dyDescent="0.35">
      <c r="C30" s="74"/>
      <c r="D30" s="74"/>
      <c r="E30" s="74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4"/>
      <c r="D31" s="74"/>
      <c r="E31" s="74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64"/>
      <c r="G32" s="64"/>
      <c r="H32" s="64"/>
      <c r="I32" s="9"/>
      <c r="J32" s="9"/>
      <c r="K32" s="9"/>
    </row>
    <row r="33" spans="2:12" ht="21" x14ac:dyDescent="0.35">
      <c r="C33" s="38"/>
      <c r="D33" s="44"/>
      <c r="E33" s="44"/>
      <c r="F33" s="87"/>
      <c r="G33" s="88"/>
      <c r="H33" s="88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4"/>
      <c r="G34" s="64"/>
      <c r="H34" s="6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591.4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65"/>
      <c r="D42" s="65"/>
      <c r="E42" s="65"/>
      <c r="F42" s="65"/>
      <c r="G42" s="65"/>
      <c r="H42" s="65"/>
      <c r="I42" s="65"/>
      <c r="J42" s="65"/>
      <c r="K42" s="65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7"/>
      <c r="D44" s="97"/>
      <c r="E44" s="97"/>
      <c r="F44" s="97"/>
      <c r="G44" s="97"/>
      <c r="H44" s="97"/>
      <c r="I44" s="97"/>
      <c r="J44" s="97"/>
      <c r="K44" s="97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6" t="s">
        <v>33</v>
      </c>
      <c r="D53" s="96"/>
      <c r="E53" s="96"/>
      <c r="F53" s="8"/>
      <c r="G53" s="96" t="s">
        <v>31</v>
      </c>
      <c r="H53" s="96"/>
      <c r="I53" s="9"/>
      <c r="J53" s="9"/>
      <c r="K53" s="9"/>
    </row>
    <row r="54" spans="3:11" ht="21" x14ac:dyDescent="0.35">
      <c r="C54" s="95" t="s">
        <v>23</v>
      </c>
      <c r="D54" s="95"/>
      <c r="E54" s="95"/>
      <c r="F54" s="8"/>
      <c r="G54" s="95" t="s">
        <v>24</v>
      </c>
      <c r="H54" s="95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7">
    <mergeCell ref="C44:K44"/>
    <mergeCell ref="C53:E53"/>
    <mergeCell ref="G53:H53"/>
    <mergeCell ref="C54:E54"/>
    <mergeCell ref="G54:H54"/>
    <mergeCell ref="D26:E26"/>
    <mergeCell ref="F26:G26"/>
    <mergeCell ref="F30:H31"/>
    <mergeCell ref="F33:H33"/>
    <mergeCell ref="C41:K4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7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106</v>
      </c>
      <c r="E16" s="50" t="s">
        <v>107</v>
      </c>
      <c r="F16" s="18"/>
      <c r="G16" s="18"/>
      <c r="H16" s="18">
        <v>591.4</v>
      </c>
      <c r="I16" s="18">
        <f>K36</f>
        <v>0</v>
      </c>
      <c r="J16" s="18">
        <f>I16+H16+G16</f>
        <v>591.4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4" t="s">
        <v>32</v>
      </c>
      <c r="E20" s="94"/>
      <c r="F20" s="46" t="s">
        <v>108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13</v>
      </c>
      <c r="G21" s="46">
        <v>13</v>
      </c>
      <c r="H21" s="47">
        <f>(F21-G21)*8.99</f>
        <v>0</v>
      </c>
      <c r="I21" s="9"/>
      <c r="J21" s="9"/>
      <c r="K21" s="9"/>
    </row>
    <row r="22" spans="3:11" ht="21" x14ac:dyDescent="0.35">
      <c r="C22" s="39"/>
      <c r="D22" s="99" t="s">
        <v>81</v>
      </c>
      <c r="E22" s="99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109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9" t="s">
        <v>82</v>
      </c>
      <c r="E26" s="99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67"/>
      <c r="E27" s="67"/>
      <c r="F27" s="66"/>
      <c r="G27" s="66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4"/>
      <c r="D29" s="74"/>
      <c r="E29" s="74"/>
      <c r="F29" s="8"/>
      <c r="G29" s="8"/>
      <c r="H29" s="8"/>
      <c r="I29" s="9"/>
      <c r="J29" s="22"/>
      <c r="K29" s="9"/>
    </row>
    <row r="30" spans="3:11" ht="21" x14ac:dyDescent="0.35">
      <c r="C30" s="74"/>
      <c r="D30" s="74"/>
      <c r="E30" s="74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4"/>
      <c r="D31" s="74"/>
      <c r="E31" s="74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64"/>
      <c r="G32" s="64"/>
      <c r="H32" s="64"/>
      <c r="I32" s="9"/>
      <c r="J32" s="9"/>
      <c r="K32" s="9"/>
    </row>
    <row r="33" spans="2:12" ht="21" x14ac:dyDescent="0.35">
      <c r="C33" s="38"/>
      <c r="D33" s="44"/>
      <c r="E33" s="44"/>
      <c r="F33" s="87"/>
      <c r="G33" s="88"/>
      <c r="H33" s="88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4"/>
      <c r="G34" s="64"/>
      <c r="H34" s="6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591.4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65"/>
      <c r="D42" s="65"/>
      <c r="E42" s="65"/>
      <c r="F42" s="65"/>
      <c r="G42" s="65"/>
      <c r="H42" s="65"/>
      <c r="I42" s="65"/>
      <c r="J42" s="65"/>
      <c r="K42" s="65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7"/>
      <c r="D44" s="97"/>
      <c r="E44" s="97"/>
      <c r="F44" s="97"/>
      <c r="G44" s="97"/>
      <c r="H44" s="97"/>
      <c r="I44" s="97"/>
      <c r="J44" s="97"/>
      <c r="K44" s="97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6" t="s">
        <v>33</v>
      </c>
      <c r="D53" s="96"/>
      <c r="E53" s="96"/>
      <c r="F53" s="8"/>
      <c r="G53" s="96" t="s">
        <v>31</v>
      </c>
      <c r="H53" s="96"/>
      <c r="I53" s="9"/>
      <c r="J53" s="9"/>
      <c r="K53" s="9"/>
    </row>
    <row r="54" spans="3:11" ht="21" x14ac:dyDescent="0.35">
      <c r="C54" s="95" t="s">
        <v>23</v>
      </c>
      <c r="D54" s="95"/>
      <c r="E54" s="95"/>
      <c r="F54" s="8"/>
      <c r="G54" s="95" t="s">
        <v>24</v>
      </c>
      <c r="H54" s="95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7">
    <mergeCell ref="C53:E53"/>
    <mergeCell ref="G53:H53"/>
    <mergeCell ref="C54:E54"/>
    <mergeCell ref="G54:H54"/>
    <mergeCell ref="D26:E26"/>
    <mergeCell ref="F26:G26"/>
    <mergeCell ref="F30:H31"/>
    <mergeCell ref="F33:H33"/>
    <mergeCell ref="C41:K41"/>
    <mergeCell ref="C44:K44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7" zoomScale="70" zoomScaleNormal="70" workbookViewId="0">
      <selection activeCell="U19" sqref="U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111</v>
      </c>
      <c r="E16" s="50" t="s">
        <v>112</v>
      </c>
      <c r="F16" s="18"/>
      <c r="G16" s="18"/>
      <c r="H16" s="18">
        <v>591.4</v>
      </c>
      <c r="I16" s="18">
        <f>K36</f>
        <v>97.55</v>
      </c>
      <c r="J16" s="18">
        <f>I16+H16+G16</f>
        <v>688.94999999999993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4" t="s">
        <v>32</v>
      </c>
      <c r="E20" s="94"/>
      <c r="F20" s="46" t="s">
        <v>114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13</v>
      </c>
      <c r="G21" s="46">
        <v>13</v>
      </c>
      <c r="H21" s="47">
        <f>(F21-G21)*9.06</f>
        <v>0</v>
      </c>
      <c r="I21" s="9"/>
      <c r="J21" s="9"/>
      <c r="K21" s="9"/>
    </row>
    <row r="22" spans="3:11" ht="21" x14ac:dyDescent="0.35">
      <c r="C22" s="39"/>
      <c r="D22" s="99" t="s">
        <v>81</v>
      </c>
      <c r="E22" s="99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113</v>
      </c>
      <c r="G24" s="46"/>
      <c r="H24" s="46"/>
      <c r="I24" s="9"/>
      <c r="J24" s="22">
        <v>0</v>
      </c>
      <c r="K24" s="9">
        <f>H25</f>
        <v>97.55</v>
      </c>
    </row>
    <row r="25" spans="3:11" ht="21" x14ac:dyDescent="0.35">
      <c r="C25" s="39"/>
      <c r="D25" s="8"/>
      <c r="E25" s="8"/>
      <c r="F25" s="46">
        <v>4</v>
      </c>
      <c r="G25" s="46">
        <v>3</v>
      </c>
      <c r="H25" s="47">
        <f>(F25-G25)*97.55</f>
        <v>97.55</v>
      </c>
      <c r="I25" s="9"/>
      <c r="J25" s="9"/>
      <c r="K25" s="9"/>
    </row>
    <row r="26" spans="3:11" ht="21" x14ac:dyDescent="0.35">
      <c r="C26" s="39"/>
      <c r="D26" s="99" t="s">
        <v>82</v>
      </c>
      <c r="E26" s="99"/>
      <c r="F26" s="98">
        <f>F25-G25</f>
        <v>1</v>
      </c>
      <c r="G26" s="98"/>
      <c r="H26" s="45"/>
      <c r="I26" s="9"/>
      <c r="J26" s="9"/>
      <c r="K26" s="9"/>
    </row>
    <row r="27" spans="3:11" ht="21" x14ac:dyDescent="0.35">
      <c r="C27" s="39"/>
      <c r="D27" s="73"/>
      <c r="E27" s="73"/>
      <c r="F27" s="72"/>
      <c r="G27" s="72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4"/>
      <c r="D29" s="74"/>
      <c r="E29" s="74"/>
      <c r="F29" s="8"/>
      <c r="G29" s="8"/>
      <c r="H29" s="8"/>
      <c r="I29" s="9"/>
      <c r="J29" s="22"/>
      <c r="K29" s="9"/>
    </row>
    <row r="30" spans="3:11" ht="21" x14ac:dyDescent="0.35">
      <c r="C30" s="74"/>
      <c r="D30" s="74"/>
      <c r="E30" s="74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4"/>
      <c r="D31" s="74"/>
      <c r="E31" s="74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70"/>
      <c r="G32" s="70"/>
      <c r="H32" s="70"/>
      <c r="I32" s="9"/>
      <c r="J32" s="9"/>
      <c r="K32" s="9"/>
    </row>
    <row r="33" spans="2:12" ht="21" x14ac:dyDescent="0.35">
      <c r="C33" s="38"/>
      <c r="D33" s="44"/>
      <c r="E33" s="44"/>
      <c r="F33" s="87"/>
      <c r="G33" s="88"/>
      <c r="H33" s="88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70"/>
      <c r="G34" s="70"/>
      <c r="H34" s="7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97.55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688.94999999999993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71"/>
      <c r="D42" s="71"/>
      <c r="E42" s="71"/>
      <c r="F42" s="71"/>
      <c r="G42" s="71"/>
      <c r="H42" s="71"/>
      <c r="I42" s="71"/>
      <c r="J42" s="71"/>
      <c r="K42" s="71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7"/>
      <c r="D44" s="97"/>
      <c r="E44" s="97"/>
      <c r="F44" s="97"/>
      <c r="G44" s="97"/>
      <c r="H44" s="97"/>
      <c r="I44" s="97"/>
      <c r="J44" s="97"/>
      <c r="K44" s="97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6" t="s">
        <v>33</v>
      </c>
      <c r="D53" s="96"/>
      <c r="E53" s="96"/>
      <c r="F53" s="8"/>
      <c r="G53" s="96" t="s">
        <v>31</v>
      </c>
      <c r="H53" s="96"/>
      <c r="I53" s="9"/>
      <c r="J53" s="9"/>
      <c r="K53" s="9"/>
    </row>
    <row r="54" spans="3:11" ht="21" x14ac:dyDescent="0.35">
      <c r="C54" s="95" t="s">
        <v>23</v>
      </c>
      <c r="D54" s="95"/>
      <c r="E54" s="95"/>
      <c r="F54" s="8"/>
      <c r="G54" s="95" t="s">
        <v>24</v>
      </c>
      <c r="H54" s="95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3:E53"/>
    <mergeCell ref="G53:H53"/>
    <mergeCell ref="C54:E54"/>
    <mergeCell ref="G54:H54"/>
    <mergeCell ref="D26:E26"/>
    <mergeCell ref="F26:G26"/>
    <mergeCell ref="F30:H31"/>
    <mergeCell ref="F33:H33"/>
    <mergeCell ref="C41:K41"/>
    <mergeCell ref="C44:K44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31" zoomScale="70" zoomScaleNormal="70" workbookViewId="0">
      <selection activeCell="I10" sqref="I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116</v>
      </c>
      <c r="E16" s="50" t="s">
        <v>117</v>
      </c>
      <c r="F16" s="18"/>
      <c r="G16" s="18"/>
      <c r="H16" s="18">
        <v>688.95</v>
      </c>
      <c r="I16" s="18">
        <f>K36</f>
        <v>98.07</v>
      </c>
      <c r="J16" s="18">
        <f>I16+H16+G16</f>
        <v>787.02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4" t="s">
        <v>32</v>
      </c>
      <c r="E20" s="94"/>
      <c r="F20" s="46" t="s">
        <v>118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13</v>
      </c>
      <c r="G21" s="46">
        <v>13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99" t="s">
        <v>81</v>
      </c>
      <c r="E22" s="99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119</v>
      </c>
      <c r="G24" s="46"/>
      <c r="H24" s="46"/>
      <c r="I24" s="9"/>
      <c r="J24" s="22">
        <v>0</v>
      </c>
      <c r="K24" s="9">
        <f>H25</f>
        <v>98.07</v>
      </c>
    </row>
    <row r="25" spans="3:11" ht="21" x14ac:dyDescent="0.35">
      <c r="C25" s="39"/>
      <c r="D25" s="8"/>
      <c r="E25" s="8"/>
      <c r="F25" s="46">
        <v>5</v>
      </c>
      <c r="G25" s="46">
        <v>4</v>
      </c>
      <c r="H25" s="47">
        <f>(F25-G25)*98.07</f>
        <v>98.07</v>
      </c>
      <c r="I25" s="9"/>
      <c r="J25" s="9"/>
      <c r="K25" s="9"/>
    </row>
    <row r="26" spans="3:11" ht="21" x14ac:dyDescent="0.35">
      <c r="C26" s="39"/>
      <c r="D26" s="99" t="s">
        <v>82</v>
      </c>
      <c r="E26" s="99"/>
      <c r="F26" s="98">
        <f>F25-G25</f>
        <v>1</v>
      </c>
      <c r="G26" s="98"/>
      <c r="H26" s="45"/>
      <c r="I26" s="9"/>
      <c r="J26" s="9"/>
      <c r="K26" s="9"/>
    </row>
    <row r="27" spans="3:11" ht="21" x14ac:dyDescent="0.35">
      <c r="C27" s="39"/>
      <c r="D27" s="78"/>
      <c r="E27" s="78"/>
      <c r="F27" s="77"/>
      <c r="G27" s="77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4"/>
      <c r="D29" s="74"/>
      <c r="E29" s="74"/>
      <c r="F29" s="8"/>
      <c r="G29" s="8"/>
      <c r="H29" s="8"/>
      <c r="I29" s="9"/>
      <c r="J29" s="22"/>
      <c r="K29" s="9"/>
    </row>
    <row r="30" spans="3:11" ht="21" x14ac:dyDescent="0.35">
      <c r="C30" s="74"/>
      <c r="D30" s="74"/>
      <c r="E30" s="74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4"/>
      <c r="D31" s="74"/>
      <c r="E31" s="74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x14ac:dyDescent="0.35">
      <c r="C33" s="38"/>
      <c r="D33" s="44"/>
      <c r="E33" s="44"/>
      <c r="F33" s="87"/>
      <c r="G33" s="88"/>
      <c r="H33" s="88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75"/>
      <c r="G34" s="75"/>
      <c r="H34" s="7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98.07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787.02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76"/>
      <c r="D42" s="76"/>
      <c r="E42" s="76"/>
      <c r="F42" s="76"/>
      <c r="G42" s="76"/>
      <c r="H42" s="76"/>
      <c r="I42" s="76"/>
      <c r="J42" s="76"/>
      <c r="K42" s="76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7"/>
      <c r="D44" s="97"/>
      <c r="E44" s="97"/>
      <c r="F44" s="97"/>
      <c r="G44" s="97"/>
      <c r="H44" s="97"/>
      <c r="I44" s="97"/>
      <c r="J44" s="97"/>
      <c r="K44" s="97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6" t="s">
        <v>33</v>
      </c>
      <c r="D53" s="96"/>
      <c r="E53" s="96"/>
      <c r="F53" s="8"/>
      <c r="G53" s="96" t="s">
        <v>31</v>
      </c>
      <c r="H53" s="96"/>
      <c r="I53" s="9"/>
      <c r="J53" s="9"/>
      <c r="K53" s="9"/>
    </row>
    <row r="54" spans="3:11" ht="21" x14ac:dyDescent="0.35">
      <c r="C54" s="95" t="s">
        <v>23</v>
      </c>
      <c r="D54" s="95"/>
      <c r="E54" s="95"/>
      <c r="F54" s="8"/>
      <c r="G54" s="95" t="s">
        <v>24</v>
      </c>
      <c r="H54" s="95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3:E53"/>
    <mergeCell ref="G53:H53"/>
    <mergeCell ref="C54:E54"/>
    <mergeCell ref="G54:H54"/>
    <mergeCell ref="D26:E26"/>
    <mergeCell ref="F26:G26"/>
    <mergeCell ref="F30:H31"/>
    <mergeCell ref="F33:H33"/>
    <mergeCell ref="C41:K41"/>
    <mergeCell ref="C44:K44"/>
  </mergeCells>
  <pageMargins left="0.7" right="0.7" top="0.75" bottom="0.75" header="0.3" footer="0.3"/>
  <pageSetup scale="5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7"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121</v>
      </c>
      <c r="E16" s="50" t="s">
        <v>122</v>
      </c>
      <c r="F16" s="18"/>
      <c r="G16" s="18"/>
      <c r="H16" s="18">
        <v>787.02</v>
      </c>
      <c r="I16" s="18">
        <f>K36</f>
        <v>0</v>
      </c>
      <c r="J16" s="18">
        <f>I16+H16+G16</f>
        <v>787.02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4" t="s">
        <v>32</v>
      </c>
      <c r="E20" s="94"/>
      <c r="F20" s="46" t="s">
        <v>123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13</v>
      </c>
      <c r="G21" s="46">
        <v>13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9" t="s">
        <v>81</v>
      </c>
      <c r="E22" s="99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8" t="s">
        <v>15</v>
      </c>
      <c r="E24" s="8"/>
      <c r="F24" s="46" t="s">
        <v>124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5</v>
      </c>
      <c r="G25" s="46">
        <v>5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9" t="s">
        <v>82</v>
      </c>
      <c r="E26" s="99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82"/>
      <c r="E27" s="82"/>
      <c r="F27" s="81"/>
      <c r="G27" s="81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4"/>
      <c r="D29" s="74"/>
      <c r="E29" s="74"/>
      <c r="F29" s="8"/>
      <c r="G29" s="8"/>
      <c r="H29" s="8"/>
      <c r="I29" s="9"/>
      <c r="J29" s="22"/>
      <c r="K29" s="9"/>
    </row>
    <row r="30" spans="3:11" ht="21" x14ac:dyDescent="0.35">
      <c r="C30" s="74"/>
      <c r="D30" s="74"/>
      <c r="E30" s="74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4"/>
      <c r="D31" s="74"/>
      <c r="E31" s="74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79"/>
      <c r="G32" s="79"/>
      <c r="H32" s="79"/>
      <c r="I32" s="9"/>
      <c r="J32" s="9"/>
      <c r="K32" s="9"/>
    </row>
    <row r="33" spans="2:12" ht="21" x14ac:dyDescent="0.35">
      <c r="C33" s="38"/>
      <c r="D33" s="44"/>
      <c r="E33" s="44"/>
      <c r="F33" s="87"/>
      <c r="G33" s="88"/>
      <c r="H33" s="88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79"/>
      <c r="G34" s="79"/>
      <c r="H34" s="7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787.02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80"/>
      <c r="D42" s="80"/>
      <c r="E42" s="80"/>
      <c r="F42" s="80"/>
      <c r="G42" s="80"/>
      <c r="H42" s="80"/>
      <c r="I42" s="80"/>
      <c r="J42" s="80"/>
      <c r="K42" s="8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7"/>
      <c r="D44" s="97"/>
      <c r="E44" s="97"/>
      <c r="F44" s="97"/>
      <c r="G44" s="97"/>
      <c r="H44" s="97"/>
      <c r="I44" s="97"/>
      <c r="J44" s="97"/>
      <c r="K44" s="97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6" t="s">
        <v>33</v>
      </c>
      <c r="D53" s="96"/>
      <c r="E53" s="96"/>
      <c r="F53" s="8"/>
      <c r="G53" s="96" t="s">
        <v>31</v>
      </c>
      <c r="H53" s="96"/>
      <c r="I53" s="9"/>
      <c r="J53" s="9"/>
      <c r="K53" s="9"/>
    </row>
    <row r="54" spans="3:11" ht="21" x14ac:dyDescent="0.35">
      <c r="C54" s="95" t="s">
        <v>23</v>
      </c>
      <c r="D54" s="95"/>
      <c r="E54" s="95"/>
      <c r="F54" s="8"/>
      <c r="G54" s="95" t="s">
        <v>24</v>
      </c>
      <c r="H54" s="95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3:E53"/>
    <mergeCell ref="G53:H53"/>
    <mergeCell ref="C54:E54"/>
    <mergeCell ref="G54:H54"/>
    <mergeCell ref="D26:E26"/>
    <mergeCell ref="F26:G26"/>
    <mergeCell ref="F30:H31"/>
    <mergeCell ref="F33:H33"/>
    <mergeCell ref="C41:K41"/>
    <mergeCell ref="C44:K44"/>
  </mergeCells>
  <pageMargins left="0.7" right="0.7" top="0.75" bottom="0.75" header="0.3" footer="0.3"/>
  <pageSetup scale="55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abSelected="1" topLeftCell="A13" zoomScale="70" zoomScaleNormal="70" workbookViewId="0">
      <selection activeCell="R27" sqref="R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126</v>
      </c>
      <c r="E16" s="50" t="s">
        <v>127</v>
      </c>
      <c r="F16" s="18"/>
      <c r="G16" s="18">
        <f>[1]ASU!$E$12</f>
        <v>6918</v>
      </c>
      <c r="H16" s="18">
        <f>[1]Sheet1!$E$23+[1]Sheet1!$L$23</f>
        <v>787.02</v>
      </c>
      <c r="I16" s="18">
        <f>K34</f>
        <v>1383.6</v>
      </c>
      <c r="J16" s="18">
        <f>I16+H16+G16</f>
        <v>9088.619999999999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4" t="s">
        <v>32</v>
      </c>
      <c r="E20" s="94"/>
      <c r="F20" s="46" t="s">
        <v>130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13</v>
      </c>
      <c r="G21" s="46">
        <v>13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9" t="s">
        <v>81</v>
      </c>
      <c r="E22" s="99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8" t="s">
        <v>15</v>
      </c>
      <c r="E24" s="8"/>
      <c r="F24" s="46" t="s">
        <v>131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5</v>
      </c>
      <c r="G25" s="46">
        <v>5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9" t="s">
        <v>82</v>
      </c>
      <c r="E26" s="99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86"/>
      <c r="E27" s="86"/>
      <c r="F27" s="85"/>
      <c r="G27" s="85"/>
      <c r="H27" s="45"/>
      <c r="I27" s="9"/>
      <c r="J27" s="9"/>
      <c r="K27" s="9"/>
    </row>
    <row r="28" spans="3:11" ht="21" x14ac:dyDescent="0.35">
      <c r="C28" s="38">
        <v>44170</v>
      </c>
      <c r="D28" s="102" t="s">
        <v>128</v>
      </c>
      <c r="E28" s="102"/>
      <c r="F28" s="46" t="s">
        <v>129</v>
      </c>
      <c r="G28" s="46"/>
      <c r="H28" s="46"/>
      <c r="I28" s="9"/>
      <c r="J28" s="22">
        <v>0</v>
      </c>
      <c r="K28" s="9">
        <f>H29</f>
        <v>1383.6</v>
      </c>
    </row>
    <row r="29" spans="3:11" ht="21" customHeight="1" x14ac:dyDescent="0.35">
      <c r="C29" s="39"/>
      <c r="D29" s="8"/>
      <c r="E29" s="8"/>
      <c r="F29" s="46">
        <v>23.06</v>
      </c>
      <c r="G29" s="46">
        <v>60</v>
      </c>
      <c r="H29" s="47">
        <f>F29*G29</f>
        <v>1383.6</v>
      </c>
      <c r="I29" s="9"/>
      <c r="J29" s="9"/>
      <c r="K29" s="9"/>
    </row>
    <row r="30" spans="3:11" ht="21" customHeight="1" x14ac:dyDescent="0.35">
      <c r="C30" s="74"/>
      <c r="D30" s="74"/>
      <c r="E30" s="74"/>
      <c r="F30" s="8"/>
      <c r="G30" s="8"/>
      <c r="H30" s="8"/>
      <c r="I30" s="9"/>
      <c r="J30" s="22"/>
      <c r="K30" s="9"/>
    </row>
    <row r="31" spans="3:11" ht="21" x14ac:dyDescent="0.35">
      <c r="C31" s="74"/>
      <c r="D31" s="74"/>
      <c r="E31" s="74"/>
      <c r="F31" s="87"/>
      <c r="G31" s="88"/>
      <c r="H31" s="88"/>
      <c r="I31" s="9">
        <v>0</v>
      </c>
      <c r="J31" s="22">
        <v>0</v>
      </c>
      <c r="K31" s="9">
        <f>I31+J31</f>
        <v>0</v>
      </c>
    </row>
    <row r="32" spans="3:11" ht="27" customHeight="1" x14ac:dyDescent="0.35">
      <c r="C32" s="40"/>
      <c r="D32" s="44"/>
      <c r="E32" s="44"/>
      <c r="F32" s="83"/>
      <c r="G32" s="83"/>
      <c r="H32" s="8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SUM(K20:K33)</f>
        <v>1383.6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9088.619999999999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1" t="s">
        <v>17</v>
      </c>
      <c r="D39" s="101"/>
      <c r="E39" s="101"/>
      <c r="F39" s="101"/>
      <c r="G39" s="101"/>
      <c r="H39" s="101"/>
      <c r="I39" s="101"/>
      <c r="J39" s="101"/>
      <c r="K39" s="101"/>
      <c r="L39" s="3"/>
    </row>
    <row r="40" spans="2:12" s="8" customFormat="1" ht="21" x14ac:dyDescent="0.35">
      <c r="B40" s="3"/>
      <c r="C40" s="84"/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97"/>
      <c r="D42" s="97"/>
      <c r="E42" s="97"/>
      <c r="F42" s="97"/>
      <c r="G42" s="97"/>
      <c r="H42" s="97"/>
      <c r="I42" s="97"/>
      <c r="J42" s="97"/>
      <c r="K42" s="97"/>
    </row>
    <row r="43" spans="2:12" ht="30" customHeight="1" x14ac:dyDescent="0.45">
      <c r="C43" s="27" t="s">
        <v>132</v>
      </c>
      <c r="D43" s="27"/>
      <c r="E43" s="27"/>
      <c r="F43" s="27"/>
      <c r="G43" s="27"/>
      <c r="H43" s="27"/>
      <c r="I43" s="42"/>
      <c r="J43" s="42"/>
      <c r="K43" s="4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6" t="s">
        <v>133</v>
      </c>
      <c r="D52" s="96"/>
      <c r="E52" s="96"/>
      <c r="F52" s="8"/>
      <c r="G52" s="96" t="s">
        <v>31</v>
      </c>
      <c r="H52" s="96"/>
      <c r="I52" s="9"/>
      <c r="J52" s="9"/>
      <c r="K52" s="9"/>
    </row>
    <row r="53" spans="3:11" ht="21" x14ac:dyDescent="0.35">
      <c r="C53" s="95" t="s">
        <v>23</v>
      </c>
      <c r="D53" s="95"/>
      <c r="E53" s="95"/>
      <c r="F53" s="8"/>
      <c r="G53" s="95" t="s">
        <v>24</v>
      </c>
      <c r="H53" s="9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1:H31"/>
    <mergeCell ref="C39:K39"/>
    <mergeCell ref="C52:E52"/>
    <mergeCell ref="G52:H52"/>
    <mergeCell ref="C53:E53"/>
    <mergeCell ref="G53:H53"/>
    <mergeCell ref="D28:E28"/>
    <mergeCell ref="C42:K42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zoomScale="60" zoomScaleNormal="70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42</v>
      </c>
      <c r="E16" s="50" t="s">
        <v>43</v>
      </c>
      <c r="F16" s="18"/>
      <c r="G16" s="18"/>
      <c r="H16" s="18">
        <v>488.1</v>
      </c>
      <c r="I16" s="18">
        <f>K35</f>
        <v>35.799999999999997</v>
      </c>
      <c r="J16" s="18">
        <f>I16+H16+G16</f>
        <v>523.9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94" t="s">
        <v>32</v>
      </c>
      <c r="E20" s="94"/>
      <c r="F20" s="46" t="s">
        <v>44</v>
      </c>
      <c r="G20" s="46"/>
      <c r="H20" s="46"/>
      <c r="I20" s="9"/>
      <c r="J20" s="22">
        <v>0</v>
      </c>
      <c r="K20" s="9">
        <f>H21</f>
        <v>35.799999999999997</v>
      </c>
    </row>
    <row r="21" spans="3:11" ht="21" x14ac:dyDescent="0.35">
      <c r="C21" s="39"/>
      <c r="D21" s="8"/>
      <c r="E21" s="8"/>
      <c r="F21" s="46">
        <v>9</v>
      </c>
      <c r="G21" s="46">
        <v>7</v>
      </c>
      <c r="H21" s="47">
        <f>(F21-G21)*17.9</f>
        <v>35.799999999999997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(F25-G25)*115.88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35.799999999999997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523.9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5" t="s">
        <v>17</v>
      </c>
      <c r="D40" s="95"/>
      <c r="E40" s="95"/>
      <c r="F40" s="95"/>
      <c r="G40" s="95"/>
      <c r="H40" s="95"/>
      <c r="I40" s="95"/>
      <c r="J40" s="95"/>
      <c r="K40" s="9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95" t="s">
        <v>23</v>
      </c>
      <c r="D55" s="95"/>
      <c r="E55" s="95"/>
      <c r="F55" s="8"/>
      <c r="G55" s="95" t="s">
        <v>24</v>
      </c>
      <c r="H55" s="9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G27" sqref="G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47</v>
      </c>
      <c r="E16" s="50" t="s">
        <v>48</v>
      </c>
      <c r="F16" s="18"/>
      <c r="G16" s="18"/>
      <c r="H16" s="18">
        <v>523.9</v>
      </c>
      <c r="I16" s="18">
        <f>K35</f>
        <v>16.32</v>
      </c>
      <c r="J16" s="18">
        <f>I16+H16+G16</f>
        <v>540.22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94" t="s">
        <v>32</v>
      </c>
      <c r="E20" s="94"/>
      <c r="F20" s="46" t="s">
        <v>49</v>
      </c>
      <c r="G20" s="46"/>
      <c r="H20" s="46"/>
      <c r="I20" s="9"/>
      <c r="J20" s="22">
        <v>0</v>
      </c>
      <c r="K20" s="9">
        <f>H21</f>
        <v>16.32</v>
      </c>
    </row>
    <row r="21" spans="3:11" ht="21" x14ac:dyDescent="0.35">
      <c r="C21" s="39"/>
      <c r="D21" s="8"/>
      <c r="E21" s="8"/>
      <c r="F21" s="46">
        <v>10</v>
      </c>
      <c r="G21" s="46">
        <v>9</v>
      </c>
      <c r="H21" s="47">
        <f>(F21-G21)*16.32</f>
        <v>16.32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(F25-G25)*116.18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16.32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540.22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5" t="s">
        <v>17</v>
      </c>
      <c r="D40" s="95"/>
      <c r="E40" s="95"/>
      <c r="F40" s="95"/>
      <c r="G40" s="95"/>
      <c r="H40" s="95"/>
      <c r="I40" s="95"/>
      <c r="J40" s="95"/>
      <c r="K40" s="9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95" t="s">
        <v>23</v>
      </c>
      <c r="D55" s="95"/>
      <c r="E55" s="95"/>
      <c r="F55" s="8"/>
      <c r="G55" s="95" t="s">
        <v>24</v>
      </c>
      <c r="H55" s="9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workbookViewId="0">
      <selection activeCell="I17" sqref="I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52</v>
      </c>
      <c r="E16" s="50" t="s">
        <v>53</v>
      </c>
      <c r="F16" s="18"/>
      <c r="G16" s="18"/>
      <c r="H16" s="18">
        <v>540.22</v>
      </c>
      <c r="I16" s="18">
        <f>K35</f>
        <v>16.420000000000002</v>
      </c>
      <c r="J16" s="18">
        <f>I16+H16+G16</f>
        <v>556.64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94" t="s">
        <v>32</v>
      </c>
      <c r="E20" s="94"/>
      <c r="F20" s="46" t="s">
        <v>54</v>
      </c>
      <c r="G20" s="46"/>
      <c r="H20" s="46"/>
      <c r="I20" s="9"/>
      <c r="J20" s="22">
        <v>0</v>
      </c>
      <c r="K20" s="9">
        <f>H21</f>
        <v>16.420000000000002</v>
      </c>
    </row>
    <row r="21" spans="3:11" ht="21" x14ac:dyDescent="0.35">
      <c r="C21" s="39"/>
      <c r="D21" s="8"/>
      <c r="E21" s="8"/>
      <c r="F21" s="46">
        <v>11</v>
      </c>
      <c r="G21" s="46">
        <v>10</v>
      </c>
      <c r="H21" s="47">
        <f>(F21-G21)*16.42</f>
        <v>16.420000000000002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16.420000000000002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556.64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5" t="s">
        <v>17</v>
      </c>
      <c r="D40" s="95"/>
      <c r="E40" s="95"/>
      <c r="F40" s="95"/>
      <c r="G40" s="95"/>
      <c r="H40" s="95"/>
      <c r="I40" s="95"/>
      <c r="J40" s="95"/>
      <c r="K40" s="9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95" t="s">
        <v>23</v>
      </c>
      <c r="D55" s="95"/>
      <c r="E55" s="95"/>
      <c r="F55" s="8"/>
      <c r="G55" s="95" t="s">
        <v>24</v>
      </c>
      <c r="H55" s="9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1" workbookViewId="0">
      <selection activeCell="I17" sqref="I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57</v>
      </c>
      <c r="E16" s="50" t="s">
        <v>58</v>
      </c>
      <c r="F16" s="18"/>
      <c r="G16" s="18"/>
      <c r="H16" s="18">
        <v>556.64</v>
      </c>
      <c r="I16" s="18">
        <f>K35</f>
        <v>34.76</v>
      </c>
      <c r="J16" s="18">
        <f>I16+H16+G16</f>
        <v>591.4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4" t="s">
        <v>32</v>
      </c>
      <c r="E20" s="94"/>
      <c r="F20" s="46" t="s">
        <v>59</v>
      </c>
      <c r="G20" s="46"/>
      <c r="H20" s="46"/>
      <c r="I20" s="9"/>
      <c r="J20" s="22">
        <v>0</v>
      </c>
      <c r="K20" s="9">
        <f>H21</f>
        <v>34.76</v>
      </c>
    </row>
    <row r="21" spans="3:11" ht="21" x14ac:dyDescent="0.35">
      <c r="C21" s="39"/>
      <c r="D21" s="8"/>
      <c r="E21" s="8"/>
      <c r="F21" s="46">
        <v>13</v>
      </c>
      <c r="G21" s="46">
        <v>11</v>
      </c>
      <c r="H21" s="47">
        <f>(F21-G21)*17.38</f>
        <v>34.76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34.76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591.4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5" t="s">
        <v>17</v>
      </c>
      <c r="D40" s="95"/>
      <c r="E40" s="95"/>
      <c r="F40" s="95"/>
      <c r="G40" s="95"/>
      <c r="H40" s="95"/>
      <c r="I40" s="95"/>
      <c r="J40" s="95"/>
      <c r="K40" s="9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95" t="s">
        <v>23</v>
      </c>
      <c r="D55" s="95"/>
      <c r="E55" s="95"/>
      <c r="F55" s="8"/>
      <c r="G55" s="95" t="s">
        <v>24</v>
      </c>
      <c r="H55" s="9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5" zoomScale="85" zoomScaleNormal="85" workbookViewId="0">
      <selection activeCell="H9" sqref="H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62</v>
      </c>
      <c r="E16" s="50" t="s">
        <v>63</v>
      </c>
      <c r="F16" s="18"/>
      <c r="G16" s="18"/>
      <c r="H16" s="18">
        <v>591.4</v>
      </c>
      <c r="I16" s="18">
        <f>K35</f>
        <v>0</v>
      </c>
      <c r="J16" s="18">
        <f>I16+H16+G16</f>
        <v>591.4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4" t="s">
        <v>32</v>
      </c>
      <c r="E20" s="94"/>
      <c r="F20" s="46" t="s">
        <v>65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13</v>
      </c>
      <c r="G21" s="46">
        <v>13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64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591.4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5" t="s">
        <v>17</v>
      </c>
      <c r="D40" s="95"/>
      <c r="E40" s="95"/>
      <c r="F40" s="95"/>
      <c r="G40" s="95"/>
      <c r="H40" s="95"/>
      <c r="I40" s="95"/>
      <c r="J40" s="95"/>
      <c r="K40" s="9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95" t="s">
        <v>23</v>
      </c>
      <c r="D55" s="95"/>
      <c r="E55" s="95"/>
      <c r="F55" s="8"/>
      <c r="G55" s="95" t="s">
        <v>24</v>
      </c>
      <c r="H55" s="9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67</v>
      </c>
      <c r="E16" s="50" t="s">
        <v>68</v>
      </c>
      <c r="F16" s="18"/>
      <c r="G16" s="18"/>
      <c r="H16" s="18">
        <v>591.4</v>
      </c>
      <c r="I16" s="18">
        <f>K35</f>
        <v>0</v>
      </c>
      <c r="J16" s="18">
        <f>I16+H16+G16</f>
        <v>591.4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4" t="s">
        <v>32</v>
      </c>
      <c r="E20" s="94"/>
      <c r="F20" s="46" t="s">
        <v>70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13</v>
      </c>
      <c r="G21" s="46">
        <v>13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69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591.4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5" t="s">
        <v>17</v>
      </c>
      <c r="D40" s="95"/>
      <c r="E40" s="95"/>
      <c r="F40" s="95"/>
      <c r="G40" s="95"/>
      <c r="H40" s="95"/>
      <c r="I40" s="95"/>
      <c r="J40" s="95"/>
      <c r="K40" s="9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95" t="s">
        <v>23</v>
      </c>
      <c r="D55" s="95"/>
      <c r="E55" s="95"/>
      <c r="F55" s="8"/>
      <c r="G55" s="95" t="s">
        <v>24</v>
      </c>
      <c r="H55" s="9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N5" sqref="N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72</v>
      </c>
      <c r="E16" s="50" t="s">
        <v>73</v>
      </c>
      <c r="F16" s="18"/>
      <c r="G16" s="18"/>
      <c r="H16" s="18">
        <v>591.4</v>
      </c>
      <c r="I16" s="18">
        <f>K35</f>
        <v>0</v>
      </c>
      <c r="J16" s="18">
        <f>I16+H16+G16</f>
        <v>591.4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4" t="s">
        <v>32</v>
      </c>
      <c r="E20" s="94"/>
      <c r="F20" s="46" t="s">
        <v>74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13</v>
      </c>
      <c r="G21" s="46">
        <v>13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7"/>
      <c r="G31" s="57"/>
      <c r="H31" s="57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7"/>
      <c r="G33" s="57"/>
      <c r="H33" s="5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591.4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5" t="s">
        <v>17</v>
      </c>
      <c r="D40" s="95"/>
      <c r="E40" s="95"/>
      <c r="F40" s="95"/>
      <c r="G40" s="95"/>
      <c r="H40" s="95"/>
      <c r="I40" s="95"/>
      <c r="J40" s="95"/>
      <c r="K40" s="9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95" t="s">
        <v>23</v>
      </c>
      <c r="D55" s="95"/>
      <c r="E55" s="95"/>
      <c r="F55" s="8"/>
      <c r="G55" s="95" t="s">
        <v>24</v>
      </c>
      <c r="H55" s="9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1"/>
  <sheetViews>
    <sheetView topLeftCell="A16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72</v>
      </c>
      <c r="E16" s="50" t="s">
        <v>73</v>
      </c>
      <c r="F16" s="18"/>
      <c r="G16" s="18"/>
      <c r="H16" s="18">
        <v>591.4</v>
      </c>
      <c r="I16" s="18">
        <f>K36</f>
        <v>0</v>
      </c>
      <c r="J16" s="18">
        <f>I16+H16+G16</f>
        <v>591.4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4" t="s">
        <v>32</v>
      </c>
      <c r="E20" s="94"/>
      <c r="F20" s="46" t="s">
        <v>87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13</v>
      </c>
      <c r="G21" s="46">
        <v>13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9" t="s">
        <v>81</v>
      </c>
      <c r="E22" s="99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88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99" t="s">
        <v>82</v>
      </c>
      <c r="E26" s="99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80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100" t="s">
        <v>83</v>
      </c>
      <c r="D29" s="100"/>
      <c r="E29" s="100"/>
      <c r="F29" s="8"/>
      <c r="G29" s="8"/>
      <c r="H29" s="8"/>
      <c r="I29" s="9"/>
      <c r="J29" s="22"/>
      <c r="K29" s="9"/>
    </row>
    <row r="30" spans="3:11" ht="21" x14ac:dyDescent="0.35">
      <c r="C30" s="100"/>
      <c r="D30" s="100"/>
      <c r="E30" s="100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21" x14ac:dyDescent="0.35">
      <c r="C31" s="100"/>
      <c r="D31" s="100"/>
      <c r="E31" s="100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58"/>
      <c r="G32" s="58"/>
      <c r="H32" s="58"/>
      <c r="I32" s="9"/>
      <c r="J32" s="9"/>
      <c r="K32" s="9"/>
    </row>
    <row r="33" spans="2:12" ht="21" x14ac:dyDescent="0.35">
      <c r="C33" s="38"/>
      <c r="D33" s="44"/>
      <c r="E33" s="44"/>
      <c r="F33" s="87"/>
      <c r="G33" s="88"/>
      <c r="H33" s="88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8"/>
      <c r="G34" s="58"/>
      <c r="H34" s="58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591.4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59" t="s">
        <v>77</v>
      </c>
      <c r="D42" s="59" t="s">
        <v>78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3"/>
      <c r="D43" s="59" t="s">
        <v>79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8.5" x14ac:dyDescent="0.45">
      <c r="B44" s="3"/>
      <c r="C44" s="10" t="s">
        <v>18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s="8" customFormat="1" ht="28.5" x14ac:dyDescent="0.45">
      <c r="B45" s="3"/>
      <c r="C45" s="27" t="s">
        <v>30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ht="10.5" customHeight="1" x14ac:dyDescent="0.25">
      <c r="C46" s="97"/>
      <c r="D46" s="97"/>
      <c r="E46" s="97"/>
      <c r="F46" s="97"/>
      <c r="G46" s="97"/>
      <c r="H46" s="97"/>
      <c r="I46" s="97"/>
      <c r="J46" s="97"/>
      <c r="K46" s="97"/>
    </row>
    <row r="47" spans="2:12" ht="30" customHeight="1" x14ac:dyDescent="0.45">
      <c r="C47" s="27" t="s">
        <v>27</v>
      </c>
      <c r="D47" s="27"/>
      <c r="E47" s="27"/>
      <c r="F47" s="27"/>
      <c r="G47" s="27"/>
      <c r="H47" s="27"/>
      <c r="I47" s="42"/>
      <c r="J47" s="42"/>
      <c r="K47" s="42"/>
    </row>
    <row r="48" spans="2:12" ht="14.25" customHeight="1" x14ac:dyDescent="0.45">
      <c r="C48" s="25"/>
      <c r="D48" s="25"/>
      <c r="E48" s="25"/>
      <c r="F48" s="25"/>
      <c r="G48" s="25"/>
      <c r="H48" s="25"/>
      <c r="I48" s="26"/>
      <c r="J48" s="26"/>
      <c r="K48" s="26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2" spans="3:11" ht="21" x14ac:dyDescent="0.35">
      <c r="C52" s="8" t="s">
        <v>19</v>
      </c>
      <c r="D52" s="8"/>
      <c r="E52" s="8"/>
      <c r="F52" s="8"/>
      <c r="G52" s="8" t="s">
        <v>20</v>
      </c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96" t="s">
        <v>33</v>
      </c>
      <c r="D55" s="96"/>
      <c r="E55" s="96"/>
      <c r="F55" s="8"/>
      <c r="G55" s="96" t="s">
        <v>31</v>
      </c>
      <c r="H55" s="96"/>
      <c r="I55" s="9"/>
      <c r="J55" s="9"/>
      <c r="K55" s="9"/>
    </row>
    <row r="56" spans="3:11" ht="21" x14ac:dyDescent="0.35">
      <c r="C56" s="95" t="s">
        <v>23</v>
      </c>
      <c r="D56" s="95"/>
      <c r="E56" s="95"/>
      <c r="F56" s="8"/>
      <c r="G56" s="95" t="s">
        <v>24</v>
      </c>
      <c r="H56" s="95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.75" thickBot="1" x14ac:dyDescent="0.4">
      <c r="C58" s="23"/>
      <c r="D58" s="23"/>
      <c r="E58" s="23"/>
      <c r="F58" s="23"/>
      <c r="G58" s="23"/>
      <c r="H58" s="23"/>
      <c r="J58" s="43" t="s">
        <v>26</v>
      </c>
      <c r="K58" s="24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7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</sheetData>
  <mergeCells count="18">
    <mergeCell ref="I3:K4"/>
    <mergeCell ref="C14:K14"/>
    <mergeCell ref="D19:E19"/>
    <mergeCell ref="F19:H19"/>
    <mergeCell ref="D20:E20"/>
    <mergeCell ref="F22:G22"/>
    <mergeCell ref="D26:E26"/>
    <mergeCell ref="F26:G26"/>
    <mergeCell ref="C29:E31"/>
    <mergeCell ref="C56:E56"/>
    <mergeCell ref="G56:H56"/>
    <mergeCell ref="F30:H31"/>
    <mergeCell ref="F33:H33"/>
    <mergeCell ref="C41:K41"/>
    <mergeCell ref="C46:K46"/>
    <mergeCell ref="C55:E55"/>
    <mergeCell ref="G55:H55"/>
    <mergeCell ref="D22:E2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JULY 2019</vt:lpstr>
      <vt:lpstr>AUGUST 2019</vt:lpstr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'JULY 2019'!Print_Area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2020-03-04T02:22:56Z</cp:lastPrinted>
  <dcterms:created xsi:type="dcterms:W3CDTF">2018-02-28T02:33:50Z</dcterms:created>
  <dcterms:modified xsi:type="dcterms:W3CDTF">2020-11-30T05:00:18Z</dcterms:modified>
</cp:coreProperties>
</file>