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0">'DEC 2020'!$A$1:$L$54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2020'!$A$1:$L$57</definedName>
    <definedName name="_xlnm.Print_Area" localSheetId="8">'SEPT 2020'!$A$1:$L$57</definedName>
  </definedNames>
  <calcPr calcId="152511"/>
</workbook>
</file>

<file path=xl/calcChain.xml><?xml version="1.0" encoding="utf-8"?>
<calcChain xmlns="http://schemas.openxmlformats.org/spreadsheetml/2006/main">
  <c r="K33" i="13" l="1"/>
  <c r="H16" i="13"/>
  <c r="G16" i="13"/>
  <c r="H28" i="13"/>
  <c r="K27" i="13" s="1"/>
  <c r="K32" i="13"/>
  <c r="K30" i="13"/>
  <c r="F26" i="13"/>
  <c r="H25" i="13"/>
  <c r="K24" i="13" s="1"/>
  <c r="F22" i="13"/>
  <c r="H21" i="13"/>
  <c r="K20" i="13" s="1"/>
  <c r="I16" i="13" l="1"/>
  <c r="J16" i="13" l="1"/>
  <c r="K35" i="13"/>
  <c r="H25" i="12" l="1"/>
  <c r="H21" i="12" l="1"/>
  <c r="K35" i="12"/>
  <c r="K30" i="12"/>
  <c r="K28" i="12"/>
  <c r="F26" i="12"/>
  <c r="K24" i="12"/>
  <c r="F22" i="12"/>
  <c r="K20" i="12"/>
  <c r="K36" i="12" s="1"/>
  <c r="I16" i="12" s="1"/>
  <c r="J16" i="12" l="1"/>
  <c r="K38" i="12"/>
  <c r="H25" i="11"/>
  <c r="H21" i="11" l="1"/>
  <c r="K35" i="11"/>
  <c r="K30" i="11"/>
  <c r="K28" i="11"/>
  <c r="F26" i="11"/>
  <c r="K24" i="11"/>
  <c r="F22" i="11"/>
  <c r="K20" i="11"/>
  <c r="K36" i="11" s="1"/>
  <c r="I16" i="11" s="1"/>
  <c r="K38" i="11" l="1"/>
  <c r="J16" i="11"/>
  <c r="H25" i="10"/>
  <c r="H21" i="10"/>
  <c r="K35" i="10" l="1"/>
  <c r="K30" i="10"/>
  <c r="K28" i="10"/>
  <c r="F26" i="10"/>
  <c r="K24" i="10"/>
  <c r="F22" i="10"/>
  <c r="K20" i="10"/>
  <c r="K36" i="10" s="1"/>
  <c r="I16" i="10" s="1"/>
  <c r="K38" i="10" l="1"/>
  <c r="J16" i="10"/>
  <c r="H25" i="9"/>
  <c r="K28" i="9" s="1"/>
  <c r="H21" i="9"/>
  <c r="K20" i="9" s="1"/>
  <c r="K35" i="9"/>
  <c r="K30" i="9"/>
  <c r="F26" i="9"/>
  <c r="K24" i="9"/>
  <c r="F22" i="9"/>
  <c r="H21" i="8"/>
  <c r="K20" i="8" s="1"/>
  <c r="H25" i="8"/>
  <c r="K24" i="8" s="1"/>
  <c r="K35" i="8"/>
  <c r="K30" i="8"/>
  <c r="F26" i="8"/>
  <c r="F22" i="8"/>
  <c r="K36" i="9" l="1"/>
  <c r="I16" i="9" s="1"/>
  <c r="K38" i="9" s="1"/>
  <c r="K28" i="8"/>
  <c r="K36" i="8" s="1"/>
  <c r="I16" i="8" s="1"/>
  <c r="K33" i="7"/>
  <c r="K35" i="7"/>
  <c r="H21" i="7"/>
  <c r="K30" i="7"/>
  <c r="F26" i="7"/>
  <c r="H25" i="7"/>
  <c r="K24" i="7"/>
  <c r="F22" i="7"/>
  <c r="I28" i="7"/>
  <c r="K28" i="7" s="1"/>
  <c r="K36" i="7" s="1"/>
  <c r="K20" i="7"/>
  <c r="J16" i="9" l="1"/>
  <c r="J16" i="8"/>
  <c r="K38" i="8"/>
  <c r="I16" i="7"/>
  <c r="J16" i="7" s="1"/>
  <c r="F26" i="6"/>
  <c r="F22" i="6"/>
  <c r="K38" i="7" l="1"/>
  <c r="H25" i="6"/>
  <c r="K24" i="6" s="1"/>
  <c r="H21" i="6"/>
  <c r="K35" i="6"/>
  <c r="K33" i="6"/>
  <c r="K30" i="6"/>
  <c r="K20" i="6" l="1"/>
  <c r="I28" i="6"/>
  <c r="K28" i="6" s="1"/>
  <c r="K36" i="6"/>
  <c r="I16" i="6" s="1"/>
  <c r="J16" i="6" s="1"/>
  <c r="K34" i="5"/>
  <c r="K32" i="5"/>
  <c r="K29" i="5"/>
  <c r="K27" i="5"/>
  <c r="H25" i="5"/>
  <c r="K24" i="5" s="1"/>
  <c r="H21" i="5"/>
  <c r="K20" i="5"/>
  <c r="K35" i="5" l="1"/>
  <c r="I16" i="5" s="1"/>
  <c r="K38" i="6"/>
  <c r="J16" i="5"/>
  <c r="K37" i="5"/>
  <c r="H25" i="4"/>
  <c r="H21" i="4" l="1"/>
  <c r="K20" i="4" s="1"/>
  <c r="K34" i="4"/>
  <c r="K32" i="4"/>
  <c r="K29" i="4"/>
  <c r="K27" i="4"/>
  <c r="K24" i="4"/>
  <c r="K35" i="4" l="1"/>
  <c r="I16" i="4" s="1"/>
  <c r="J16" i="4"/>
  <c r="K37" i="4"/>
  <c r="H21" i="3"/>
  <c r="H25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<sst xmlns="http://schemas.openxmlformats.org/spreadsheetml/2006/main" count="507" uniqueCount="108">
  <si>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</si>
  <si>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</si>
  <si>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</si>
  <si>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</si>
  <si>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</si>
  <si>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</si>
  <si>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</si>
  <si>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</si>
  <si>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</si>
  <si>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</si>
  <si>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</si>
  <si>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</si>
  <si>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</si>
  <si>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</si>
  <si>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</si>
  <si>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</si>
  <si>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</si>
  <si>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</si>
  <si>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</si>
  <si>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</si>
  <si>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</si>
  <si>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</si>
  <si>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</si>
  <si>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</si>
  <si>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</si>
  <si>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</si>
  <si>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</si>
  <si>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</si>
  <si>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</si>
  <si>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</si>
  <si>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</si>
  <si>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</si>
  <si>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</si>
  <si>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</si>
  <si>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</si>
  <si>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</si>
  <si>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</si>
  <si>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</si>
  <si>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</si>
  <si>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ROBERTO JUNIO</t>
  </si>
  <si>
    <t>12A07</t>
  </si>
  <si>
    <t>PRES: JAN 25 2020 - PREV: JAN 15 2020 * 116.17</t>
  </si>
  <si>
    <t>PRES: JAN 25 2020 - PREV: JAN 15 2020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</si>
  <si>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</si>
  <si>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</si>
  <si>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</si>
  <si>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</si>
  <si>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</si>
  <si>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</si>
  <si>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</si>
  <si>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</si>
  <si>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</si>
  <si>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</si>
  <si>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</si>
  <si>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</si>
  <si>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</si>
  <si>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</si>
  <si>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</si>
  <si>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</si>
  <si>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</si>
  <si>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</si>
  <si>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</si>
  <si>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</si>
  <si>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</si>
  <si>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</si>
  <si>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</si>
  <si>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</si>
  <si>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</si>
  <si>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</si>
  <si>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</si>
  <si>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</si>
  <si>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</si>
  <si>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</si>
  <si>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</si>
  <si>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2020 - 11 kWh x 10.98 = 120.78 + 20% (AC) = 144.94 - 174.13 (billing Mar2020) = </t>
    </r>
    <r>
      <rPr>
        <b/>
        <u/>
        <sz val="14"/>
        <color rgb="FFFF0000"/>
        <rFont val="Calibri"/>
        <family val="2"/>
        <scheme val="minor"/>
      </rPr>
      <t>29.19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</si>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</sst>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2A07%20-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7">
          <cell r="L17">
            <v>192.18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7" t="s">
        <v>32</v>
      </c>
      <c r="E20" s="87"/>
      <c r="F20" s="45" t="s">
        <v>42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G24" sqref="G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/>
      <c r="H16" s="18">
        <v>162.99</v>
      </c>
      <c r="I16" s="18">
        <f>K36</f>
        <v>0</v>
      </c>
      <c r="J16" s="18">
        <f>I16+H16+G16</f>
        <v>162.99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7" t="s">
        <v>32</v>
      </c>
      <c r="E20" s="87"/>
      <c r="F20" s="45" t="s">
        <v>98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13</v>
      </c>
      <c r="G21" s="45">
        <v>13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7"/>
      <c r="E27" s="77"/>
      <c r="F27" s="78"/>
      <c r="G27" s="7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 x14ac:dyDescent="0.35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162.99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43" zoomScale="70" zoomScaleNormal="70" workbookViewId="0">
      <selection activeCell="C52" sqref="C52:E5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101</v>
      </c>
      <c r="E16" s="48" t="s">
        <v>102</v>
      </c>
      <c r="F16" s="18"/>
      <c r="G16" s="18">
        <f>[1]ASU!$E$12</f>
        <v>6849</v>
      </c>
      <c r="H16" s="18">
        <f>'[1]WTR ELEC'!$L$17</f>
        <v>192.18</v>
      </c>
      <c r="I16" s="18">
        <f>K33</f>
        <v>1369.8</v>
      </c>
      <c r="J16" s="18">
        <f>I16+H16+G16</f>
        <v>8410.98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7" t="s">
        <v>32</v>
      </c>
      <c r="E20" s="87"/>
      <c r="F20" s="45" t="s">
        <v>105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13</v>
      </c>
      <c r="G21" s="45">
        <v>13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7">
        <v>44170</v>
      </c>
      <c r="D27" s="98" t="s">
        <v>103</v>
      </c>
      <c r="E27" s="98"/>
      <c r="F27" s="45" t="s">
        <v>104</v>
      </c>
      <c r="G27" s="45"/>
      <c r="H27" s="45"/>
      <c r="I27" s="9"/>
      <c r="J27" s="22">
        <v>0</v>
      </c>
      <c r="K27" s="9">
        <f>H28</f>
        <v>1369.8</v>
      </c>
    </row>
    <row r="28" spans="3:11" ht="21" customHeight="1" x14ac:dyDescent="0.35">
      <c r="C28" s="38"/>
      <c r="D28" s="8"/>
      <c r="E28" s="8"/>
      <c r="F28" s="45">
        <v>22.83</v>
      </c>
      <c r="G28" s="45">
        <v>60</v>
      </c>
      <c r="H28" s="46">
        <f>F28*G28</f>
        <v>1369.8</v>
      </c>
      <c r="I28" s="9"/>
      <c r="J28" s="9"/>
      <c r="K28" s="9"/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7" customHeight="1" x14ac:dyDescent="0.35">
      <c r="C31" s="39"/>
      <c r="D31" s="43"/>
      <c r="E31" s="43"/>
      <c r="F31" s="80"/>
      <c r="G31" s="80"/>
      <c r="H31" s="80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K20+K24+K27+K30+K32</f>
        <v>1369.8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8410.98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5" t="s">
        <v>17</v>
      </c>
      <c r="D38" s="95"/>
      <c r="E38" s="95"/>
      <c r="F38" s="95"/>
      <c r="G38" s="95"/>
      <c r="H38" s="95"/>
      <c r="I38" s="95"/>
      <c r="J38" s="95"/>
      <c r="K38" s="95"/>
      <c r="L38" s="3"/>
    </row>
    <row r="39" spans="2:12" s="8" customFormat="1" ht="21" x14ac:dyDescent="0.35">
      <c r="B39" s="3"/>
      <c r="C39" s="79"/>
      <c r="D39" s="79"/>
      <c r="E39" s="79"/>
      <c r="F39" s="79"/>
      <c r="G39" s="79"/>
      <c r="H39" s="79"/>
      <c r="I39" s="79"/>
      <c r="J39" s="79"/>
      <c r="K39" s="79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107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81" t="s">
        <v>23</v>
      </c>
      <c r="D52" s="81"/>
      <c r="E52" s="81"/>
      <c r="F52" s="8"/>
      <c r="G52" s="81" t="s">
        <v>24</v>
      </c>
      <c r="H52" s="8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C38:K38"/>
    <mergeCell ref="I3:K4"/>
    <mergeCell ref="C14:K14"/>
    <mergeCell ref="D19:E19"/>
    <mergeCell ref="F19:H19"/>
    <mergeCell ref="D20:E20"/>
    <mergeCell ref="D22:E22"/>
    <mergeCell ref="F22:G22"/>
    <mergeCell ref="D27:E27"/>
    <mergeCell ref="D26:E26"/>
    <mergeCell ref="F26:G26"/>
    <mergeCell ref="F30:H30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7" t="s">
        <v>32</v>
      </c>
      <c r="E20" s="87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/>
      <c r="I16" s="18">
        <f>K35</f>
        <v>174.13</v>
      </c>
      <c r="J16" s="18">
        <f>I16+H16+G16</f>
        <v>174.13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51</v>
      </c>
      <c r="G20" s="45"/>
      <c r="H20" s="45"/>
      <c r="I20" s="9"/>
      <c r="J20" s="22">
        <v>0</v>
      </c>
      <c r="K20" s="9">
        <f>H21</f>
        <v>174.13</v>
      </c>
    </row>
    <row r="21" spans="3:11" ht="21" x14ac:dyDescent="0.35">
      <c r="C21" s="38"/>
      <c r="D21" s="8"/>
      <c r="E21" s="8"/>
      <c r="F21" s="45">
        <v>11</v>
      </c>
      <c r="G21" s="45">
        <v>0</v>
      </c>
      <c r="H21" s="46">
        <f>(F21-G21)*15.83</f>
        <v>174.13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174.13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174.13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U26" sqref="U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174.13</v>
      </c>
      <c r="I16" s="18">
        <f>K36</f>
        <v>0</v>
      </c>
      <c r="J16" s="18">
        <f>I16+H16+G16</f>
        <v>174.13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64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174.13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1" x14ac:dyDescent="0.35">
      <c r="B42" s="3"/>
      <c r="C42" s="54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5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174.13</v>
      </c>
      <c r="I16" s="18">
        <f>K36</f>
        <v>-29.19</v>
      </c>
      <c r="J16" s="18">
        <f>I16+H16+G16</f>
        <v>144.94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70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6.95" customHeight="1" x14ac:dyDescent="0.35">
      <c r="C33" s="37"/>
      <c r="D33" s="96" t="s">
        <v>73</v>
      </c>
      <c r="E33" s="96"/>
      <c r="F33" s="97" t="s">
        <v>74</v>
      </c>
      <c r="G33" s="97"/>
      <c r="H33" s="97"/>
      <c r="I33" s="97"/>
      <c r="J33" s="65">
        <v>0</v>
      </c>
      <c r="K33" s="65">
        <f>29.19</f>
        <v>29.19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-29.19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64" t="s">
        <v>53</v>
      </c>
      <c r="D43" s="54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4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4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70" zoomScaleNormal="70" workbookViewId="0">
      <selection activeCell="I34" sqref="I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144.94</v>
      </c>
      <c r="I16" s="18">
        <f>K36</f>
        <v>0</v>
      </c>
      <c r="J16" s="18">
        <f>I16+H16+G16</f>
        <v>144.94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</v>
      </c>
      <c r="G21" s="45">
        <v>11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144.94</v>
      </c>
      <c r="I16" s="18">
        <f>K36</f>
        <v>8.99</v>
      </c>
      <c r="J16" s="18">
        <f>I16+H16+G16</f>
        <v>153.93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83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12</v>
      </c>
      <c r="G21" s="45">
        <v>11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1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153.93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153.93</v>
      </c>
      <c r="I16" s="18">
        <f>K36</f>
        <v>9.06</v>
      </c>
      <c r="J16" s="18">
        <f>I16+H16+G16</f>
        <v>162.99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9.06</v>
      </c>
    </row>
    <row r="21" spans="3:11" ht="21" x14ac:dyDescent="0.35">
      <c r="C21" s="38"/>
      <c r="D21" s="8"/>
      <c r="E21" s="8"/>
      <c r="F21" s="45">
        <v>13</v>
      </c>
      <c r="G21" s="45">
        <v>12</v>
      </c>
      <c r="H21" s="46">
        <f>(F21-G21)*9.06</f>
        <v>9.06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1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8"/>
      <c r="E27" s="68"/>
      <c r="F27" s="69"/>
      <c r="G27" s="6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162.99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162.99</v>
      </c>
      <c r="I16" s="18">
        <f>K36</f>
        <v>0</v>
      </c>
      <c r="J16" s="18">
        <f>I16+H16+G16</f>
        <v>162.99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13</v>
      </c>
      <c r="G21" s="45">
        <v>13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2" t="s">
        <v>62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2" t="s">
        <v>63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5"/>
      <c r="K33" s="65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162.99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2020-11-30T05:11:18Z</dcterms:modified>
</cp:coreProperties>
</file>