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definedNames>
    <definedName name="_xlnm.Print_Area" localSheetId="7">'APR 2020'!$A$1:$K$59</definedName>
    <definedName name="_xlnm.Print_Area" localSheetId="11">'AUG 2020'!$A$1:$K$55</definedName>
    <definedName name="_xlnm.Print_Area" localSheetId="5">'FEB 2020'!$A$1:$K$57</definedName>
    <definedName name="_xlnm.Print_Area" localSheetId="10">'JUL 2020'!$A$1:$K$55</definedName>
    <definedName name="_xlnm.Print_Area" localSheetId="9">'JUN 2020'!$A$1:$K$54</definedName>
    <definedName name="_xlnm.Print_Area" localSheetId="6">'MAR 2020'!$A$1:$K$57</definedName>
    <definedName name="_xlnm.Print_Area" localSheetId="8">'MAY 2020'!$A$1:$K$59</definedName>
    <definedName name="_xlnm.Print_Area" localSheetId="14">'NOV 2020'!$A$1:$K$55</definedName>
    <definedName name="_xlnm.Print_Area" localSheetId="13">'OCT 2020'!$A$1:$K$55</definedName>
    <definedName name="_xlnm.Print_Area" localSheetId="12">'SEPT 2020'!$A$1:$K$55</definedName>
  </definedNames>
  <calcPr calcId="152511"/>
</workbook>
</file>

<file path=xl/calcChain.xml><?xml version="1.0" encoding="utf-8"?>
<calcChain xmlns="http://schemas.openxmlformats.org/spreadsheetml/2006/main">
  <c r="K34" i="16" l="1"/>
  <c r="K36" i="16"/>
  <c r="H25" i="16"/>
  <c r="H21" i="16"/>
  <c r="K33" i="16" l="1"/>
  <c r="H29" i="16"/>
  <c r="K29" i="16" s="1"/>
  <c r="F26" i="16"/>
  <c r="K24" i="16"/>
  <c r="F22" i="16"/>
  <c r="K20" i="16"/>
  <c r="I16" i="16" l="1"/>
  <c r="J16" i="16" s="1"/>
  <c r="H29" i="15" l="1"/>
  <c r="K29" i="15" s="1"/>
  <c r="H21" i="15" l="1"/>
  <c r="H25" i="15"/>
  <c r="K33" i="15" l="1"/>
  <c r="F26" i="15"/>
  <c r="K24" i="15"/>
  <c r="F22" i="15"/>
  <c r="K20" i="15"/>
  <c r="K34" i="15" l="1"/>
  <c r="I16" i="15"/>
  <c r="J16" i="15" s="1"/>
  <c r="K36" i="15"/>
  <c r="H25" i="14"/>
  <c r="H21" i="14" l="1"/>
  <c r="K20" i="14" s="1"/>
  <c r="K33" i="14"/>
  <c r="K29" i="14"/>
  <c r="K27" i="14"/>
  <c r="F26" i="14"/>
  <c r="K24" i="14"/>
  <c r="F22" i="14"/>
  <c r="K34" i="14" l="1"/>
  <c r="I16" i="14" s="1"/>
  <c r="J16" i="14" s="1"/>
  <c r="K36" i="14"/>
  <c r="H25" i="13"/>
  <c r="H21" i="13"/>
  <c r="K33" i="13" l="1"/>
  <c r="K29" i="13"/>
  <c r="K27" i="13"/>
  <c r="F26" i="13"/>
  <c r="K24" i="13"/>
  <c r="F22" i="13"/>
  <c r="K20" i="13"/>
  <c r="K34" i="13" l="1"/>
  <c r="I16" i="13" s="1"/>
  <c r="K36" i="13" s="1"/>
  <c r="H25" i="12"/>
  <c r="J16" i="13" l="1"/>
  <c r="H21" i="12"/>
  <c r="K33" i="12" l="1"/>
  <c r="K29" i="12"/>
  <c r="K27" i="12"/>
  <c r="F26" i="12"/>
  <c r="K24" i="12"/>
  <c r="F22" i="12"/>
  <c r="K20" i="12"/>
  <c r="K34" i="12" l="1"/>
  <c r="I16" i="12" s="1"/>
  <c r="J16" i="12" s="1"/>
  <c r="K31" i="11"/>
  <c r="K33" i="11"/>
  <c r="H25" i="11"/>
  <c r="K24" i="11" s="1"/>
  <c r="H21" i="11"/>
  <c r="K20" i="11" s="1"/>
  <c r="K29" i="11"/>
  <c r="F26" i="11"/>
  <c r="F22" i="11"/>
  <c r="K27" i="11"/>
  <c r="K36" i="12" l="1"/>
  <c r="K34" i="11"/>
  <c r="I16" i="11" s="1"/>
  <c r="K33" i="10"/>
  <c r="K36" i="11" l="1"/>
  <c r="J16" i="11"/>
  <c r="H21" i="10"/>
  <c r="K20" i="10" s="1"/>
  <c r="K35" i="10"/>
  <c r="K30" i="10"/>
  <c r="F26" i="10"/>
  <c r="H25" i="10"/>
  <c r="K24" i="10"/>
  <c r="F22" i="10"/>
  <c r="I28" i="10" l="1"/>
  <c r="K28" i="10" s="1"/>
  <c r="F26" i="9"/>
  <c r="F22" i="9"/>
  <c r="K36" i="10" l="1"/>
  <c r="I16" i="10" s="1"/>
  <c r="H25" i="9"/>
  <c r="K24" i="9" s="1"/>
  <c r="H21" i="9"/>
  <c r="K35" i="9"/>
  <c r="K33" i="9"/>
  <c r="K30" i="9"/>
  <c r="K38" i="10" l="1"/>
  <c r="J16" i="10"/>
  <c r="K20" i="9"/>
  <c r="I28" i="9"/>
  <c r="K28" i="9" s="1"/>
  <c r="K34" i="8"/>
  <c r="K32" i="8"/>
  <c r="K29" i="8"/>
  <c r="K27" i="8"/>
  <c r="H25" i="8"/>
  <c r="K24" i="8"/>
  <c r="H21" i="8"/>
  <c r="K20" i="8" s="1"/>
  <c r="K36" i="9" l="1"/>
  <c r="I16" i="9" s="1"/>
  <c r="K38" i="9" s="1"/>
  <c r="J16" i="9"/>
  <c r="K35" i="8"/>
  <c r="I16" i="8" s="1"/>
  <c r="K37" i="8" s="1"/>
  <c r="J16" i="8"/>
  <c r="H25" i="7"/>
  <c r="H21" i="7" l="1"/>
  <c r="K20" i="7" s="1"/>
  <c r="K34" i="7"/>
  <c r="K32" i="7"/>
  <c r="K29" i="7"/>
  <c r="K27" i="7"/>
  <c r="K24" i="7"/>
  <c r="K35" i="7" l="1"/>
  <c r="I16" i="7" s="1"/>
  <c r="K37" i="7"/>
  <c r="J16" i="7"/>
  <c r="H21" i="6"/>
  <c r="H25" i="6" l="1"/>
  <c r="K34" i="6" l="1"/>
  <c r="K32" i="6"/>
  <c r="K29" i="6"/>
  <c r="K27" i="6"/>
  <c r="K24" i="6"/>
  <c r="K20" i="6"/>
  <c r="K35" i="6" l="1"/>
  <c r="I16" i="6" s="1"/>
  <c r="J16" i="6" s="1"/>
  <c r="H25" i="5"/>
  <c r="K37" i="6" l="1"/>
  <c r="H21" i="5"/>
  <c r="K34" i="5" l="1"/>
  <c r="K32" i="5"/>
  <c r="K29" i="5"/>
  <c r="K27" i="5"/>
  <c r="K24" i="5"/>
  <c r="K20" i="5"/>
  <c r="K35" i="5" l="1"/>
  <c r="I16" i="5" s="1"/>
  <c r="J16" i="5" s="1"/>
  <c r="K37" i="5"/>
  <c r="H25" i="4"/>
  <c r="K24" i="4" s="1"/>
  <c r="H21" i="4"/>
  <c r="K20" i="4" s="1"/>
  <c r="K34" i="4"/>
  <c r="K32" i="4"/>
  <c r="K29" i="4"/>
  <c r="K27" i="4"/>
  <c r="K35" i="4" l="1"/>
  <c r="I16" i="4" s="1"/>
  <c r="J16" i="4" s="1"/>
  <c r="H25" i="3"/>
  <c r="K37" i="4" l="1"/>
  <c r="H21" i="3"/>
  <c r="K34" i="3" l="1"/>
  <c r="K32" i="3"/>
  <c r="K29" i="3"/>
  <c r="K27" i="3"/>
  <c r="K24" i="3"/>
  <c r="K20" i="3"/>
  <c r="K35" i="3" l="1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<sst xmlns="http://schemas.openxmlformats.org/spreadsheetml/2006/main" count="652" uniqueCount="135">
  <si>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</si>
  <si>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</si>
  <si>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</si>
  <si>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</si>
  <si>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</si>
  <si>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</si>
  <si>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</si>
  <si>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</si>
  <si>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</si>
  <si>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</si>
  <si>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</si>
  <si>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</si>
  <si>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</si>
  <si>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</si>
  <si>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</si>
  <si>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</si>
  <si>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</si>
  <si>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</si>
  <si>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</si>
  <si>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</si>
  <si>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</si>
  <si>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</si>
  <si>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</si>
  <si>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</si>
  <si>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</si>
  <si>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</si>
  <si>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</si>
  <si>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</si>
  <si>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</si>
  <si>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</si>
  <si>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</si>
  <si>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</si>
  <si>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</si>
  <si>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</si>
  <si>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</si>
  <si>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</si>
  <si>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</si>
  <si>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t>PRES: SEPT 25 2019 - PREV: SEPT 23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</si>
  <si>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RALF DANIEL URAG</t>
    </r>
  </si>
  <si>
    <t>UNIT: 12A08</t>
  </si>
  <si>
    <t>PRES: SEPT 25 2019 - PREV: SEPT 23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</si>
  <si>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</si>
  <si>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</si>
  <si>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</si>
  <si>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</si>
  <si>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</si>
  <si>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</si>
  <si>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</si>
  <si>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</si>
  <si>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</si>
  <si>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</si>
  <si>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</si>
  <si>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</si>
  <si>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</si>
  <si>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 26 2019 * 18.06</t>
  </si>
  <si>
    <t>PRES: DEC 25 2019 - PREV: NO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</si>
  <si>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</si>
  <si>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</si>
  <si>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</si>
  <si>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</si>
  <si>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</si>
  <si>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</si>
  <si>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</si>
  <si>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</si>
  <si>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</si>
  <si>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</si>
  <si>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</si>
  <si>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</si>
  <si>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</si>
  <si>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</si>
  <si>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</si>
  <si>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</si>
  <si>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</si>
  <si>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</si>
  <si>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</si>
  <si>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</si>
  <si>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</si>
  <si>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</si>
  <si>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</si>
  <si>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</si>
  <si>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</si>
  <si>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</si>
  <si>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</si>
  <si>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</si>
  <si>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</si>
  <si>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</si>
  <si>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</si>
  <si>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</si>
  <si>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</si>
  <si>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</si>
  <si>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</si>
  <si>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</si>
  <si>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r>
      <t xml:space="preserve">ELECTRICITY: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2020 - 3 kWh x 9.79 = 29.37 + 20% (AC) = 35.24 - 39.53 (billing Apr2020) = </t>
    </r>
    <r>
      <rPr>
        <b/>
        <u/>
        <sz val="14"/>
        <color rgb="FFFF0000"/>
        <rFont val="Calibri"/>
        <family val="2"/>
        <scheme val="minor"/>
      </rPr>
      <t>4.29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</si>
  <si>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</si>
  <si>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</si>
  <si>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</si>
  <si>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</si>
  <si>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</si>
  <si>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</si>
  <si>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</si>
  <si>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</si>
  <si>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</si>
  <si>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</si>
  <si>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</si>
  <si>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</si>
  <si>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</si>
  <si>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</si>
  <si>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</si>
  <si>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</si>
  <si>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</si>
  <si>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</si>
  <si>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</si>
  <si>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</si>
  <si>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</si>
  <si>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</si>
  <si>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</si>
  <si>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</si>
  <si>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</si>
  <si>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</si>
  <si>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</si>
  <si>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</si>
  <si>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</si>
  <si>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</si>
  <si>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</si>
  <si>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PRES: OCT 25 2020 - PREV: SEPT 26 2020 * 98.56</t>
  </si>
  <si>
    <t>BILLING MONTH: DECEMBER 2020</t>
  </si>
  <si>
    <t>DEC 5 2020</t>
  </si>
  <si>
    <t>DEC 15 2020</t>
  </si>
  <si>
    <t>FOR THE MONTH OF DEC 2020</t>
  </si>
  <si>
    <t>JENIFFER JAMIG</t>
  </si>
  <si>
    <t>ADVANCE UNITILITIES</t>
  </si>
  <si>
    <t xml:space="preserve">ELECTRICITY </t>
  </si>
  <si>
    <t xml:space="preserve">WATER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</si>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</sst>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164" fontId="19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="70" zoomScaleNormal="55" zoomScaleSheetLayoutView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148.82</v>
      </c>
      <c r="J16" s="18">
        <f>I16+H16+G16</f>
        <v>148.82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9" t="s">
        <v>32</v>
      </c>
      <c r="E20" s="89"/>
      <c r="F20" s="46" t="s">
        <v>37</v>
      </c>
      <c r="G20" s="46"/>
      <c r="H20" s="46"/>
      <c r="I20" s="9"/>
      <c r="J20" s="22">
        <v>0</v>
      </c>
      <c r="K20" s="9">
        <f>H21</f>
        <v>32.64</v>
      </c>
    </row>
    <row r="21" spans="3:11" ht="21" x14ac:dyDescent="0.35">
      <c r="C21" s="39"/>
      <c r="D21" s="8"/>
      <c r="E21" s="8"/>
      <c r="F21" s="46">
        <v>334</v>
      </c>
      <c r="G21" s="46">
        <v>332</v>
      </c>
      <c r="H21" s="47">
        <f>(F21-G21)*16.32</f>
        <v>32.64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148.82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148.82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M31" sqref="M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/>
      <c r="I16" s="18">
        <f>K34</f>
        <v>122.47</v>
      </c>
      <c r="J16" s="18">
        <f>I16+H16+G16</f>
        <v>122.47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96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360</v>
      </c>
      <c r="G21" s="46">
        <v>357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91"/>
      <c r="G30" s="91"/>
      <c r="H30" s="91"/>
      <c r="I30" s="9"/>
      <c r="J30" s="9"/>
      <c r="K30" s="9"/>
    </row>
    <row r="31" spans="3:11" ht="95.1" customHeight="1" x14ac:dyDescent="0.35">
      <c r="C31" s="38"/>
      <c r="D31" s="98" t="s">
        <v>88</v>
      </c>
      <c r="E31" s="98"/>
      <c r="F31" s="99" t="s">
        <v>98</v>
      </c>
      <c r="G31" s="99"/>
      <c r="H31" s="99"/>
      <c r="I31" s="99"/>
      <c r="J31" s="65">
        <v>0</v>
      </c>
      <c r="K31" s="65">
        <f>2.61</f>
        <v>2.61</v>
      </c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122.47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122.47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2"/>
      <c r="D42" s="92"/>
      <c r="E42" s="92"/>
      <c r="F42" s="92"/>
      <c r="G42" s="92"/>
      <c r="H42" s="92"/>
      <c r="I42" s="92"/>
      <c r="J42" s="92"/>
      <c r="K42" s="92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122.47</v>
      </c>
      <c r="I16" s="18">
        <f>K34</f>
        <v>26.97</v>
      </c>
      <c r="J16" s="18">
        <f>I16+H16+G16</f>
        <v>149.44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102</v>
      </c>
      <c r="G20" s="46"/>
      <c r="H20" s="46"/>
      <c r="I20" s="9"/>
      <c r="J20" s="22">
        <v>0</v>
      </c>
      <c r="K20" s="9">
        <f>H21</f>
        <v>26.97</v>
      </c>
    </row>
    <row r="21" spans="3:11" ht="21" x14ac:dyDescent="0.35">
      <c r="C21" s="39"/>
      <c r="D21" s="8"/>
      <c r="E21" s="8"/>
      <c r="F21" s="46">
        <v>363</v>
      </c>
      <c r="G21" s="46">
        <v>360</v>
      </c>
      <c r="H21" s="47">
        <f>(F21-G21)*8.99</f>
        <v>26.97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5"/>
      <c r="K31" s="65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26.97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149.44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149.44</v>
      </c>
      <c r="I16" s="18">
        <f>K34</f>
        <v>27.18</v>
      </c>
      <c r="J16" s="18">
        <f>I16+H16+G16</f>
        <v>176.62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108</v>
      </c>
      <c r="G20" s="46"/>
      <c r="H20" s="46"/>
      <c r="I20" s="9"/>
      <c r="J20" s="22">
        <v>0</v>
      </c>
      <c r="K20" s="9">
        <f>H21</f>
        <v>27.18</v>
      </c>
    </row>
    <row r="21" spans="3:11" ht="21" x14ac:dyDescent="0.35">
      <c r="C21" s="39"/>
      <c r="D21" s="8"/>
      <c r="E21" s="8"/>
      <c r="F21" s="46">
        <v>366</v>
      </c>
      <c r="G21" s="46">
        <v>363</v>
      </c>
      <c r="H21" s="47">
        <f>(F21-G21)*9.06</f>
        <v>27.18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5"/>
      <c r="K31" s="65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27.18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176.62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176.62</v>
      </c>
      <c r="I16" s="18">
        <f>K34</f>
        <v>25.89</v>
      </c>
      <c r="J16" s="18">
        <f>I16+H16+G16</f>
        <v>202.51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112</v>
      </c>
      <c r="G20" s="46"/>
      <c r="H20" s="46"/>
      <c r="I20" s="9"/>
      <c r="J20" s="22">
        <v>0</v>
      </c>
      <c r="K20" s="9">
        <f>H21</f>
        <v>25.89</v>
      </c>
    </row>
    <row r="21" spans="3:11" ht="21" x14ac:dyDescent="0.35">
      <c r="C21" s="39"/>
      <c r="D21" s="8"/>
      <c r="E21" s="8"/>
      <c r="F21" s="46">
        <v>369</v>
      </c>
      <c r="G21" s="46">
        <v>366</v>
      </c>
      <c r="H21" s="47">
        <f>(F21-G21)*8.63</f>
        <v>25.89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5"/>
      <c r="K31" s="65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25.89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202.51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80" t="s">
        <v>118</v>
      </c>
      <c r="H15" s="80" t="s">
        <v>119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/>
      <c r="I16" s="18">
        <f>K34</f>
        <v>1376.3999999999999</v>
      </c>
      <c r="J16" s="18">
        <f>I16+H16+G16</f>
        <v>1376.3999999999999</v>
      </c>
      <c r="K16" s="19">
        <v>27.18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120</v>
      </c>
      <c r="E20" s="100"/>
      <c r="F20" s="46" t="s">
        <v>116</v>
      </c>
      <c r="G20" s="46"/>
      <c r="H20" s="46"/>
      <c r="I20" s="9"/>
      <c r="J20" s="22">
        <v>0</v>
      </c>
      <c r="K20" s="9">
        <f>H21</f>
        <v>36.6</v>
      </c>
    </row>
    <row r="21" spans="3:11" ht="21" x14ac:dyDescent="0.35">
      <c r="C21" s="39"/>
      <c r="D21" s="8"/>
      <c r="E21" s="8"/>
      <c r="F21" s="46">
        <v>374</v>
      </c>
      <c r="G21" s="46">
        <v>369</v>
      </c>
      <c r="H21" s="47">
        <f>(F21-G21)*7.32</f>
        <v>36.6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5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121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122</v>
      </c>
      <c r="E28" s="100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1"/>
      <c r="D30" s="71"/>
      <c r="E30" s="71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5"/>
      <c r="K31" s="65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1376.3999999999999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1376.3999999999999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4" zoomScale="70" zoomScaleNormal="70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80" t="s">
        <v>118</v>
      </c>
      <c r="H15" s="80" t="s">
        <v>119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126</v>
      </c>
      <c r="E16" s="49" t="s">
        <v>127</v>
      </c>
      <c r="F16" s="18"/>
      <c r="G16" s="18"/>
      <c r="H16" s="18"/>
      <c r="I16" s="18">
        <f>K34</f>
        <v>1329.08</v>
      </c>
      <c r="J16" s="18">
        <f>I16+H16+G16</f>
        <v>1329.08</v>
      </c>
      <c r="K16" s="19">
        <v>27.18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131</v>
      </c>
      <c r="E20" s="100"/>
      <c r="F20" s="46" t="s">
        <v>133</v>
      </c>
      <c r="G20" s="46"/>
      <c r="H20" s="46"/>
      <c r="I20" s="9"/>
      <c r="J20" s="22">
        <v>0</v>
      </c>
      <c r="K20" s="9">
        <f>H21</f>
        <v>16.04</v>
      </c>
    </row>
    <row r="21" spans="3:11" ht="21" x14ac:dyDescent="0.35">
      <c r="C21" s="39"/>
      <c r="D21" s="8"/>
      <c r="E21" s="8"/>
      <c r="F21" s="46">
        <v>376</v>
      </c>
      <c r="G21" s="46">
        <v>374</v>
      </c>
      <c r="H21" s="47">
        <f>(F21-G21)*8.02</f>
        <v>16.04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2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82" t="s">
        <v>130</v>
      </c>
      <c r="I23" s="65"/>
      <c r="J23" s="65"/>
      <c r="K23" s="65">
        <v>26.76</v>
      </c>
    </row>
    <row r="24" spans="3:11" ht="21" x14ac:dyDescent="0.35">
      <c r="C24" s="38">
        <v>44170</v>
      </c>
      <c r="D24" s="7" t="s">
        <v>132</v>
      </c>
      <c r="E24" s="8"/>
      <c r="F24" s="46" t="s">
        <v>134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122</v>
      </c>
      <c r="E28" s="100"/>
      <c r="F28" s="46" t="s">
        <v>128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1"/>
      <c r="D30" s="71"/>
      <c r="E30" s="71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5"/>
      <c r="K31" s="65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K20+K24+K29-K23</f>
        <v>1329.08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1329.08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129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20" sqref="H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148.82</v>
      </c>
      <c r="I16" s="18">
        <f>K35</f>
        <v>131.36000000000001</v>
      </c>
      <c r="J16" s="18">
        <f>I16+H16+G16</f>
        <v>280.18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9" t="s">
        <v>32</v>
      </c>
      <c r="E20" s="89"/>
      <c r="F20" s="46" t="s">
        <v>44</v>
      </c>
      <c r="G20" s="46"/>
      <c r="H20" s="46"/>
      <c r="I20" s="9"/>
      <c r="J20" s="22">
        <v>0</v>
      </c>
      <c r="K20" s="9">
        <f>H21</f>
        <v>131.36000000000001</v>
      </c>
    </row>
    <row r="21" spans="3:11" ht="21" x14ac:dyDescent="0.35">
      <c r="C21" s="39"/>
      <c r="D21" s="8"/>
      <c r="E21" s="8"/>
      <c r="F21" s="46">
        <v>342</v>
      </c>
      <c r="G21" s="46">
        <v>334</v>
      </c>
      <c r="H21" s="47">
        <f>(F21-G21)*16.42</f>
        <v>131.36000000000001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131.36000000000001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280.18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J7" sqref="J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280.18</v>
      </c>
      <c r="I16" s="18">
        <f>K35</f>
        <v>17.38</v>
      </c>
      <c r="J16" s="18">
        <f>I16+H16+G16</f>
        <v>297.56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49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343</v>
      </c>
      <c r="G21" s="46">
        <v>342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297.56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3" sqref="H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297.56</v>
      </c>
      <c r="I16" s="18">
        <f>K35</f>
        <v>365.85</v>
      </c>
      <c r="J16" s="18">
        <f>I16+H16+G16</f>
        <v>663.41000000000008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54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344</v>
      </c>
      <c r="G21" s="46">
        <v>343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347.79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(F25-G25)*115.93</f>
        <v>347.79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365.85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663.41000000000008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663.41</v>
      </c>
      <c r="I16" s="18">
        <f>K35</f>
        <v>133.57</v>
      </c>
      <c r="J16" s="18">
        <f>I16+H16+G16</f>
        <v>796.98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60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345</v>
      </c>
      <c r="G21" s="46">
        <v>344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133.57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796.98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64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346</v>
      </c>
      <c r="G21" s="46">
        <v>345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K48" sqref="K4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15.83</v>
      </c>
      <c r="I16" s="18">
        <f>K35</f>
        <v>79.150000000000006</v>
      </c>
      <c r="J16" s="18">
        <f>I16+H16+G16</f>
        <v>94.98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69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 x14ac:dyDescent="0.35">
      <c r="C21" s="39"/>
      <c r="D21" s="8"/>
      <c r="E21" s="8"/>
      <c r="F21" s="46">
        <v>351</v>
      </c>
      <c r="G21" s="46">
        <v>346</v>
      </c>
      <c r="H21" s="47">
        <f>(F21-G21)*15.83</f>
        <v>79.150000000000006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1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94.98</v>
      </c>
      <c r="I16" s="18">
        <f>K36</f>
        <v>39.527999999999999</v>
      </c>
      <c r="J16" s="18">
        <f>I16+H16+G16</f>
        <v>134.50800000000001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9" t="s">
        <v>32</v>
      </c>
      <c r="E20" s="89"/>
      <c r="F20" s="46" t="s">
        <v>77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354</v>
      </c>
      <c r="G21" s="46">
        <v>351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96" t="s">
        <v>82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39.527999999999999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134.50800000000001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1" x14ac:dyDescent="0.35">
      <c r="B42" s="3"/>
      <c r="C42" s="59" t="s">
        <v>71</v>
      </c>
      <c r="D42" s="59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0"/>
      <c r="D43" s="59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85" zoomScaleNormal="85" workbookViewId="0">
      <selection activeCell="F19" sqref="F19:H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134.51</v>
      </c>
      <c r="I16" s="18">
        <f>K36</f>
        <v>134.99599999999998</v>
      </c>
      <c r="J16" s="18">
        <f>I16+H16+G16</f>
        <v>269.50599999999997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86</v>
      </c>
      <c r="G20" s="46"/>
      <c r="H20" s="46"/>
      <c r="I20" s="9"/>
      <c r="J20" s="22">
        <v>0</v>
      </c>
      <c r="K20" s="9">
        <f>H21</f>
        <v>29.369999999999997</v>
      </c>
    </row>
    <row r="21" spans="3:11" ht="21" x14ac:dyDescent="0.35">
      <c r="C21" s="39"/>
      <c r="D21" s="8"/>
      <c r="E21" s="8"/>
      <c r="F21" s="46">
        <v>357</v>
      </c>
      <c r="G21" s="46">
        <v>354</v>
      </c>
      <c r="H21" s="47">
        <f>(F21-G21)*9.79</f>
        <v>29.369999999999997</v>
      </c>
      <c r="I21" s="9"/>
      <c r="J21" s="9"/>
      <c r="K21" s="9"/>
    </row>
    <row r="22" spans="3:11" ht="21" x14ac:dyDescent="0.35">
      <c r="C22" s="39"/>
      <c r="D22" s="94" t="s">
        <v>80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4" t="s">
        <v>81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25.426000000000002</v>
      </c>
      <c r="J28" s="22">
        <v>0</v>
      </c>
      <c r="K28" s="9">
        <f>I28</f>
        <v>25.426000000000002</v>
      </c>
    </row>
    <row r="29" spans="3:11" ht="21" customHeight="1" x14ac:dyDescent="0.35">
      <c r="C29" s="96" t="s">
        <v>91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95.1" customHeight="1" x14ac:dyDescent="0.35">
      <c r="C33" s="38"/>
      <c r="D33" s="98" t="s">
        <v>88</v>
      </c>
      <c r="E33" s="98"/>
      <c r="F33" s="99" t="s">
        <v>92</v>
      </c>
      <c r="G33" s="99"/>
      <c r="H33" s="99"/>
      <c r="I33" s="99"/>
      <c r="J33" s="65">
        <v>0</v>
      </c>
      <c r="K33" s="65">
        <f>(13.27+4.29)</f>
        <v>17.559999999999999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134.99599999999998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269.50599999999997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6" t="s">
        <v>71</v>
      </c>
      <c r="D43" s="59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2020-12-16T09:44:35Z</cp:lastPrinted>
  <dcterms:created xsi:type="dcterms:W3CDTF">2018-02-28T02:33:50Z</dcterms:created>
  <dcterms:modified xsi:type="dcterms:W3CDTF">2020-12-16T10:02:54Z</dcterms:modified>
</cp:coreProperties>
</file>