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2020'!$A$1:$K$57</definedName>
    <definedName name="_xlnm.Print_Area" localSheetId="1">'DECEMBER 2019'!$A$1:$L$57</definedName>
    <definedName name="_xlnm.Print_Area" localSheetId="3">'FEB 2020'!$A$1:$K$57</definedName>
    <definedName name="_xlnm.Print_Area" localSheetId="2">'JAN 2020'!$A$1:$L$57</definedName>
    <definedName name="_xlnm.Print_Area" localSheetId="8">'JUL 2020'!$A$1:$K$57</definedName>
    <definedName name="_xlnm.Print_Area" localSheetId="7">'JUN 2020'!$A$1:$K$57</definedName>
    <definedName name="_xlnm.Print_Area" localSheetId="4">'MAR 2020'!$A$1:$K$57</definedName>
    <definedName name="_xlnm.Print_Area" localSheetId="6">'MAY 2020'!$A$1:$K$60</definedName>
    <definedName name="_xlnm.Print_Area" localSheetId="12">'NOV 2020'!$A$1:$K$56</definedName>
    <definedName name="_xlnm.Print_Area" localSheetId="0">'NOVEMBER 2019'!$A$1:$L$57</definedName>
    <definedName name="_xlnm.Print_Area" localSheetId="11">'OCT 2020'!$A$1:$K$56</definedName>
    <definedName name="_xlnm.Print_Area" localSheetId="10">'SEPT 2020'!$A$1:$K$57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G16" i="15" l="1"/>
  <c r="K34" i="15"/>
  <c r="H29" i="15"/>
  <c r="K29" i="15" s="1"/>
  <c r="F26" i="15"/>
  <c r="K24" i="15"/>
  <c r="F22" i="15"/>
  <c r="K20" i="15"/>
  <c r="K35" i="15" l="1"/>
  <c r="I16" i="15" s="1"/>
  <c r="J16" i="15" s="1"/>
  <c r="H29" i="14"/>
  <c r="K29" i="14" s="1"/>
  <c r="K37" i="15" l="1"/>
  <c r="H25" i="14"/>
  <c r="H21" i="14" l="1"/>
  <c r="K34" i="14" l="1"/>
  <c r="F26" i="14"/>
  <c r="K24" i="14"/>
  <c r="F22" i="14"/>
  <c r="K20" i="14"/>
  <c r="K35" i="14" l="1"/>
  <c r="I16" i="14"/>
  <c r="K37" i="14" s="1"/>
  <c r="H25" i="13"/>
  <c r="J16" i="14" l="1"/>
  <c r="H21" i="13"/>
  <c r="K20" i="13" s="1"/>
  <c r="K35" i="13"/>
  <c r="K30" i="13"/>
  <c r="K28" i="13"/>
  <c r="F26" i="13"/>
  <c r="K24" i="13"/>
  <c r="F22" i="13"/>
  <c r="K36" i="13" l="1"/>
  <c r="I16" i="13" s="1"/>
  <c r="H25" i="12"/>
  <c r="H21" i="12"/>
  <c r="J16" i="13" l="1"/>
  <c r="K38" i="13"/>
  <c r="K35" i="12"/>
  <c r="K30" i="12"/>
  <c r="K28" i="12"/>
  <c r="F26" i="12"/>
  <c r="K24" i="12"/>
  <c r="F22" i="12"/>
  <c r="K20" i="12"/>
  <c r="K36" i="12" l="1"/>
  <c r="I16" i="12" s="1"/>
  <c r="K38" i="12" s="1"/>
  <c r="H21" i="11"/>
  <c r="K20" i="11" s="1"/>
  <c r="H25" i="11"/>
  <c r="K35" i="11"/>
  <c r="K30" i="11"/>
  <c r="K28" i="11"/>
  <c r="F26" i="11"/>
  <c r="K24" i="11"/>
  <c r="F22" i="11"/>
  <c r="H25" i="10"/>
  <c r="K24" i="10" s="1"/>
  <c r="H21" i="10"/>
  <c r="K20" i="10" s="1"/>
  <c r="K35" i="10"/>
  <c r="K30" i="10"/>
  <c r="F26" i="10"/>
  <c r="F22" i="10"/>
  <c r="K28" i="10"/>
  <c r="J16" i="12" l="1"/>
  <c r="K36" i="11"/>
  <c r="I16" i="11" s="1"/>
  <c r="J16" i="11" s="1"/>
  <c r="K36" i="10"/>
  <c r="I16" i="10" s="1"/>
  <c r="K38" i="10" s="1"/>
  <c r="K33" i="9"/>
  <c r="F26" i="7"/>
  <c r="F22" i="7"/>
  <c r="K38" i="11" l="1"/>
  <c r="J16" i="10"/>
  <c r="K35" i="9"/>
  <c r="H21" i="9"/>
  <c r="K30" i="9"/>
  <c r="F26" i="9"/>
  <c r="H25" i="9"/>
  <c r="K24" i="9" s="1"/>
  <c r="F22" i="9"/>
  <c r="K20" i="9"/>
  <c r="I28" i="9" l="1"/>
  <c r="K28" i="9" s="1"/>
  <c r="K36" i="9" s="1"/>
  <c r="I16" i="9" s="1"/>
  <c r="F26" i="8"/>
  <c r="F22" i="8"/>
  <c r="K38" i="9" l="1"/>
  <c r="J16" i="9"/>
  <c r="H25" i="8"/>
  <c r="K24" i="8" s="1"/>
  <c r="H21" i="8"/>
  <c r="K35" i="8"/>
  <c r="K33" i="8"/>
  <c r="K30" i="8"/>
  <c r="K20" i="8" l="1"/>
  <c r="I28" i="8"/>
  <c r="K28" i="8" s="1"/>
  <c r="K36" i="8"/>
  <c r="I16" i="8" s="1"/>
  <c r="K38" i="8" s="1"/>
  <c r="J16" i="8"/>
  <c r="K34" i="7"/>
  <c r="K32" i="7"/>
  <c r="K29" i="7"/>
  <c r="K27" i="7"/>
  <c r="H25" i="7"/>
  <c r="K24" i="7"/>
  <c r="H21" i="7"/>
  <c r="K20" i="7" s="1"/>
  <c r="K35" i="7" s="1"/>
  <c r="I16" i="7" s="1"/>
  <c r="K37" i="7" l="1"/>
  <c r="J16" i="7"/>
  <c r="H25" i="6"/>
  <c r="H21" i="6" l="1"/>
  <c r="K20" i="6" s="1"/>
  <c r="K34" i="6"/>
  <c r="K32" i="6"/>
  <c r="K29" i="6"/>
  <c r="K27" i="6"/>
  <c r="K24" i="6"/>
  <c r="K35" i="6" l="1"/>
  <c r="I16" i="6" s="1"/>
  <c r="K37" i="6"/>
  <c r="J16" i="6"/>
  <c r="H21" i="5"/>
  <c r="H25" i="5" l="1"/>
  <c r="K34" i="5"/>
  <c r="K32" i="5"/>
  <c r="K29" i="5"/>
  <c r="K27" i="5"/>
  <c r="K24" i="5"/>
  <c r="K20" i="5"/>
  <c r="K35" i="5" l="1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<sst xmlns="http://schemas.openxmlformats.org/spreadsheetml/2006/main" count="584" uniqueCount="124">
  <si>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</si>
  <si>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</si>
  <si>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</si>
  <si>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</si>
  <si>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</si>
  <si>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</si>
  <si>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</si>
  <si>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</si>
  <si>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</si>
  <si>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</si>
  <si>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</si>
  <si>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</si>
  <si>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</si>
  <si>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</si>
  <si>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</si>
  <si>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</si>
  <si>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</si>
  <si>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</si>
  <si>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</si>
  <si>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</si>
  <si>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</si>
  <si>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</si>
  <si>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</si>
  <si>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</si>
  <si>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</si>
  <si>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</si>
  <si>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</si>
  <si>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</si>
  <si>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</si>
  <si>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</si>
  <si>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</si>
  <si>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</si>
  <si>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</si>
  <si>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</si>
  <si>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</si>
  <si>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</si>
  <si>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</si>
  <si>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</si>
  <si>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GERALD FELIPE</t>
  </si>
  <si>
    <t>UNIT: 12A09</t>
  </si>
  <si>
    <t>PRES: NOV 25 2019 - PREV: NOV 19 2019 * 17.38</t>
  </si>
  <si>
    <t>PRES: NOV 25 2019 - PREV: NOV 19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</si>
  <si>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</si>
  <si>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</si>
  <si>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</si>
  <si>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</si>
  <si>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</si>
  <si>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</si>
  <si>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</si>
  <si>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</si>
  <si>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</si>
  <si>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</si>
  <si>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</si>
  <si>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</si>
  <si>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</si>
  <si>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</si>
  <si>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</si>
  <si>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</si>
  <si>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</si>
  <si>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</si>
  <si>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</si>
  <si>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</si>
  <si>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</si>
  <si>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</si>
  <si>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</si>
  <si>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</si>
  <si>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</si>
  <si>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</si>
  <si>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</si>
  <si>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</si>
  <si>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</si>
  <si>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</si>
  <si>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</si>
  <si>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</si>
  <si>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</si>
  <si>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</si>
  <si>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</si>
  <si>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</si>
  <si>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</si>
  <si>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</si>
  <si>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</si>
  <si>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</si>
  <si>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</si>
  <si>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2020 - 3 kWh x 10.98 = 32.94 + 20% (AC) = 39.53 - 47.49 (billing Mar2020) = </t>
    </r>
    <r>
      <rPr>
        <b/>
        <u/>
        <sz val="14"/>
        <color rgb="FFFF0000"/>
        <rFont val="Calibri"/>
        <family val="2"/>
        <scheme val="minor"/>
      </rPr>
      <t>7.96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</si>
  <si>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</si>
  <si>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</si>
  <si>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</si>
  <si>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</si>
  <si>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</si>
  <si>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</si>
  <si>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</si>
  <si>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</si>
  <si>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</si>
  <si>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</si>
  <si>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</si>
  <si>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</si>
  <si>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</si>
  <si>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</si>
  <si>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</si>
  <si>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</si>
  <si>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</si>
  <si>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</si>
  <si>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</si>
  <si>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</si>
  <si>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</si>
  <si>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</si>
  <si>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</si>
  <si>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</si>
  <si>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</si>
  <si>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</si>
  <si>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</si>
  <si>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</si>
  <si>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</si>
  <si>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</si>
  <si>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</si>
  <si>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</si>
  <si>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</si>
  <si>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</si>
  <si>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</si>
  <si>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</si>
  <si>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 xml:space="preserve">WATER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</si>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</sst>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433298</xdr:colOff>
      <xdr:row>52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55964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5921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2A09%20-%20FEL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2">
          <cell r="E12">
            <v>2739.5999999999995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</v>
      </c>
      <c r="G21" s="46">
        <v>2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126.28</v>
      </c>
      <c r="I16" s="18">
        <f>K36</f>
        <v>115.67</v>
      </c>
      <c r="J16" s="18">
        <f>I16+H16+G16</f>
        <v>241.95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97</v>
      </c>
      <c r="G20" s="46"/>
      <c r="H20" s="46"/>
      <c r="I20" s="9"/>
      <c r="J20" s="22">
        <v>0</v>
      </c>
      <c r="K20" s="9">
        <f>H21</f>
        <v>18.12</v>
      </c>
    </row>
    <row r="21" spans="3:11" ht="21" x14ac:dyDescent="0.35">
      <c r="C21" s="39"/>
      <c r="D21" s="8"/>
      <c r="E21" s="8"/>
      <c r="F21" s="46">
        <v>11</v>
      </c>
      <c r="G21" s="46">
        <v>9</v>
      </c>
      <c r="H21" s="47">
        <f>(F21-G21)*9.06</f>
        <v>18.12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98">
        <f>F21-G21</f>
        <v>2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97.55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(F25-G25)*97.55</f>
        <v>97.55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98">
        <f>F25-G25</f>
        <v>1</v>
      </c>
      <c r="G26" s="98"/>
      <c r="H26" s="45"/>
      <c r="I26" s="9"/>
      <c r="J26" s="9"/>
      <c r="K26" s="9"/>
    </row>
    <row r="27" spans="3:11" ht="21" x14ac:dyDescent="0.35">
      <c r="C27" s="39"/>
      <c r="D27" s="72"/>
      <c r="E27" s="72"/>
      <c r="F27" s="71"/>
      <c r="G27" s="7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8"/>
      <c r="K33" s="68"/>
    </row>
    <row r="34" spans="2:12" ht="27" customHeight="1" x14ac:dyDescent="0.35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115.67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241.95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/>
      <c r="I16" s="18">
        <f>K36</f>
        <v>337.36</v>
      </c>
      <c r="J16" s="18">
        <f>I16+H16+G16</f>
        <v>337.36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102</v>
      </c>
      <c r="G20" s="46"/>
      <c r="H20" s="46"/>
      <c r="I20" s="9"/>
      <c r="J20" s="22">
        <v>0</v>
      </c>
      <c r="K20" s="9">
        <f>H21</f>
        <v>43.150000000000006</v>
      </c>
    </row>
    <row r="21" spans="3:11" ht="21" x14ac:dyDescent="0.35">
      <c r="C21" s="39"/>
      <c r="D21" s="8"/>
      <c r="E21" s="8"/>
      <c r="F21" s="46">
        <v>16</v>
      </c>
      <c r="G21" s="46">
        <v>11</v>
      </c>
      <c r="H21" s="47">
        <f>(F21-G21)*8.63</f>
        <v>43.150000000000006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98">
        <f>F21-G21</f>
        <v>5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294.20999999999998</v>
      </c>
    </row>
    <row r="25" spans="3:11" ht="21" x14ac:dyDescent="0.35">
      <c r="C25" s="39"/>
      <c r="D25" s="8"/>
      <c r="E25" s="8"/>
      <c r="F25" s="46">
        <v>4</v>
      </c>
      <c r="G25" s="46">
        <v>1</v>
      </c>
      <c r="H25" s="47">
        <f>(F25-G25)*98.07</f>
        <v>294.20999999999998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98">
        <f>F25-G25</f>
        <v>3</v>
      </c>
      <c r="G26" s="98"/>
      <c r="H26" s="45"/>
      <c r="I26" s="9"/>
      <c r="J26" s="9"/>
      <c r="K26" s="9"/>
    </row>
    <row r="27" spans="3:11" ht="21" x14ac:dyDescent="0.35">
      <c r="C27" s="39"/>
      <c r="D27" s="77"/>
      <c r="E27" s="77"/>
      <c r="F27" s="76"/>
      <c r="G27" s="7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8"/>
      <c r="K33" s="68"/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337.36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337.36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>
        <v>2739.6</v>
      </c>
      <c r="H16" s="18"/>
      <c r="I16" s="18">
        <f>K35</f>
        <v>2108.6</v>
      </c>
      <c r="J16" s="18">
        <f>I16+H16+G16</f>
        <v>4848.2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4" t="s">
        <v>111</v>
      </c>
      <c r="E20" s="104"/>
      <c r="F20" s="46" t="s">
        <v>106</v>
      </c>
      <c r="G20" s="46"/>
      <c r="H20" s="46"/>
      <c r="I20" s="9"/>
      <c r="J20" s="22">
        <v>0</v>
      </c>
      <c r="K20" s="9">
        <f>H21</f>
        <v>541.68000000000006</v>
      </c>
    </row>
    <row r="21" spans="3:11" ht="21" x14ac:dyDescent="0.35">
      <c r="C21" s="39"/>
      <c r="D21" s="8"/>
      <c r="E21" s="8"/>
      <c r="F21" s="46">
        <v>90</v>
      </c>
      <c r="G21" s="46">
        <v>16</v>
      </c>
      <c r="H21" s="47">
        <f>(F21-G21)*7.32</f>
        <v>541.68000000000006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98">
        <f>F21-G21</f>
        <v>74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112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197.12</v>
      </c>
    </row>
    <row r="25" spans="3:11" ht="21" x14ac:dyDescent="0.35">
      <c r="C25" s="39"/>
      <c r="D25" s="8"/>
      <c r="E25" s="8"/>
      <c r="F25" s="46">
        <v>6</v>
      </c>
      <c r="G25" s="46">
        <v>4</v>
      </c>
      <c r="H25" s="47">
        <f>(F25-G25)*98.56</f>
        <v>197.12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98">
        <f>F25-G25</f>
        <v>2</v>
      </c>
      <c r="G26" s="98"/>
      <c r="H26" s="45"/>
      <c r="I26" s="9"/>
      <c r="J26" s="9"/>
      <c r="K26" s="9"/>
    </row>
    <row r="27" spans="3:11" ht="21" x14ac:dyDescent="0.35">
      <c r="C27" s="39"/>
      <c r="D27" s="81"/>
      <c r="E27" s="81"/>
      <c r="F27" s="80"/>
      <c r="G27" s="80"/>
      <c r="H27" s="45"/>
      <c r="I27" s="9"/>
      <c r="J27" s="9"/>
      <c r="K27" s="9"/>
    </row>
    <row r="28" spans="3:11" ht="21" customHeight="1" x14ac:dyDescent="0.35">
      <c r="C28" s="38">
        <v>43962</v>
      </c>
      <c r="D28" s="104" t="s">
        <v>113</v>
      </c>
      <c r="E28" s="104"/>
      <c r="F28" s="46" t="s">
        <v>114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3"/>
      <c r="D30" s="73"/>
      <c r="E30" s="73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79"/>
      <c r="G31" s="79"/>
      <c r="H31" s="79"/>
      <c r="I31" s="9"/>
      <c r="J31" s="9"/>
      <c r="K31" s="9"/>
    </row>
    <row r="32" spans="3:11" ht="21" customHeight="1" x14ac:dyDescent="0.35">
      <c r="C32" s="38"/>
      <c r="D32" s="102"/>
      <c r="E32" s="102"/>
      <c r="F32" s="103"/>
      <c r="G32" s="103"/>
      <c r="H32" s="103"/>
      <c r="I32" s="103"/>
      <c r="J32" s="68"/>
      <c r="K32" s="68"/>
    </row>
    <row r="33" spans="2:12" ht="27" customHeight="1" x14ac:dyDescent="0.35">
      <c r="C33" s="40"/>
      <c r="D33" s="44"/>
      <c r="E33" s="44"/>
      <c r="F33" s="79"/>
      <c r="G33" s="79"/>
      <c r="H33" s="7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(K20+K24+K29)</f>
        <v>2108.6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4848.2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1" t="s">
        <v>17</v>
      </c>
      <c r="D40" s="101"/>
      <c r="E40" s="101"/>
      <c r="F40" s="101"/>
      <c r="G40" s="101"/>
      <c r="H40" s="101"/>
      <c r="I40" s="101"/>
      <c r="J40" s="101"/>
      <c r="K40" s="101"/>
      <c r="L40" s="3"/>
    </row>
    <row r="41" spans="2:12" s="8" customFormat="1" ht="21" x14ac:dyDescent="0.35">
      <c r="B41" s="3"/>
      <c r="C41" s="78"/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6"/>
      <c r="D44" s="96"/>
      <c r="E44" s="96"/>
      <c r="F44" s="96"/>
      <c r="G44" s="96"/>
      <c r="H44" s="96"/>
      <c r="I44" s="96"/>
      <c r="J44" s="96"/>
      <c r="K44" s="96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7" t="s">
        <v>33</v>
      </c>
      <c r="D53" s="97"/>
      <c r="E53" s="97"/>
      <c r="F53" s="8"/>
      <c r="G53" s="97" t="s">
        <v>31</v>
      </c>
      <c r="H53" s="97"/>
      <c r="I53" s="9"/>
      <c r="J53" s="9"/>
      <c r="K53" s="9"/>
    </row>
    <row r="54" spans="3:11" ht="21" x14ac:dyDescent="0.35">
      <c r="C54" s="87" t="s">
        <v>23</v>
      </c>
      <c r="D54" s="87"/>
      <c r="E54" s="87"/>
      <c r="F54" s="8"/>
      <c r="G54" s="87" t="s">
        <v>24</v>
      </c>
      <c r="H54" s="87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2:E32"/>
    <mergeCell ref="F32:I32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abSelected="1" topLeftCell="A4" zoomScale="70" zoomScaleNormal="70" workbookViewId="0">
      <selection activeCell="P13" sqref="P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116</v>
      </c>
      <c r="E16" s="49" t="s">
        <v>117</v>
      </c>
      <c r="F16" s="18"/>
      <c r="G16" s="18">
        <f>[1]ASU!$E$12</f>
        <v>2739.5999999999995</v>
      </c>
      <c r="H16" s="18"/>
      <c r="I16" s="18">
        <f>K35</f>
        <v>2493.5299999999997</v>
      </c>
      <c r="J16" s="18">
        <f>I16+H16+G16</f>
        <v>5233.1299999999992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4" t="s">
        <v>119</v>
      </c>
      <c r="E20" s="104"/>
      <c r="F20" s="46" t="s">
        <v>122</v>
      </c>
      <c r="G20" s="46"/>
      <c r="H20" s="46"/>
      <c r="I20" s="9"/>
      <c r="J20" s="22">
        <v>0</v>
      </c>
      <c r="K20" s="9">
        <f>H21</f>
        <v>633.57999999999993</v>
      </c>
    </row>
    <row r="21" spans="3:11" ht="21" x14ac:dyDescent="0.35">
      <c r="C21" s="39"/>
      <c r="D21" s="8"/>
      <c r="E21" s="8"/>
      <c r="F21" s="46">
        <v>169</v>
      </c>
      <c r="G21" s="46">
        <v>90</v>
      </c>
      <c r="H21" s="47">
        <f>(F21-G21)*8.02</f>
        <v>633.57999999999993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98">
        <f>F21-G21</f>
        <v>79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120</v>
      </c>
      <c r="E24" s="8"/>
      <c r="F24" s="46" t="s">
        <v>123</v>
      </c>
      <c r="G24" s="46"/>
      <c r="H24" s="46"/>
      <c r="I24" s="9"/>
      <c r="J24" s="22">
        <v>0</v>
      </c>
      <c r="K24" s="9">
        <f>H25</f>
        <v>490.15</v>
      </c>
    </row>
    <row r="25" spans="3:11" ht="21" x14ac:dyDescent="0.35">
      <c r="C25" s="39"/>
      <c r="D25" s="8"/>
      <c r="E25" s="8"/>
      <c r="F25" s="46">
        <v>11</v>
      </c>
      <c r="G25" s="46">
        <v>6</v>
      </c>
      <c r="H25" s="47">
        <f>(F25-G25)*98.03</f>
        <v>490.15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98">
        <f>F25-G25</f>
        <v>5</v>
      </c>
      <c r="G26" s="98"/>
      <c r="H26" s="45"/>
      <c r="I26" s="9"/>
      <c r="J26" s="9"/>
      <c r="K26" s="9"/>
    </row>
    <row r="27" spans="3:11" ht="21" x14ac:dyDescent="0.35">
      <c r="C27" s="39"/>
      <c r="D27" s="85"/>
      <c r="E27" s="85"/>
      <c r="F27" s="84"/>
      <c r="G27" s="84"/>
      <c r="H27" s="45"/>
      <c r="I27" s="9"/>
      <c r="J27" s="9"/>
      <c r="K27" s="9"/>
    </row>
    <row r="28" spans="3:11" ht="21" customHeight="1" x14ac:dyDescent="0.35">
      <c r="C28" s="38">
        <v>44170</v>
      </c>
      <c r="D28" s="104" t="s">
        <v>113</v>
      </c>
      <c r="E28" s="104"/>
      <c r="F28" s="46" t="s">
        <v>118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3:11" ht="35.1" customHeight="1" x14ac:dyDescent="0.35">
      <c r="C30" s="73"/>
      <c r="D30" s="73"/>
      <c r="E30" s="73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83"/>
      <c r="G31" s="83"/>
      <c r="H31" s="83"/>
      <c r="I31" s="9"/>
      <c r="J31" s="9"/>
      <c r="K31" s="9"/>
    </row>
    <row r="32" spans="3:11" ht="21" customHeight="1" x14ac:dyDescent="0.35">
      <c r="C32" s="38"/>
      <c r="D32" s="102"/>
      <c r="E32" s="102"/>
      <c r="F32" s="103"/>
      <c r="G32" s="103"/>
      <c r="H32" s="103"/>
      <c r="I32" s="103"/>
      <c r="J32" s="68"/>
      <c r="K32" s="68"/>
    </row>
    <row r="33" spans="2:12" ht="27" customHeight="1" x14ac:dyDescent="0.35">
      <c r="C33" s="40"/>
      <c r="D33" s="44"/>
      <c r="E33" s="44"/>
      <c r="F33" s="83"/>
      <c r="G33" s="83"/>
      <c r="H33" s="8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(K20+K24+K29)</f>
        <v>2493.5299999999997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5233.1299999999992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1" t="s">
        <v>17</v>
      </c>
      <c r="D40" s="101"/>
      <c r="E40" s="101"/>
      <c r="F40" s="101"/>
      <c r="G40" s="101"/>
      <c r="H40" s="101"/>
      <c r="I40" s="101"/>
      <c r="J40" s="101"/>
      <c r="K40" s="101"/>
      <c r="L40" s="3"/>
    </row>
    <row r="41" spans="2:12" s="8" customFormat="1" ht="21" x14ac:dyDescent="0.35">
      <c r="B41" s="3"/>
      <c r="C41" s="82"/>
      <c r="D41" s="82"/>
      <c r="E41" s="82"/>
      <c r="F41" s="82"/>
      <c r="G41" s="82"/>
      <c r="H41" s="82"/>
      <c r="I41" s="82"/>
      <c r="J41" s="82"/>
      <c r="K41" s="82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96"/>
      <c r="D44" s="96"/>
      <c r="E44" s="96"/>
      <c r="F44" s="96"/>
      <c r="G44" s="96"/>
      <c r="H44" s="96"/>
      <c r="I44" s="96"/>
      <c r="J44" s="96"/>
      <c r="K44" s="96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97" t="s">
        <v>121</v>
      </c>
      <c r="D53" s="97"/>
      <c r="E53" s="97"/>
      <c r="F53" s="8"/>
      <c r="G53" s="97" t="s">
        <v>31</v>
      </c>
      <c r="H53" s="97"/>
      <c r="I53" s="9"/>
      <c r="J53" s="9"/>
      <c r="K53" s="9"/>
    </row>
    <row r="54" spans="3:11" ht="21" x14ac:dyDescent="0.35">
      <c r="C54" s="87" t="s">
        <v>23</v>
      </c>
      <c r="D54" s="87"/>
      <c r="E54" s="87"/>
      <c r="F54" s="8"/>
      <c r="G54" s="87" t="s">
        <v>24</v>
      </c>
      <c r="H54" s="87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2:E32"/>
    <mergeCell ref="F32:I3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G28" sqref="G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36.119999999999997</v>
      </c>
      <c r="J16" s="18">
        <f>I16+H16+G16</f>
        <v>36.119999999999997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45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 x14ac:dyDescent="0.35">
      <c r="C21" s="39"/>
      <c r="D21" s="8"/>
      <c r="E21" s="8"/>
      <c r="F21" s="46">
        <v>4</v>
      </c>
      <c r="G21" s="46">
        <v>2</v>
      </c>
      <c r="H21" s="47">
        <f>(F21-G21)*18.06</f>
        <v>36.119999999999997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36.119999999999997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36.119999999999997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36.119999999999997</v>
      </c>
      <c r="I16" s="18">
        <f>K35</f>
        <v>34.799999999999997</v>
      </c>
      <c r="J16" s="18">
        <f>I16+H16+G16</f>
        <v>70.919999999999987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51</v>
      </c>
      <c r="G20" s="46"/>
      <c r="H20" s="46"/>
      <c r="I20" s="9"/>
      <c r="J20" s="22">
        <v>0</v>
      </c>
      <c r="K20" s="9">
        <f>H21</f>
        <v>34.799999999999997</v>
      </c>
    </row>
    <row r="21" spans="3:11" ht="21" x14ac:dyDescent="0.35">
      <c r="C21" s="39"/>
      <c r="D21" s="8"/>
      <c r="E21" s="8"/>
      <c r="F21" s="46">
        <v>6</v>
      </c>
      <c r="G21" s="46">
        <v>4</v>
      </c>
      <c r="H21" s="47">
        <f>(F21-G21)*17.4</f>
        <v>34.799999999999997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70.919999999999987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sqref="A1:K5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70.92</v>
      </c>
      <c r="I16" s="18">
        <f>K35</f>
        <v>15.83</v>
      </c>
      <c r="J16" s="18">
        <f>I16+H16+G16</f>
        <v>86.75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7</v>
      </c>
      <c r="G21" s="46">
        <v>6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86.75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5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86.75</v>
      </c>
      <c r="I16" s="18">
        <f>K35</f>
        <v>47.49</v>
      </c>
      <c r="J16" s="18">
        <f>I16+H16+G16</f>
        <v>134.24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60</v>
      </c>
      <c r="G20" s="46"/>
      <c r="H20" s="46"/>
      <c r="I20" s="9"/>
      <c r="J20" s="22">
        <v>0</v>
      </c>
      <c r="K20" s="9">
        <f>H21</f>
        <v>47.49</v>
      </c>
    </row>
    <row r="21" spans="3:11" ht="21" x14ac:dyDescent="0.35">
      <c r="C21" s="39"/>
      <c r="D21" s="8"/>
      <c r="E21" s="8"/>
      <c r="F21" s="46">
        <v>9</v>
      </c>
      <c r="G21" s="46">
        <v>6</v>
      </c>
      <c r="H21" s="47">
        <f>(F21-G21)*15.83</f>
        <v>47.49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98">
        <f>F21-G21</f>
        <v>3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47.49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134.24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70" zoomScaleNormal="70" workbookViewId="0">
      <selection activeCell="O31" sqref="O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134.24</v>
      </c>
      <c r="I16" s="18">
        <f>K36</f>
        <v>0</v>
      </c>
      <c r="J16" s="18">
        <f>I16+H16+G16</f>
        <v>134.24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68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</v>
      </c>
      <c r="G21" s="46">
        <v>9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73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134.24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1" x14ac:dyDescent="0.35">
      <c r="B42" s="3"/>
      <c r="C42" s="57" t="s">
        <v>62</v>
      </c>
      <c r="D42" s="57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70" zoomScaleNormal="70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134.24</v>
      </c>
      <c r="I16" s="18">
        <f>K36</f>
        <v>-7.96</v>
      </c>
      <c r="J16" s="18">
        <f>I16+H16+G16</f>
        <v>126.28000000000002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</v>
      </c>
      <c r="G21" s="46">
        <v>9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79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102" t="s">
        <v>82</v>
      </c>
      <c r="E33" s="102"/>
      <c r="F33" s="103" t="s">
        <v>83</v>
      </c>
      <c r="G33" s="103"/>
      <c r="H33" s="103"/>
      <c r="I33" s="103"/>
      <c r="J33" s="68">
        <v>0</v>
      </c>
      <c r="K33" s="68">
        <f>(7.96)</f>
        <v>7.96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-7.96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126.28000000000002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67" t="s">
        <v>62</v>
      </c>
      <c r="D43" s="57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6"/>
      <c r="D48" s="96"/>
      <c r="E48" s="96"/>
      <c r="F48" s="96"/>
      <c r="G48" s="96"/>
      <c r="H48" s="96"/>
      <c r="I48" s="96"/>
      <c r="J48" s="96"/>
      <c r="K48" s="9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7" t="s">
        <v>33</v>
      </c>
      <c r="D57" s="97"/>
      <c r="E57" s="97"/>
      <c r="F57" s="8"/>
      <c r="G57" s="97" t="s">
        <v>31</v>
      </c>
      <c r="H57" s="97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31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126.28</v>
      </c>
      <c r="I16" s="18">
        <f>K36</f>
        <v>0</v>
      </c>
      <c r="J16" s="18">
        <f>I16+H16+G16</f>
        <v>126.28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</v>
      </c>
      <c r="G21" s="46">
        <v>9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8"/>
      <c r="K33" s="68"/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126.28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126.28</v>
      </c>
      <c r="I16" s="18">
        <f>K36</f>
        <v>0</v>
      </c>
      <c r="J16" s="18">
        <f>I16+H16+G16</f>
        <v>126.28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92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9</v>
      </c>
      <c r="G21" s="46">
        <v>9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9" t="s">
        <v>71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9" t="s">
        <v>72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8"/>
      <c r="K33" s="68"/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126.28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2020-12-16T10:08:46Z</cp:lastPrinted>
  <dcterms:created xsi:type="dcterms:W3CDTF">2018-02-28T02:33:50Z</dcterms:created>
  <dcterms:modified xsi:type="dcterms:W3CDTF">2020-12-16T10:08:56Z</dcterms:modified>
</cp:coreProperties>
</file>