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H16" i="17"/>
  <c r="K33" i="17"/>
  <c r="H29" i="17"/>
  <c r="K29" i="17" s="1"/>
  <c r="F26" i="17"/>
  <c r="K24" i="17"/>
  <c r="F22" i="17"/>
  <c r="K20" i="17"/>
  <c r="K34" i="17" s="1"/>
  <c r="I16" i="17" s="1"/>
  <c r="J16" i="17" l="1"/>
  <c r="K36" i="17"/>
  <c r="H29" i="16"/>
  <c r="K29" i="16" s="1"/>
  <c r="H25" i="16" l="1"/>
  <c r="H21" i="16" l="1"/>
  <c r="K33" i="16"/>
  <c r="F26" i="16"/>
  <c r="K24" i="16"/>
  <c r="F22" i="16"/>
  <c r="K20" i="16"/>
  <c r="K34" i="16" l="1"/>
  <c r="I16" i="16" s="1"/>
  <c r="H21" i="15"/>
  <c r="K20" i="15" s="1"/>
  <c r="H25" i="15"/>
  <c r="K24" i="15" s="1"/>
  <c r="K33" i="15"/>
  <c r="K29" i="15"/>
  <c r="K27" i="15"/>
  <c r="F26" i="15"/>
  <c r="F22" i="15"/>
  <c r="K36" i="16" l="1"/>
  <c r="J16" i="16"/>
  <c r="K34" i="15"/>
  <c r="I16" i="15" s="1"/>
  <c r="J16" i="15"/>
  <c r="K36" i="15"/>
  <c r="H21" i="14"/>
  <c r="H25" i="14"/>
  <c r="K33" i="14" l="1"/>
  <c r="K29" i="14"/>
  <c r="K27" i="14"/>
  <c r="F26" i="14"/>
  <c r="K24" i="14"/>
  <c r="F22" i="14"/>
  <c r="K20" i="14"/>
  <c r="K34" i="14" l="1"/>
  <c r="I16" i="14" s="1"/>
  <c r="J16" i="14" s="1"/>
  <c r="H25" i="13"/>
  <c r="K36" i="14" l="1"/>
  <c r="H21" i="13"/>
  <c r="K33" i="13"/>
  <c r="K29" i="13"/>
  <c r="K27" i="13"/>
  <c r="F26" i="13"/>
  <c r="K24" i="13"/>
  <c r="F22" i="13"/>
  <c r="K20" i="13"/>
  <c r="K34" i="13" l="1"/>
  <c r="I16" i="13" s="1"/>
  <c r="K31" i="12"/>
  <c r="K34" i="12" s="1"/>
  <c r="K33" i="12"/>
  <c r="H25" i="12"/>
  <c r="K24" i="12" s="1"/>
  <c r="H21" i="12"/>
  <c r="K20" i="12" s="1"/>
  <c r="K29" i="12"/>
  <c r="F26" i="12"/>
  <c r="F22" i="12"/>
  <c r="K27" i="12"/>
  <c r="K36" i="13" l="1"/>
  <c r="J16" i="13"/>
  <c r="I16" i="12"/>
  <c r="K36" i="12" s="1"/>
  <c r="H21" i="11"/>
  <c r="K20" i="11" s="1"/>
  <c r="K35" i="11"/>
  <c r="K33" i="11"/>
  <c r="K30" i="11"/>
  <c r="F26" i="11"/>
  <c r="H25" i="11"/>
  <c r="K24" i="11" s="1"/>
  <c r="F22" i="11"/>
  <c r="J16" i="12" l="1"/>
  <c r="I28" i="11"/>
  <c r="K28" i="11" s="1"/>
  <c r="K36" i="11" s="1"/>
  <c r="I16" i="11" s="1"/>
  <c r="F26" i="10"/>
  <c r="F22" i="10"/>
  <c r="K38" i="11" l="1"/>
  <c r="J16" i="11"/>
  <c r="H25" i="10"/>
  <c r="H21" i="10"/>
  <c r="K35" i="10"/>
  <c r="K33" i="10"/>
  <c r="K30" i="10"/>
  <c r="K24" i="10"/>
  <c r="K20" i="10" l="1"/>
  <c r="K36" i="10" s="1"/>
  <c r="I16" i="10" s="1"/>
  <c r="K38" i="10" s="1"/>
  <c r="I28" i="10"/>
  <c r="K28" i="10" s="1"/>
  <c r="K34" i="9"/>
  <c r="K32" i="9"/>
  <c r="K29" i="9"/>
  <c r="K27" i="9"/>
  <c r="H25" i="9"/>
  <c r="K24" i="9"/>
  <c r="H21" i="9"/>
  <c r="K20" i="9"/>
  <c r="K35" i="9" s="1"/>
  <c r="I16" i="9" s="1"/>
  <c r="J16" i="10" l="1"/>
  <c r="K37" i="9"/>
  <c r="J16" i="9"/>
  <c r="H25" i="8"/>
  <c r="K24" i="8" s="1"/>
  <c r="H21" i="8"/>
  <c r="K20" i="8" s="1"/>
  <c r="K34" i="8"/>
  <c r="K32" i="8"/>
  <c r="K29" i="8"/>
  <c r="K27" i="8"/>
  <c r="K35" i="8" l="1"/>
  <c r="I16" i="8" s="1"/>
  <c r="J16" i="8" s="1"/>
  <c r="H21" i="7"/>
  <c r="K37" i="8" l="1"/>
  <c r="H25" i="7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J16" i="2" s="1"/>
  <c r="H25" i="1"/>
  <c r="H21" i="1"/>
  <c r="K37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<sst xmlns="http://schemas.openxmlformats.org/spreadsheetml/2006/main" count="732" uniqueCount="139">
  <si>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</si>
  <si>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</si>
  <si>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</si>
  <si>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</si>
  <si>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</si>
  <si>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</si>
  <si>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</si>
  <si>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</si>
  <si>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</si>
  <si>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</si>
  <si>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</si>
  <si>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</si>
  <si>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</si>
  <si>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</si>
  <si>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</si>
  <si>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</si>
  <si>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</si>
  <si>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</si>
  <si>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</si>
  <si>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</si>
  <si>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</si>
  <si>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</si>
  <si>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</si>
  <si>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</si>
  <si>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</si>
  <si>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</si>
  <si>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</si>
  <si>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</si>
  <si>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</si>
  <si>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</si>
  <si>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</si>
  <si>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</si>
  <si>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</si>
  <si>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</si>
  <si>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</si>
  <si>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</si>
  <si>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</si>
  <si>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NILO PLAZA</t>
    </r>
  </si>
  <si>
    <t>UNIT: 14A06</t>
  </si>
  <si>
    <t>PRES: JULY 25 2019 - PREV: MAY 6 2019 * 18.30</t>
  </si>
  <si>
    <t>PRES: JULY 25 2019 - PREV: MAY 6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</si>
  <si>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</si>
  <si>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</si>
  <si>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</si>
  <si>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</si>
  <si>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</si>
  <si>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</si>
  <si>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</si>
  <si>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</si>
  <si>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</si>
  <si>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NILO PLAZA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</si>
  <si>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</si>
  <si>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</si>
  <si>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</si>
  <si>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</si>
  <si>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</si>
  <si>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</si>
  <si>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</si>
  <si>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</si>
  <si>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</si>
  <si>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</si>
  <si>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</si>
  <si>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JAN 5 2020</t>
  </si>
  <si>
    <t>JAN 15 2020</t>
  </si>
  <si>
    <t>BILLING MONTH: DECEMBER 2019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</si>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</sst>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425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98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4A06%20-%20PLA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E23">
            <v>1148.81</v>
          </cell>
          <cell r="L23">
            <v>1214.2699999999998</v>
          </cell>
        </row>
      </sheetData>
      <sheetData sheetId="1">
        <row r="12">
          <cell r="E12">
            <v>10662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7" zoomScale="80" zoomScaleNormal="80" zoomScaleSheetLayoutView="80" workbookViewId="0">
      <selection activeCell="D9" sqref="D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715.8</v>
      </c>
      <c r="J16" s="18">
        <f>I16+H16+G16</f>
        <v>715.8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475.8</v>
      </c>
    </row>
    <row r="21" spans="3:11" ht="21" x14ac:dyDescent="0.35">
      <c r="C21" s="39"/>
      <c r="D21" s="8"/>
      <c r="E21" s="8"/>
      <c r="F21" s="46">
        <v>39</v>
      </c>
      <c r="G21" s="46">
        <v>13</v>
      </c>
      <c r="H21" s="47">
        <f>(F21-G21)*18.3</f>
        <v>475.8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240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(F25-G25)*120</f>
        <v>240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715.8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715.8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Q29" sqref="Q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85</v>
      </c>
      <c r="E16" s="50" t="s">
        <v>86</v>
      </c>
      <c r="F16" s="18"/>
      <c r="G16" s="18"/>
      <c r="H16" s="18">
        <v>2128.1799999999998</v>
      </c>
      <c r="I16" s="18">
        <f>K36</f>
        <v>0</v>
      </c>
      <c r="J16" s="18">
        <f>I16+H16+G16</f>
        <v>2128.1799999999998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92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2128.1799999999998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61" t="s">
        <v>81</v>
      </c>
      <c r="D42" s="61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2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94</v>
      </c>
      <c r="E16" s="50" t="s">
        <v>95</v>
      </c>
      <c r="F16" s="18"/>
      <c r="G16" s="18"/>
      <c r="H16" s="18">
        <v>2128.1799999999998</v>
      </c>
      <c r="I16" s="18">
        <f>K36</f>
        <v>129.06</v>
      </c>
      <c r="J16" s="18">
        <f>I16+H16+G16</f>
        <v>2257.2399999999998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96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81</v>
      </c>
      <c r="G21" s="46">
        <v>80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6" t="s">
        <v>98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129.06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2257.2399999999998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9" t="s">
        <v>81</v>
      </c>
      <c r="D43" s="61" t="s">
        <v>99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K32" sqref="K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102</v>
      </c>
      <c r="E16" s="50" t="s">
        <v>103</v>
      </c>
      <c r="F16" s="18"/>
      <c r="G16" s="18"/>
      <c r="H16" s="18">
        <v>2257.2399999999998</v>
      </c>
      <c r="I16" s="18">
        <f>K34</f>
        <v>103.23</v>
      </c>
      <c r="J16" s="18">
        <f>I16+H16+G16</f>
        <v>2360.4699999999998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104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81</v>
      </c>
      <c r="G21" s="46">
        <v>80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99.95" customHeight="1" x14ac:dyDescent="0.35">
      <c r="C31" s="38"/>
      <c r="D31" s="98" t="s">
        <v>106</v>
      </c>
      <c r="E31" s="98"/>
      <c r="F31" s="99" t="s">
        <v>107</v>
      </c>
      <c r="G31" s="99"/>
      <c r="H31" s="99"/>
      <c r="I31" s="99"/>
      <c r="J31" s="73">
        <v>0</v>
      </c>
      <c r="K31" s="73">
        <f>2.61</f>
        <v>2.61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103.23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2360.4699999999998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109</v>
      </c>
      <c r="E16" s="50" t="s">
        <v>110</v>
      </c>
      <c r="F16" s="18"/>
      <c r="G16" s="18"/>
      <c r="H16" s="18">
        <v>2360.4699999999998</v>
      </c>
      <c r="I16" s="18">
        <f>K34</f>
        <v>0</v>
      </c>
      <c r="J16" s="18">
        <f>I16+H16+G16</f>
        <v>2360.4699999999998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2360.4699999999998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114</v>
      </c>
      <c r="E16" s="50" t="s">
        <v>115</v>
      </c>
      <c r="F16" s="18"/>
      <c r="G16" s="18"/>
      <c r="H16" s="18">
        <v>2360.4699999999998</v>
      </c>
      <c r="I16" s="18">
        <f>K34</f>
        <v>0</v>
      </c>
      <c r="J16" s="18">
        <f>I16+H16+G16</f>
        <v>2360.4699999999998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2360.4699999999998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Q10" sqref="Q9:Q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119</v>
      </c>
      <c r="E16" s="50" t="s">
        <v>120</v>
      </c>
      <c r="F16" s="18"/>
      <c r="G16" s="18"/>
      <c r="H16" s="18">
        <v>2360.4699999999998</v>
      </c>
      <c r="I16" s="18">
        <f>K34</f>
        <v>0</v>
      </c>
      <c r="J16" s="18">
        <f>I16+H16+G16</f>
        <v>2360.4699999999998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2360.4699999999998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123</v>
      </c>
      <c r="E16" s="50" t="s">
        <v>123</v>
      </c>
      <c r="F16" s="18"/>
      <c r="G16" s="18">
        <v>8529.6</v>
      </c>
      <c r="H16" s="18">
        <v>2360.4699999999998</v>
      </c>
      <c r="I16" s="18">
        <f>K34</f>
        <v>2132.4</v>
      </c>
      <c r="J16" s="18">
        <f>I16+H16+G16</f>
        <v>13022.470000000001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131</v>
      </c>
      <c r="E20" s="100"/>
      <c r="F20" s="46" t="s">
        <v>124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129</v>
      </c>
      <c r="E28" s="100"/>
      <c r="F28" s="46" t="s">
        <v>130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2132.4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13022.470000000001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7" zoomScale="70" zoomScaleNormal="70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134</v>
      </c>
      <c r="E16" s="50" t="s">
        <v>123</v>
      </c>
      <c r="F16" s="18"/>
      <c r="G16" s="18">
        <f>[1]ASU!$E$12</f>
        <v>10662</v>
      </c>
      <c r="H16" s="18">
        <f>'[1]WTR ELEC'!$E$23+'[1]WTR ELEC'!$L$23</f>
        <v>2363.08</v>
      </c>
      <c r="I16" s="18">
        <f>K34</f>
        <v>2132.4</v>
      </c>
      <c r="J16" s="18">
        <f>I16+H16+G16</f>
        <v>15157.48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32</v>
      </c>
      <c r="E20" s="100"/>
      <c r="F20" s="46" t="s">
        <v>137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138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129</v>
      </c>
      <c r="E28" s="100"/>
      <c r="F28" s="46" t="s">
        <v>135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2132.4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15157.48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136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25" workbookViewId="0">
      <selection activeCell="K7" sqref="K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715.8</v>
      </c>
      <c r="I16" s="18">
        <f>K35</f>
        <v>713.18</v>
      </c>
      <c r="J16" s="18">
        <f>I16+H16+G16</f>
        <v>1428.98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17.899999999999999</v>
      </c>
    </row>
    <row r="21" spans="3:11" ht="21" x14ac:dyDescent="0.35">
      <c r="C21" s="39"/>
      <c r="D21" s="8"/>
      <c r="E21" s="8"/>
      <c r="F21" s="46">
        <v>40</v>
      </c>
      <c r="G21" s="46">
        <v>39</v>
      </c>
      <c r="H21" s="47">
        <f>(F21-G21)*17.9</f>
        <v>17.899999999999999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695.28</v>
      </c>
    </row>
    <row r="25" spans="3:11" ht="21" x14ac:dyDescent="0.35">
      <c r="C25" s="39"/>
      <c r="D25" s="8"/>
      <c r="E25" s="8"/>
      <c r="F25" s="46">
        <v>8</v>
      </c>
      <c r="G25" s="46">
        <v>2</v>
      </c>
      <c r="H25" s="47">
        <f>(F25-G25)*115.88</f>
        <v>695.28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713.18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1428.98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view="pageBreakPreview" topLeftCell="D7" zoomScaleSheetLayoutView="100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1428.98</v>
      </c>
      <c r="I16" s="18">
        <f>K35</f>
        <v>163.19999999999999</v>
      </c>
      <c r="J16" s="18">
        <f>I16+H16+G16</f>
        <v>1592.18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163.19999999999999</v>
      </c>
    </row>
    <row r="21" spans="3:11" ht="21" x14ac:dyDescent="0.35">
      <c r="C21" s="39"/>
      <c r="D21" s="8"/>
      <c r="E21" s="8"/>
      <c r="F21" s="46">
        <v>50</v>
      </c>
      <c r="G21" s="46">
        <v>40</v>
      </c>
      <c r="H21" s="47">
        <f>(F21-G21)*16.32</f>
        <v>163.19999999999999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163.19999999999999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1592.18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0" workbookViewId="0">
      <selection activeCell="I21" sqref="I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1592.18</v>
      </c>
      <c r="I16" s="18">
        <f>K35</f>
        <v>164.20000000000002</v>
      </c>
      <c r="J16" s="18">
        <f>I16+H16+G16</f>
        <v>1756.38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164.20000000000002</v>
      </c>
    </row>
    <row r="21" spans="3:11" ht="21" x14ac:dyDescent="0.35">
      <c r="C21" s="39"/>
      <c r="D21" s="8"/>
      <c r="E21" s="8"/>
      <c r="F21" s="46">
        <v>60</v>
      </c>
      <c r="G21" s="46">
        <v>50</v>
      </c>
      <c r="H21" s="47">
        <f>(F21-G21)*16.42</f>
        <v>164.20000000000002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164.20000000000002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1756.38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16" workbookViewId="0">
      <selection activeCell="I69" sqref="I6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1756.38</v>
      </c>
      <c r="I16" s="18">
        <f>K35</f>
        <v>173.79999999999998</v>
      </c>
      <c r="J16" s="18">
        <f>I16+H16+G16</f>
        <v>1930.18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173.79999999999998</v>
      </c>
    </row>
    <row r="21" spans="3:11" ht="21" x14ac:dyDescent="0.35">
      <c r="C21" s="39"/>
      <c r="D21" s="8"/>
      <c r="E21" s="8"/>
      <c r="F21" s="46">
        <v>70</v>
      </c>
      <c r="G21" s="46">
        <v>60</v>
      </c>
      <c r="H21" s="47">
        <f>(F21-G21)*17.38</f>
        <v>173.79999999999998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173.79999999999998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1930.18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13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63</v>
      </c>
      <c r="F16" s="18"/>
      <c r="G16" s="18"/>
      <c r="H16" s="18">
        <v>1930.18</v>
      </c>
      <c r="I16" s="18">
        <f>K35</f>
        <v>180.6</v>
      </c>
      <c r="J16" s="18">
        <f>I16+H16+G16</f>
        <v>2110.7800000000002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180.6</v>
      </c>
    </row>
    <row r="21" spans="3:11" ht="21" x14ac:dyDescent="0.35">
      <c r="C21" s="39"/>
      <c r="D21" s="8"/>
      <c r="E21" s="8"/>
      <c r="F21" s="46">
        <v>80</v>
      </c>
      <c r="G21" s="46">
        <v>70</v>
      </c>
      <c r="H21" s="47">
        <f>(F21-G21)*18.06</f>
        <v>180.6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180.6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2110.7800000000002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2110.7800000000002</v>
      </c>
      <c r="I16" s="18">
        <f>K35</f>
        <v>17.399999999999999</v>
      </c>
      <c r="J16" s="18">
        <f>I16+H16+G16</f>
        <v>2128.1800000000003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71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81</v>
      </c>
      <c r="G21" s="46">
        <v>80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2128.1800000000003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0"/>
  <sheetViews>
    <sheetView zoomScale="70" zoomScaleNormal="70" workbookViewId="0">
      <selection activeCell="J22" sqref="J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2128.1799999999998</v>
      </c>
      <c r="I16" s="18">
        <f>K35</f>
        <v>0</v>
      </c>
      <c r="J16" s="18">
        <f>I16+H16+G16</f>
        <v>2128.1799999999998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2128.1799999999998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2" zoomScale="70" zoomScaleNormal="70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>
        <v>2128.1799999999998</v>
      </c>
      <c r="I16" s="18">
        <f>K35</f>
        <v>0</v>
      </c>
      <c r="J16" s="18">
        <f>I16+H16+G16</f>
        <v>2128.1799999999998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</v>
      </c>
      <c r="G21" s="46">
        <v>81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2128.1799999999998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0" t="s">
        <v>81</v>
      </c>
      <c r="D41" s="60" t="s">
        <v>82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2020-11-05T06:20:49Z</cp:lastPrinted>
  <dcterms:created xsi:type="dcterms:W3CDTF">2018-02-28T02:33:50Z</dcterms:created>
  <dcterms:modified xsi:type="dcterms:W3CDTF">2020-12-16T10:44:36Z</dcterms:modified>
</cp:coreProperties>
</file>