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PROVALUE\Desktop\Water &amp; Electricity Billing\"/>
    </mc:Choice>
  </mc:AlternateContent>
  <bookViews>
    <workbookView xWindow="0" yWindow="0" windowWidth="20490" windowHeight="9045" firstSheet="4" activeTab="10"/>
  </bookViews>
  <sheets>
    <sheet name="JAN 2020" sheetId="3" r:id="rId1"/>
    <sheet name="FEB 2020" sheetId="4" r:id="rId2"/>
    <sheet name="MAR 2020" sheetId="5" r:id="rId3"/>
    <sheet name="APR 2020" sheetId="6" r:id="rId4"/>
    <sheet name="MAY 2020" sheetId="7" r:id="rId5"/>
    <sheet name="JUN 2020" sheetId="8" r:id="rId6"/>
    <sheet name="JUL 2020" sheetId="9" r:id="rId7"/>
    <sheet name="AUG 2020" sheetId="10" r:id="rId8"/>
    <sheet name="SEPT 2020" sheetId="11" r:id="rId9"/>
    <sheet name="OCT 2020" sheetId="12" r:id="rId10"/>
    <sheet name="NOV 2020" sheetId="13" r:id="rId11"/>
  </sheets>
  <externalReferences>
    <externalReference r:id="rId12"/>
  </externalReferences>
  <definedNames>
    <definedName name="_xlnm.Print_Area" localSheetId="3">'APR 2020'!$A$1:$K$59</definedName>
    <definedName name="_xlnm.Print_Area" localSheetId="7">'AUG 2020'!$A$1:$K$56</definedName>
    <definedName name="_xlnm.Print_Area" localSheetId="1">'FEB 2020'!$A$1:$K$57</definedName>
    <definedName name="_xlnm.Print_Area" localSheetId="0">'JAN 2020'!$A$1:$L$57</definedName>
    <definedName name="_xlnm.Print_Area" localSheetId="6">'JUL 2020'!$A$1:$K$56</definedName>
    <definedName name="_xlnm.Print_Area" localSheetId="5">'JUN 2020'!$A$1:$K$56</definedName>
    <definedName name="_xlnm.Print_Area" localSheetId="2">'MAR 2020'!$A$1:$K$58</definedName>
    <definedName name="_xlnm.Print_Area" localSheetId="4">'MAY 2020'!$A$1:$K$60</definedName>
    <definedName name="_xlnm.Print_Area" localSheetId="10">'NOV 2020'!$A$1:$K$56</definedName>
    <definedName name="_xlnm.Print_Area" localSheetId="9">'OCT 2020'!$A$1:$K$56</definedName>
    <definedName name="_xlnm.Print_Area" localSheetId="8">'SEPT 2020'!$A$1:$K$56</definedName>
  </definedNames>
  <calcPr calcId="152511"/>
</workbook>
</file>

<file path=xl/calcChain.xml><?xml version="1.0" encoding="utf-8"?>
<calcChain xmlns="http://schemas.openxmlformats.org/spreadsheetml/2006/main">
  <c r="H25" i="13" l="1"/>
  <c r="H21" i="13"/>
  <c r="G16" i="13" l="1"/>
  <c r="K34" i="13"/>
  <c r="H29" i="13"/>
  <c r="K29" i="13" s="1"/>
  <c r="F26" i="13"/>
  <c r="K24" i="13"/>
  <c r="F22" i="13"/>
  <c r="K20" i="13"/>
  <c r="K35" i="13" s="1"/>
  <c r="I16" i="13" s="1"/>
  <c r="J16" i="13" l="1"/>
  <c r="K37" i="13"/>
  <c r="H25" i="12"/>
  <c r="K29" i="12"/>
  <c r="H29" i="12"/>
  <c r="H21" i="12" l="1"/>
  <c r="K20" i="12" s="1"/>
  <c r="K34" i="12"/>
  <c r="F26" i="12"/>
  <c r="K24" i="12"/>
  <c r="K35" i="12" s="1"/>
  <c r="F22" i="12"/>
  <c r="I16" i="12" l="1"/>
  <c r="K37" i="12"/>
  <c r="J16" i="12"/>
  <c r="H25" i="11"/>
  <c r="K24" i="11" s="1"/>
  <c r="H21" i="11"/>
  <c r="K34" i="11"/>
  <c r="K29" i="11"/>
  <c r="K27" i="11"/>
  <c r="F26" i="11"/>
  <c r="F22" i="11"/>
  <c r="K20" i="11"/>
  <c r="K35" i="11" l="1"/>
  <c r="I16" i="11" s="1"/>
  <c r="K37" i="11"/>
  <c r="J16" i="11"/>
  <c r="H25" i="10"/>
  <c r="H21" i="10"/>
  <c r="K34" i="10" l="1"/>
  <c r="K29" i="10"/>
  <c r="K27" i="10"/>
  <c r="F26" i="10"/>
  <c r="K24" i="10"/>
  <c r="F22" i="10"/>
  <c r="K20" i="10"/>
  <c r="K35" i="10" s="1"/>
  <c r="I16" i="10" s="1"/>
  <c r="K37" i="10" l="1"/>
  <c r="J16" i="10"/>
  <c r="H25" i="9"/>
  <c r="K24" i="9" s="1"/>
  <c r="H21" i="9"/>
  <c r="K20" i="9" s="1"/>
  <c r="K34" i="9"/>
  <c r="K29" i="9"/>
  <c r="K27" i="9"/>
  <c r="F26" i="9"/>
  <c r="F22" i="9"/>
  <c r="H21" i="8"/>
  <c r="K20" i="8" s="1"/>
  <c r="H25" i="8"/>
  <c r="K34" i="8"/>
  <c r="K29" i="8"/>
  <c r="F26" i="8"/>
  <c r="K24" i="8"/>
  <c r="F22" i="8"/>
  <c r="K27" i="8"/>
  <c r="K35" i="9" l="1"/>
  <c r="I16" i="9" s="1"/>
  <c r="K37" i="9"/>
  <c r="J16" i="9"/>
  <c r="K35" i="8"/>
  <c r="I16" i="8" s="1"/>
  <c r="K33" i="7"/>
  <c r="K35" i="7"/>
  <c r="J16" i="8" l="1"/>
  <c r="K37" i="8"/>
  <c r="F26" i="5"/>
  <c r="F22" i="5"/>
  <c r="H21" i="7"/>
  <c r="K30" i="7" l="1"/>
  <c r="F26" i="7"/>
  <c r="H25" i="7"/>
  <c r="K24" i="7" s="1"/>
  <c r="F22" i="7"/>
  <c r="K20" i="7"/>
  <c r="I28" i="7" l="1"/>
  <c r="K28" i="7" s="1"/>
  <c r="K36" i="7" s="1"/>
  <c r="I16" i="7" s="1"/>
  <c r="F26" i="6"/>
  <c r="F22" i="6"/>
  <c r="K38" i="7" l="1"/>
  <c r="J16" i="7"/>
  <c r="H21" i="6"/>
  <c r="H25" i="6"/>
  <c r="K35" i="6"/>
  <c r="K33" i="6"/>
  <c r="K30" i="6"/>
  <c r="K24" i="6"/>
  <c r="K20" i="6" l="1"/>
  <c r="I28" i="6"/>
  <c r="K28" i="6" s="1"/>
  <c r="K36" i="6"/>
  <c r="I16" i="6" s="1"/>
  <c r="K38" i="6" s="1"/>
  <c r="K34" i="5"/>
  <c r="K32" i="5"/>
  <c r="K29" i="5"/>
  <c r="K27" i="5"/>
  <c r="H25" i="5"/>
  <c r="K24" i="5" s="1"/>
  <c r="H21" i="5"/>
  <c r="K20" i="5" s="1"/>
  <c r="J16" i="6" l="1"/>
  <c r="K35" i="5"/>
  <c r="I16" i="5" s="1"/>
  <c r="K37" i="5" s="1"/>
  <c r="H25" i="4"/>
  <c r="K24" i="4" s="1"/>
  <c r="H21" i="4"/>
  <c r="K20" i="4" s="1"/>
  <c r="K34" i="4"/>
  <c r="K32" i="4"/>
  <c r="K29" i="4"/>
  <c r="K27" i="4"/>
  <c r="J16" i="5" l="1"/>
  <c r="K35" i="4"/>
  <c r="I16" i="4" s="1"/>
  <c r="J16" i="4" s="1"/>
  <c r="H21" i="3"/>
  <c r="K37" i="4" l="1"/>
  <c r="H25" i="3"/>
  <c r="K20" i="3" l="1"/>
  <c r="K34" i="3"/>
  <c r="K32" i="3"/>
  <c r="K29" i="3"/>
  <c r="K27" i="3"/>
  <c r="K24" i="3"/>
  <c r="K35" i="3" l="1"/>
  <c r="I16" i="3" s="1"/>
  <c r="K37" i="3" l="1"/>
  <c r="J16" i="3"/>
</calcChain>
</file>

<file path=xl/sharedStrings.xml><?xml version="1.0" encoding="utf-8"?>
<sst xmlns="http://schemas.openxmlformats.org/spreadsheetml/2006/main" count="511" uniqueCount="113">
  <si>
    <t>BILLING NO.</t>
  </si>
  <si>
    <t>BILLING DATE</t>
  </si>
  <si>
    <t>DUE DATE</t>
  </si>
  <si>
    <t>PAST DUE BALANCE</t>
  </si>
  <si>
    <t>DUE THIS STMT.</t>
  </si>
  <si>
    <t>STMT. BALANCE</t>
  </si>
  <si>
    <t>AVAIL. ADV.</t>
  </si>
  <si>
    <t>DATE</t>
  </si>
  <si>
    <t>CHARGE NAME</t>
  </si>
  <si>
    <t>DESCRIPTION</t>
  </si>
  <si>
    <t>VAT</t>
  </si>
  <si>
    <t>TOTAL</t>
  </si>
  <si>
    <t>ACCOUNT SUMMARY</t>
  </si>
  <si>
    <t>AMOUNT</t>
  </si>
  <si>
    <t>BILLING STATEMENT</t>
  </si>
  <si>
    <t>WATER</t>
  </si>
  <si>
    <t>TOTAL STATEMENT BALANCE:</t>
  </si>
  <si>
    <t>*** END OF STATEMENT ***</t>
  </si>
  <si>
    <t>IMPORTANT! :</t>
  </si>
  <si>
    <t>Prepared by:</t>
  </si>
  <si>
    <t>Approved by:</t>
  </si>
  <si>
    <t>VIOLATION</t>
  </si>
  <si>
    <t>(Description)</t>
  </si>
  <si>
    <t>ADMIN ASSISTANT</t>
  </si>
  <si>
    <t>PROPERTY MANAGER</t>
  </si>
  <si>
    <t>SPECIAL ASST.</t>
  </si>
  <si>
    <t>**SYSTEM GENERATED**</t>
  </si>
  <si>
    <t>* Please disregard this statement if payment has already been made.</t>
  </si>
  <si>
    <t>VICTORIA DE MORATO CONDOMINIUM ASSOC. INC</t>
  </si>
  <si>
    <t>SCOUT BORROMEO COR. TOMAS MORATO AVE BRGY. SOUTH TRIANGLE, QUEZON CITY</t>
  </si>
  <si>
    <r>
      <t xml:space="preserve">* Please make check payments payable to </t>
    </r>
    <r>
      <rPr>
        <b/>
        <u/>
        <sz val="21"/>
        <color theme="1"/>
        <rFont val="Calibri"/>
        <family val="2"/>
        <scheme val="minor"/>
      </rPr>
      <t>PROVALUE PROPERTY SERVICES INC.</t>
    </r>
  </si>
  <si>
    <t>JESSA CARISSA MARTIN</t>
  </si>
  <si>
    <t>ELECTRICITY</t>
  </si>
  <si>
    <t>MA. CRYSTEL ALANO</t>
  </si>
  <si>
    <t xml:space="preserve">REGISTERED OWNER: </t>
  </si>
  <si>
    <t xml:space="preserve">UNIT: </t>
  </si>
  <si>
    <t>IRISH ALCOREZA</t>
  </si>
  <si>
    <t>14B02</t>
  </si>
  <si>
    <t>BILLING MONTH: JANUARY 2020</t>
  </si>
  <si>
    <t>FEB 5 2020</t>
  </si>
  <si>
    <t>FEB 15 2020</t>
  </si>
  <si>
    <t>PRES: JAN 25 2020 - PREV: DEC 27 2019 * 116.17</t>
  </si>
  <si>
    <t>PRES: JAN 25 2020 - PREV: DEC 27 2019 * 17.40</t>
  </si>
  <si>
    <t>BILLING MONTH: FEBRUARY 2020</t>
  </si>
  <si>
    <t>MAR 5 2020</t>
  </si>
  <si>
    <t>MAR 15 2020</t>
  </si>
  <si>
    <t>PRES: FEB 25 2020 - PREV: JAN 26 2020 * 15.83</t>
  </si>
  <si>
    <t>PRES: FEB 25 2020 - PREV: JAN 26 2020 * 117.31</t>
  </si>
  <si>
    <t>BILLING MONTH: MARCH 2020</t>
  </si>
  <si>
    <t>APR 5 2020</t>
  </si>
  <si>
    <t>APR 15 2020</t>
  </si>
  <si>
    <t>PRES: MAR 25 2020 - PREV: FEB 26 2020 * 15.83</t>
  </si>
  <si>
    <t>PRES: MAR 25 2020 - PREV: FEB 26 2020 * 117.31</t>
  </si>
  <si>
    <t>NOTE:</t>
  </si>
  <si>
    <t>AMOUT PER CUBIC METER &amp; PER KILOWATT HOUR WERE BASED ON THE PREVIOUS MONTH</t>
  </si>
  <si>
    <t>ADJUSTMENTS ON WATER &amp; ELECTRICITY BILLS WILL BE REFLECTED ON THE FOLLOWING MONTH OR UNTIL FURTHER NOTICE</t>
  </si>
  <si>
    <t>BILLING MONTH: APRIL 2020</t>
  </si>
  <si>
    <t>MAY 5 2020</t>
  </si>
  <si>
    <t>MAY 15 2020</t>
  </si>
  <si>
    <t>PRES: APR 25 2020 - PREV: MAR 26 2020 * 10.98</t>
  </si>
  <si>
    <t>PRES: APR 25 2020 - PREV: MAR 26 2020 * 97.76</t>
  </si>
  <si>
    <t>20% ADMIN CHARGE</t>
  </si>
  <si>
    <t>TOTAL CONSUMED KW</t>
  </si>
  <si>
    <t>TOTAL CONSUMED CUBIC</t>
  </si>
  <si>
    <t>* SECURITY                                                            * JANITORIAL SERVICES                                             * PMS (BUILDING EQUIPMENTS)</t>
  </si>
  <si>
    <t>BILLING MONTH: MAY 2020</t>
  </si>
  <si>
    <t>JUN 5 2020</t>
  </si>
  <si>
    <t>JUN 15 2020</t>
  </si>
  <si>
    <t>* SECURITY
* JANITORIAL SERVICES
* PMS (BUILDING EQUIPMENTS)
* TECHNICAL SERVICES</t>
  </si>
  <si>
    <t>PRES: MAY 25 2020 - PREV: APR 26 2020 * 9.79</t>
  </si>
  <si>
    <t>PRES: MAY 25 2020 - PREV: APR 26 2020 * 97.76</t>
  </si>
  <si>
    <r>
      <t xml:space="preserve">AMOUNT PER </t>
    </r>
    <r>
      <rPr>
        <b/>
        <u/>
        <sz val="14"/>
        <color rgb="FFFF0000"/>
        <rFont val="Calibri"/>
        <family val="2"/>
        <scheme val="minor"/>
      </rPr>
      <t>CUBIC METER</t>
    </r>
    <r>
      <rPr>
        <b/>
        <sz val="14"/>
        <color rgb="FFFF0000"/>
        <rFont val="Calibri"/>
        <family val="2"/>
        <scheme val="minor"/>
      </rPr>
      <t xml:space="preserve"> WAS BASED ON THE PREVIOUS MONTH</t>
    </r>
  </si>
  <si>
    <t>MAY 2020 BILLING WAS BASED ON APRIL 2020 ( amount per kWh)</t>
  </si>
  <si>
    <t>ADJUSTMENTS</t>
  </si>
  <si>
    <r>
      <t xml:space="preserve">ELECTRICITY:
MAR 2020 - 5 kWh x 10.98 = 54.90 + 20% (AC) = 65.88 - 79.15 (billing Mar2020) = </t>
    </r>
    <r>
      <rPr>
        <b/>
        <u/>
        <sz val="14"/>
        <color rgb="FFFF0000"/>
        <rFont val="Calibri"/>
        <family val="2"/>
        <scheme val="minor"/>
      </rPr>
      <t>13.27</t>
    </r>
    <r>
      <rPr>
        <b/>
        <sz val="14"/>
        <color rgb="FFFF0000"/>
        <rFont val="Calibri"/>
        <family val="2"/>
        <scheme val="minor"/>
      </rPr>
      <t xml:space="preserve">
APR 2020 - 0 Consumption</t>
    </r>
  </si>
  <si>
    <t>BILLING MONTH: JUNE 2020</t>
  </si>
  <si>
    <t>JUL 5 2020</t>
  </si>
  <si>
    <t>JUL 15 2020</t>
  </si>
  <si>
    <t>PRES: JUN 25 2020 - PREV: MAY 26 2020 * 9.62</t>
  </si>
  <si>
    <t>PRES: JUN 25 2020 - PREV: MAY 26 2020 * 96.22</t>
  </si>
  <si>
    <t>BILLING MONTH: JULY 2020</t>
  </si>
  <si>
    <t>AUG 5 2020</t>
  </si>
  <si>
    <t>AUG 15 2020</t>
  </si>
  <si>
    <t>PRES: JUL 25 2020 - PREV: JUN 26 2020 * 8.99</t>
  </si>
  <si>
    <t>PRES: JUL 25 2020 - PREV: JUN 26 2020 * 96.72</t>
  </si>
  <si>
    <t>BILLING MONTH: AUGUST 2020</t>
  </si>
  <si>
    <t>SEPT 5 2020</t>
  </si>
  <si>
    <t>SEPT 15 2020</t>
  </si>
  <si>
    <t>PRES: AUG 25 2020 - PREV: JUL 26 2020 * 9.06</t>
  </si>
  <si>
    <t>PRES: AUG 25 2020 - PREV: JUL 26 2020 * 97.55</t>
  </si>
  <si>
    <t>BILLING MONTH: SEPTEMBER 2020</t>
  </si>
  <si>
    <t>OCT 5 2020</t>
  </si>
  <si>
    <t>OCT 15 2020</t>
  </si>
  <si>
    <t>PRES: SEPT 25 2020 - PREV: AUG 26 2020 * 8.63</t>
  </si>
  <si>
    <t>PRES: SEPT 25 2020 - PREV: AUG 26 2020 * 98.07</t>
  </si>
  <si>
    <t>NOV 5 2020</t>
  </si>
  <si>
    <t>NOV 15 2020</t>
  </si>
  <si>
    <t>PRES: OCT 25 2020 - PREV: SEPT 26 2020 * 7.32</t>
  </si>
  <si>
    <t>BILLING MONTH: NOVEMBER 2020</t>
  </si>
  <si>
    <t>ASU PAST DUE</t>
  </si>
  <si>
    <t>UTILITY PAST DUE</t>
  </si>
  <si>
    <t>ELECTRICITY - OCT 2020</t>
  </si>
  <si>
    <t>WATER - OCT 2020</t>
  </si>
  <si>
    <t>ASSOCIATION DUES</t>
  </si>
  <si>
    <t>FOR THE MONTH OF NOV 2020</t>
  </si>
  <si>
    <t>PRES: OCT 25 2020 - PREV: SEPT 26 2020 * 98.56</t>
  </si>
  <si>
    <t>BILLING MONTH: DECEMBER 2020</t>
  </si>
  <si>
    <t>DEC 5 2020</t>
  </si>
  <si>
    <t>DEC 15 2020</t>
  </si>
  <si>
    <t>FOR THE MONTH OF DEC 2020</t>
  </si>
  <si>
    <t>JENIFFER JAMIG</t>
  </si>
  <si>
    <t>PRES: NOV 25 2020 - PREV: OCT 26 2020 * 8.02</t>
  </si>
  <si>
    <t>PRES: NOV 25 2020 - PREV: OCT 26 2020 * 98.03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</si>
</sst>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1"/>
      <color theme="1"/>
      <name val="Calibri"/>
      <family val="2"/>
      <scheme val="minor"/>
    </font>
    <font>
      <b/>
      <u/>
      <sz val="2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u val="doubleAccounting"/>
      <sz val="15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6"/>
      <color rgb="FFFF0000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u/>
      <sz val="14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92">
    <xf numFmtId="0" fontId="0" fillId="0" borderId="0" xfId="0"/>
    <xf numFmtId="0" fontId="3" fillId="0" borderId="0" xfId="0" applyFont="1"/>
    <xf numFmtId="164" fontId="3" fillId="0" borderId="0" xfId="1" applyFont="1"/>
    <xf numFmtId="0" fontId="0" fillId="0" borderId="0" xfId="0" applyFont="1"/>
    <xf numFmtId="164" fontId="0" fillId="0" borderId="0" xfId="1" applyFont="1"/>
    <xf numFmtId="0" fontId="0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applyFont="1"/>
    <xf numFmtId="0" fontId="5" fillId="0" borderId="0" xfId="0" applyFont="1"/>
    <xf numFmtId="164" fontId="5" fillId="0" borderId="0" xfId="1" applyFont="1"/>
    <xf numFmtId="0" fontId="6" fillId="0" borderId="0" xfId="0" applyFont="1"/>
    <xf numFmtId="0" fontId="7" fillId="0" borderId="0" xfId="0" applyFont="1"/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vertical="center"/>
    </xf>
    <xf numFmtId="0" fontId="4" fillId="0" borderId="5" xfId="0" applyFont="1" applyBorder="1" applyAlignment="1">
      <alignment horizontal="left" vertical="center"/>
    </xf>
    <xf numFmtId="164" fontId="4" fillId="0" borderId="5" xfId="1" applyFont="1" applyBorder="1" applyAlignment="1">
      <alignment horizontal="left" vertical="center"/>
    </xf>
    <xf numFmtId="164" fontId="4" fillId="0" borderId="6" xfId="1" applyFont="1" applyBorder="1" applyAlignment="1">
      <alignment horizontal="left" vertical="center"/>
    </xf>
    <xf numFmtId="0" fontId="5" fillId="0" borderId="7" xfId="0" applyFont="1" applyBorder="1" applyAlignment="1">
      <alignment horizontal="center" vertical="center"/>
    </xf>
    <xf numFmtId="164" fontId="5" fillId="0" borderId="8" xfId="1" applyFont="1" applyBorder="1" applyAlignment="1">
      <alignment vertical="center"/>
    </xf>
    <xf numFmtId="164" fontId="5" fillId="0" borderId="9" xfId="1" applyFont="1" applyBorder="1" applyAlignment="1">
      <alignment vertical="center"/>
    </xf>
    <xf numFmtId="164" fontId="4" fillId="0" borderId="10" xfId="1" applyFont="1" applyBorder="1" applyAlignment="1">
      <alignment horizontal="center" vertical="center"/>
    </xf>
    <xf numFmtId="164" fontId="4" fillId="0" borderId="11" xfId="1" applyFont="1" applyBorder="1" applyAlignment="1">
      <alignment horizontal="center" vertical="center"/>
    </xf>
    <xf numFmtId="2" fontId="5" fillId="0" borderId="0" xfId="1" applyNumberFormat="1" applyFont="1"/>
    <xf numFmtId="0" fontId="5" fillId="0" borderId="8" xfId="0" applyFont="1" applyBorder="1"/>
    <xf numFmtId="164" fontId="5" fillId="0" borderId="8" xfId="1" applyFont="1" applyBorder="1"/>
    <xf numFmtId="0" fontId="8" fillId="0" borderId="0" xfId="0" applyFont="1"/>
    <xf numFmtId="164" fontId="8" fillId="0" borderId="0" xfId="1" applyFont="1"/>
    <xf numFmtId="0" fontId="10" fillId="0" borderId="0" xfId="0" applyFont="1"/>
    <xf numFmtId="0" fontId="12" fillId="2" borderId="0" xfId="0" applyFont="1" applyFill="1"/>
    <xf numFmtId="0" fontId="5" fillId="2" borderId="0" xfId="0" applyFont="1" applyFill="1"/>
    <xf numFmtId="0" fontId="9" fillId="2" borderId="0" xfId="0" applyFont="1" applyFill="1"/>
    <xf numFmtId="164" fontId="5" fillId="0" borderId="12" xfId="1" applyFont="1" applyBorder="1"/>
    <xf numFmtId="0" fontId="4" fillId="0" borderId="0" xfId="0" applyFont="1" applyAlignment="1"/>
    <xf numFmtId="0" fontId="4" fillId="3" borderId="0" xfId="0" applyFont="1" applyFill="1" applyAlignment="1"/>
    <xf numFmtId="164" fontId="5" fillId="3" borderId="0" xfId="1" applyFont="1" applyFill="1"/>
    <xf numFmtId="164" fontId="14" fillId="3" borderId="0" xfId="1" applyFont="1" applyFill="1"/>
    <xf numFmtId="0" fontId="5" fillId="0" borderId="0" xfId="0" applyFont="1" applyAlignment="1">
      <alignment horizontal="left" vertical="center" wrapText="1"/>
    </xf>
    <xf numFmtId="14" fontId="13" fillId="0" borderId="0" xfId="0" applyNumberFormat="1" applyFont="1" applyBorder="1" applyAlignment="1">
      <alignment vertical="center"/>
    </xf>
    <xf numFmtId="0" fontId="13" fillId="0" borderId="0" xfId="0" applyFont="1" applyBorder="1"/>
    <xf numFmtId="0" fontId="5" fillId="0" borderId="0" xfId="0" applyFont="1" applyBorder="1"/>
    <xf numFmtId="14" fontId="13" fillId="0" borderId="0" xfId="0" applyNumberFormat="1" applyFont="1" applyBorder="1"/>
    <xf numFmtId="164" fontId="10" fillId="0" borderId="0" xfId="1" applyFont="1"/>
    <xf numFmtId="164" fontId="15" fillId="0" borderId="8" xfId="1" applyFont="1" applyBorder="1"/>
    <xf numFmtId="0" fontId="5" fillId="0" borderId="0" xfId="0" applyFont="1" applyFill="1"/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/>
    </xf>
    <xf numFmtId="164" fontId="5" fillId="0" borderId="0" xfId="0" applyNumberFormat="1" applyFont="1" applyAlignment="1">
      <alignment vertical="center"/>
    </xf>
    <xf numFmtId="0" fontId="4" fillId="0" borderId="13" xfId="0" applyFont="1" applyBorder="1" applyAlignment="1">
      <alignment horizontal="center" vertical="center"/>
    </xf>
    <xf numFmtId="14" fontId="5" fillId="0" borderId="8" xfId="0" quotePrefix="1" applyNumberFormat="1" applyFont="1" applyBorder="1" applyAlignment="1">
      <alignment vertic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16" fillId="0" borderId="0" xfId="0" applyFont="1"/>
    <xf numFmtId="0" fontId="13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17" fillId="0" borderId="0" xfId="0" applyFont="1" applyAlignment="1">
      <alignment horizontal="right"/>
    </xf>
    <xf numFmtId="0" fontId="17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18" fillId="0" borderId="0" xfId="0" applyFont="1"/>
    <xf numFmtId="164" fontId="17" fillId="0" borderId="0" xfId="1" applyFont="1"/>
    <xf numFmtId="164" fontId="20" fillId="0" borderId="0" xfId="1" applyFont="1"/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14" fontId="13" fillId="0" borderId="0" xfId="0" applyNumberFormat="1" applyFont="1" applyBorder="1" applyAlignment="1">
      <alignment vertical="center" wrapText="1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vertical="top" wrapText="1"/>
    </xf>
    <xf numFmtId="0" fontId="5" fillId="0" borderId="0" xfId="0" applyFont="1" applyAlignment="1">
      <alignment horizontal="center"/>
    </xf>
    <xf numFmtId="164" fontId="6" fillId="2" borderId="0" xfId="1" applyFont="1" applyFill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5" fillId="0" borderId="0" xfId="0" applyFont="1" applyAlignment="1">
      <alignment horizontal="left"/>
    </xf>
    <xf numFmtId="0" fontId="13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4" fillId="0" borderId="12" xfId="0" applyFont="1" applyBorder="1" applyAlignment="1">
      <alignment horizontal="center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horizontal="right"/>
    </xf>
    <xf numFmtId="14" fontId="13" fillId="0" borderId="0" xfId="0" applyNumberFormat="1" applyFont="1" applyBorder="1" applyAlignment="1">
      <alignment horizontal="left" vertical="center" wrapText="1"/>
    </xf>
    <xf numFmtId="0" fontId="4" fillId="0" borderId="0" xfId="0" applyFont="1" applyAlignment="1">
      <alignment horizontal="center"/>
    </xf>
    <xf numFmtId="0" fontId="20" fillId="0" borderId="0" xfId="0" applyFont="1" applyAlignment="1">
      <alignment horizontal="center" vertical="center"/>
    </xf>
    <xf numFmtId="0" fontId="16" fillId="0" borderId="0" xfId="0" applyFont="1" applyFill="1" applyAlignment="1">
      <alignment horizontal="left" vertical="top" wrapText="1"/>
    </xf>
    <xf numFmtId="0" fontId="4" fillId="0" borderId="0" xfId="0" applyFont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1255060</xdr:colOff>
      <xdr:row>49</xdr:row>
      <xdr:rowOff>1</xdr:rowOff>
    </xdr:from>
    <xdr:to>
      <xdr:col>7</xdr:col>
      <xdr:colOff>689642</xdr:colOff>
      <xdr:row>53</xdr:row>
      <xdr:rowOff>165701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>
                  <a14:imgEffect>
                    <a14:backgroundRemoval t="0" b="98273" l="3458" r="95677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1736" y="13693589"/>
          <a:ext cx="745671" cy="12414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51</xdr:row>
      <xdr:rowOff>0</xdr:rowOff>
    </xdr:from>
    <xdr:to>
      <xdr:col>4</xdr:col>
      <xdr:colOff>434900</xdr:colOff>
      <xdr:row>52</xdr:row>
      <xdr:rowOff>103894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BEBA8EAE-BF5A-486C-A8C5-ECC9F3942E4B}">
              <a14:imgProps xmlns:a14="http://schemas.microsoft.com/office/drawing/2010/main">
                <a14:imgLayer>
                  <a14:imgEffect>
                    <a14:backgroundRemoval t="0" b="100000" l="2658" r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265" y="14231471"/>
          <a:ext cx="1712370" cy="3728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1255060</xdr:colOff>
      <xdr:row>49</xdr:row>
      <xdr:rowOff>1</xdr:rowOff>
    </xdr:from>
    <xdr:to>
      <xdr:col>7</xdr:col>
      <xdr:colOff>689642</xdr:colOff>
      <xdr:row>53</xdr:row>
      <xdr:rowOff>165701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>
                  <a14:imgEffect>
                    <a14:backgroundRemoval t="0" b="98273" l="3458" r="95677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88935" y="13592176"/>
          <a:ext cx="749032" cy="123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ADMIN\Desktop\COLLECTION%20REPORT\VDMO%20LEDGER\VDMO%2014B02%20-%20ALCOREZ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TR ELEC"/>
      <sheetName val="ASU"/>
    </sheetNames>
    <sheetDataSet>
      <sheetData sheetId="0"/>
      <sheetData sheetId="1">
        <row r="12">
          <cell r="E12">
            <v>1349.4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:L60"/>
  <sheetViews>
    <sheetView topLeftCell="A13" zoomScale="70" zoomScaleNormal="70" workbookViewId="0">
      <selection activeCell="H10" sqref="H10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75" t="s">
        <v>14</v>
      </c>
      <c r="J3" s="75"/>
      <c r="K3" s="75"/>
    </row>
    <row r="4" spans="3:11" ht="21" x14ac:dyDescent="0.35">
      <c r="C4" s="8"/>
      <c r="D4" s="8"/>
      <c r="E4" s="8"/>
      <c r="F4" s="8"/>
      <c r="G4" s="8"/>
      <c r="H4" s="8"/>
      <c r="I4" s="75"/>
      <c r="J4" s="75"/>
      <c r="K4" s="75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36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35</v>
      </c>
      <c r="D9" s="30" t="s">
        <v>37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38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76" t="s">
        <v>12</v>
      </c>
      <c r="D14" s="77"/>
      <c r="E14" s="77"/>
      <c r="F14" s="77"/>
      <c r="G14" s="77"/>
      <c r="H14" s="77"/>
      <c r="I14" s="77"/>
      <c r="J14" s="77"/>
      <c r="K14" s="78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8" t="s">
        <v>39</v>
      </c>
      <c r="E16" s="48" t="s">
        <v>40</v>
      </c>
      <c r="F16" s="18"/>
      <c r="G16" s="18"/>
      <c r="H16" s="18"/>
      <c r="I16" s="18">
        <f>K35</f>
        <v>52.199999999999996</v>
      </c>
      <c r="J16" s="18">
        <f>I16+H16+G16</f>
        <v>52.199999999999996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7" t="s">
        <v>7</v>
      </c>
      <c r="D19" s="79" t="s">
        <v>8</v>
      </c>
      <c r="E19" s="79"/>
      <c r="F19" s="79" t="s">
        <v>9</v>
      </c>
      <c r="G19" s="79"/>
      <c r="H19" s="79"/>
      <c r="I19" s="20" t="s">
        <v>13</v>
      </c>
      <c r="J19" s="20" t="s">
        <v>10</v>
      </c>
      <c r="K19" s="21" t="s">
        <v>11</v>
      </c>
    </row>
    <row r="20" spans="3:11" ht="21" x14ac:dyDescent="0.35">
      <c r="C20" s="37">
        <v>43953</v>
      </c>
      <c r="D20" s="80" t="s">
        <v>32</v>
      </c>
      <c r="E20" s="80"/>
      <c r="F20" s="45" t="s">
        <v>42</v>
      </c>
      <c r="G20" s="45"/>
      <c r="H20" s="45"/>
      <c r="I20" s="9"/>
      <c r="J20" s="22">
        <v>0</v>
      </c>
      <c r="K20" s="9">
        <f>H21</f>
        <v>52.199999999999996</v>
      </c>
    </row>
    <row r="21" spans="3:11" ht="21" x14ac:dyDescent="0.35">
      <c r="C21" s="38"/>
      <c r="D21" s="8"/>
      <c r="E21" s="8"/>
      <c r="F21" s="45">
        <v>3</v>
      </c>
      <c r="G21" s="45">
        <v>0</v>
      </c>
      <c r="H21" s="46">
        <f>(F21-G21)*17.4</f>
        <v>52.199999999999996</v>
      </c>
      <c r="I21" s="9"/>
      <c r="J21" s="9"/>
      <c r="K21" s="9"/>
    </row>
    <row r="22" spans="3:11" ht="21" x14ac:dyDescent="0.35">
      <c r="C22" s="38"/>
      <c r="D22" s="8"/>
      <c r="E22" s="8"/>
      <c r="F22" s="45"/>
      <c r="G22" s="45"/>
      <c r="H22" s="46"/>
      <c r="I22" s="9"/>
      <c r="J22" s="9"/>
      <c r="K22" s="9"/>
    </row>
    <row r="23" spans="3:11" ht="21" x14ac:dyDescent="0.35">
      <c r="C23" s="38"/>
      <c r="D23" s="8"/>
      <c r="E23" s="8"/>
      <c r="F23" s="45"/>
      <c r="G23" s="45"/>
      <c r="H23" s="46"/>
      <c r="I23" s="9"/>
      <c r="J23" s="9"/>
      <c r="K23" s="9"/>
    </row>
    <row r="24" spans="3:11" ht="21" x14ac:dyDescent="0.35">
      <c r="C24" s="37">
        <v>43953</v>
      </c>
      <c r="D24" s="8" t="s">
        <v>15</v>
      </c>
      <c r="E24" s="8"/>
      <c r="F24" s="45" t="s">
        <v>41</v>
      </c>
      <c r="G24" s="45"/>
      <c r="H24" s="45"/>
      <c r="I24" s="9"/>
      <c r="J24" s="22">
        <v>0</v>
      </c>
      <c r="K24" s="9">
        <f>H25</f>
        <v>0</v>
      </c>
    </row>
    <row r="25" spans="3:11" ht="21" x14ac:dyDescent="0.35">
      <c r="C25" s="38"/>
      <c r="D25" s="8"/>
      <c r="E25" s="8"/>
      <c r="F25" s="45">
        <v>0</v>
      </c>
      <c r="G25" s="45">
        <v>0</v>
      </c>
      <c r="H25" s="46">
        <f>(F25-G25)*116.17</f>
        <v>0</v>
      </c>
      <c r="I25" s="9"/>
      <c r="J25" s="9"/>
      <c r="K25" s="9"/>
    </row>
    <row r="26" spans="3:11" ht="21" x14ac:dyDescent="0.35">
      <c r="C26" s="38"/>
      <c r="D26" s="8"/>
      <c r="E26" s="8"/>
      <c r="F26" s="36"/>
      <c r="G26" s="36"/>
      <c r="H26" s="44"/>
      <c r="I26" s="9"/>
      <c r="J26" s="9"/>
      <c r="K26" s="9"/>
    </row>
    <row r="27" spans="3:11" ht="21" x14ac:dyDescent="0.35">
      <c r="C27" s="37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7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7"/>
      <c r="D29" s="43"/>
      <c r="E29" s="43"/>
      <c r="F29" s="81"/>
      <c r="G29" s="82"/>
      <c r="H29" s="82"/>
      <c r="I29" s="9">
        <v>0</v>
      </c>
      <c r="J29" s="22">
        <v>0</v>
      </c>
      <c r="K29" s="9">
        <f>I29+J29</f>
        <v>0</v>
      </c>
    </row>
    <row r="30" spans="3:11" ht="21" x14ac:dyDescent="0.35">
      <c r="C30" s="39"/>
      <c r="D30" s="43"/>
      <c r="E30" s="43"/>
      <c r="F30" s="82"/>
      <c r="G30" s="82"/>
      <c r="H30" s="82"/>
      <c r="I30" s="9"/>
      <c r="J30" s="9"/>
      <c r="K30" s="9"/>
    </row>
    <row r="31" spans="3:11" ht="21" x14ac:dyDescent="0.35">
      <c r="C31" s="39"/>
      <c r="D31" s="43"/>
      <c r="E31" s="43"/>
      <c r="F31" s="49"/>
      <c r="G31" s="49"/>
      <c r="H31" s="49"/>
      <c r="I31" s="9"/>
      <c r="J31" s="9"/>
      <c r="K31" s="9"/>
    </row>
    <row r="32" spans="3:11" ht="21" x14ac:dyDescent="0.35">
      <c r="C32" s="37"/>
      <c r="D32" s="43"/>
      <c r="E32" s="43"/>
      <c r="F32" s="81"/>
      <c r="G32" s="82"/>
      <c r="H32" s="82"/>
      <c r="I32" s="9"/>
      <c r="J32" s="9">
        <v>0</v>
      </c>
      <c r="K32" s="9">
        <f>I32+J32</f>
        <v>0</v>
      </c>
    </row>
    <row r="33" spans="2:12" ht="27" customHeight="1" x14ac:dyDescent="0.35">
      <c r="C33" s="39"/>
      <c r="D33" s="43"/>
      <c r="E33" s="43"/>
      <c r="F33" s="49"/>
      <c r="G33" s="49"/>
      <c r="H33" s="49"/>
      <c r="I33" s="9"/>
      <c r="J33" s="9"/>
      <c r="K33" s="9"/>
    </row>
    <row r="34" spans="2:12" ht="21" x14ac:dyDescent="0.35">
      <c r="C34" s="40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1">
        <f>I34+J34</f>
        <v>0</v>
      </c>
    </row>
    <row r="35" spans="2:12" ht="21" x14ac:dyDescent="0.35">
      <c r="B35" s="8"/>
      <c r="C35" s="39"/>
      <c r="D35" s="8"/>
      <c r="E35" s="8"/>
      <c r="F35" s="8"/>
      <c r="G35" s="8"/>
      <c r="H35" s="8"/>
      <c r="I35" s="9"/>
      <c r="J35" s="22"/>
      <c r="K35" s="9">
        <f>SUM(K20:K34)</f>
        <v>52.199999999999996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2"/>
      <c r="H37" s="33" t="s">
        <v>16</v>
      </c>
      <c r="I37" s="34"/>
      <c r="J37" s="34"/>
      <c r="K37" s="35">
        <f>I16+H16+G16</f>
        <v>52.199999999999996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74" t="s">
        <v>17</v>
      </c>
      <c r="D40" s="74"/>
      <c r="E40" s="74"/>
      <c r="F40" s="74"/>
      <c r="G40" s="74"/>
      <c r="H40" s="74"/>
      <c r="I40" s="74"/>
      <c r="J40" s="74"/>
      <c r="K40" s="74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83"/>
      <c r="D45" s="83"/>
      <c r="E45" s="83"/>
      <c r="F45" s="83"/>
      <c r="G45" s="83"/>
      <c r="H45" s="83"/>
      <c r="I45" s="83"/>
      <c r="J45" s="83"/>
      <c r="K45" s="83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1"/>
      <c r="J46" s="41"/>
      <c r="K46" s="41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84" t="s">
        <v>33</v>
      </c>
      <c r="D54" s="84"/>
      <c r="E54" s="84"/>
      <c r="F54" s="8"/>
      <c r="G54" s="84" t="s">
        <v>31</v>
      </c>
      <c r="H54" s="84"/>
      <c r="I54" s="9"/>
      <c r="J54" s="9"/>
      <c r="K54" s="9"/>
    </row>
    <row r="55" spans="3:11" ht="21" x14ac:dyDescent="0.35">
      <c r="C55" s="74" t="s">
        <v>23</v>
      </c>
      <c r="D55" s="74"/>
      <c r="E55" s="74"/>
      <c r="F55" s="8"/>
      <c r="G55" s="74" t="s">
        <v>24</v>
      </c>
      <c r="H55" s="74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39"/>
      <c r="J57" s="42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9"/>
  <sheetViews>
    <sheetView topLeftCell="A19" zoomScale="70" zoomScaleNormal="70" workbookViewId="0">
      <selection activeCell="H25" sqref="H25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75" t="s">
        <v>14</v>
      </c>
      <c r="J3" s="75"/>
      <c r="K3" s="75"/>
    </row>
    <row r="4" spans="3:11" ht="21" x14ac:dyDescent="0.35">
      <c r="C4" s="8"/>
      <c r="D4" s="8"/>
      <c r="E4" s="8"/>
      <c r="F4" s="8"/>
      <c r="G4" s="8"/>
      <c r="H4" s="8"/>
      <c r="I4" s="75"/>
      <c r="J4" s="75"/>
      <c r="K4" s="75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36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35</v>
      </c>
      <c r="D9" s="30" t="s">
        <v>37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98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76" t="s">
        <v>12</v>
      </c>
      <c r="D14" s="77"/>
      <c r="E14" s="77"/>
      <c r="F14" s="77"/>
      <c r="G14" s="77"/>
      <c r="H14" s="77"/>
      <c r="I14" s="77"/>
      <c r="J14" s="77"/>
      <c r="K14" s="78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99</v>
      </c>
      <c r="H15" s="13" t="s">
        <v>100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8" t="s">
        <v>95</v>
      </c>
      <c r="E16" s="48" t="s">
        <v>96</v>
      </c>
      <c r="F16" s="18"/>
      <c r="G16" s="18">
        <v>5397.6</v>
      </c>
      <c r="H16" s="18">
        <v>574.61</v>
      </c>
      <c r="I16" s="18">
        <f>K35</f>
        <v>1349.3999999999999</v>
      </c>
      <c r="J16" s="18">
        <f>I16+H16+G16</f>
        <v>7321.6100000000006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7" t="s">
        <v>7</v>
      </c>
      <c r="D19" s="79" t="s">
        <v>8</v>
      </c>
      <c r="E19" s="79"/>
      <c r="F19" s="79" t="s">
        <v>9</v>
      </c>
      <c r="G19" s="79"/>
      <c r="H19" s="79"/>
      <c r="I19" s="20" t="s">
        <v>13</v>
      </c>
      <c r="J19" s="20" t="s">
        <v>10</v>
      </c>
      <c r="K19" s="21" t="s">
        <v>11</v>
      </c>
    </row>
    <row r="20" spans="3:11" ht="21" x14ac:dyDescent="0.35">
      <c r="C20" s="37">
        <v>43962</v>
      </c>
      <c r="D20" s="91" t="s">
        <v>101</v>
      </c>
      <c r="E20" s="91"/>
      <c r="F20" s="45" t="s">
        <v>97</v>
      </c>
      <c r="G20" s="45"/>
      <c r="H20" s="45"/>
      <c r="I20" s="9"/>
      <c r="J20" s="22">
        <v>0</v>
      </c>
      <c r="K20" s="9">
        <f>H21</f>
        <v>0</v>
      </c>
    </row>
    <row r="21" spans="3:11" ht="21" x14ac:dyDescent="0.35">
      <c r="C21" s="38"/>
      <c r="D21" s="8"/>
      <c r="E21" s="8"/>
      <c r="F21" s="45">
        <v>15</v>
      </c>
      <c r="G21" s="45">
        <v>15</v>
      </c>
      <c r="H21" s="46">
        <f>(F21-G21)*7.32</f>
        <v>0</v>
      </c>
      <c r="I21" s="9"/>
      <c r="J21" s="9"/>
      <c r="K21" s="9"/>
    </row>
    <row r="22" spans="3:11" ht="21" x14ac:dyDescent="0.35">
      <c r="C22" s="38"/>
      <c r="D22" s="86" t="s">
        <v>62</v>
      </c>
      <c r="E22" s="86"/>
      <c r="F22" s="85">
        <f>F21-G21</f>
        <v>0</v>
      </c>
      <c r="G22" s="85"/>
      <c r="H22" s="46"/>
      <c r="I22" s="9"/>
      <c r="J22" s="9"/>
      <c r="K22" s="9"/>
    </row>
    <row r="23" spans="3:11" ht="21" x14ac:dyDescent="0.35">
      <c r="C23" s="38"/>
      <c r="D23" s="8"/>
      <c r="E23" s="8"/>
      <c r="F23" s="45"/>
      <c r="G23" s="45"/>
      <c r="H23" s="46"/>
      <c r="I23" s="9"/>
      <c r="J23" s="9"/>
      <c r="K23" s="9"/>
    </row>
    <row r="24" spans="3:11" ht="21" x14ac:dyDescent="0.35">
      <c r="C24" s="37">
        <v>43962</v>
      </c>
      <c r="D24" s="7" t="s">
        <v>102</v>
      </c>
      <c r="E24" s="8"/>
      <c r="F24" s="45" t="s">
        <v>105</v>
      </c>
      <c r="G24" s="45"/>
      <c r="H24" s="45"/>
      <c r="I24" s="9"/>
      <c r="J24" s="22">
        <v>0</v>
      </c>
      <c r="K24" s="9">
        <f>H25</f>
        <v>0</v>
      </c>
    </row>
    <row r="25" spans="3:11" ht="21" x14ac:dyDescent="0.35">
      <c r="C25" s="38"/>
      <c r="D25" s="8"/>
      <c r="E25" s="8"/>
      <c r="F25" s="45">
        <v>3</v>
      </c>
      <c r="G25" s="45">
        <v>3</v>
      </c>
      <c r="H25" s="46">
        <f>(F25-G25)*98.56</f>
        <v>0</v>
      </c>
      <c r="I25" s="9"/>
      <c r="J25" s="9"/>
      <c r="K25" s="9"/>
    </row>
    <row r="26" spans="3:11" ht="21" x14ac:dyDescent="0.35">
      <c r="C26" s="38"/>
      <c r="D26" s="86" t="s">
        <v>63</v>
      </c>
      <c r="E26" s="86"/>
      <c r="F26" s="85">
        <f>F25-G25</f>
        <v>0</v>
      </c>
      <c r="G26" s="85"/>
      <c r="H26" s="44"/>
      <c r="I26" s="9"/>
      <c r="J26" s="9"/>
      <c r="K26" s="9"/>
    </row>
    <row r="27" spans="3:11" ht="21" x14ac:dyDescent="0.35">
      <c r="C27" s="37"/>
      <c r="D27" s="7"/>
      <c r="E27" s="8"/>
      <c r="F27" s="8"/>
      <c r="G27" s="8"/>
      <c r="H27" s="8"/>
      <c r="I27" s="9"/>
      <c r="J27" s="22"/>
      <c r="K27" s="9"/>
    </row>
    <row r="28" spans="3:11" ht="21" customHeight="1" x14ac:dyDescent="0.35">
      <c r="C28" s="37">
        <v>43962</v>
      </c>
      <c r="D28" s="91" t="s">
        <v>103</v>
      </c>
      <c r="E28" s="91"/>
      <c r="F28" s="45" t="s">
        <v>104</v>
      </c>
      <c r="G28" s="45"/>
      <c r="H28" s="45"/>
      <c r="I28" s="9"/>
      <c r="J28" s="22"/>
      <c r="K28" s="9"/>
    </row>
    <row r="29" spans="3:11" ht="21" x14ac:dyDescent="0.35">
      <c r="C29" s="38"/>
      <c r="D29" s="8"/>
      <c r="E29" s="8"/>
      <c r="F29" s="45">
        <v>22.49</v>
      </c>
      <c r="G29" s="45">
        <v>60</v>
      </c>
      <c r="H29" s="46">
        <f>F29*G29</f>
        <v>1349.3999999999999</v>
      </c>
      <c r="I29" s="9"/>
      <c r="J29" s="22">
        <v>0</v>
      </c>
      <c r="K29" s="9">
        <f>H29</f>
        <v>1349.3999999999999</v>
      </c>
    </row>
    <row r="30" spans="3:11" ht="35.1" customHeight="1" x14ac:dyDescent="0.35">
      <c r="C30" s="66"/>
      <c r="D30" s="66"/>
      <c r="E30" s="66"/>
      <c r="F30" s="73"/>
      <c r="G30" s="73"/>
      <c r="H30" s="73"/>
      <c r="I30" s="9"/>
      <c r="J30" s="9"/>
      <c r="K30" s="9"/>
    </row>
    <row r="31" spans="3:11" ht="21" x14ac:dyDescent="0.35">
      <c r="C31" s="39"/>
      <c r="D31" s="43"/>
      <c r="E31" s="43"/>
      <c r="F31" s="70"/>
      <c r="G31" s="70"/>
      <c r="H31" s="70"/>
      <c r="I31" s="9"/>
      <c r="J31" s="9"/>
      <c r="K31" s="9"/>
    </row>
    <row r="32" spans="3:11" ht="21" customHeight="1" x14ac:dyDescent="0.35">
      <c r="C32" s="37"/>
      <c r="D32" s="89"/>
      <c r="E32" s="89"/>
      <c r="F32" s="90"/>
      <c r="G32" s="90"/>
      <c r="H32" s="90"/>
      <c r="I32" s="90"/>
      <c r="J32" s="62"/>
      <c r="K32" s="63"/>
    </row>
    <row r="33" spans="2:12" ht="27" customHeight="1" x14ac:dyDescent="0.35">
      <c r="C33" s="39"/>
      <c r="D33" s="43"/>
      <c r="E33" s="43"/>
      <c r="F33" s="70"/>
      <c r="G33" s="70"/>
      <c r="H33" s="70"/>
      <c r="I33" s="9"/>
      <c r="J33" s="9"/>
      <c r="K33" s="9"/>
    </row>
    <row r="34" spans="2:12" ht="21" x14ac:dyDescent="0.35">
      <c r="C34" s="40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1">
        <f>I34+J34</f>
        <v>0</v>
      </c>
    </row>
    <row r="35" spans="2:12" ht="21" x14ac:dyDescent="0.35">
      <c r="B35" s="8"/>
      <c r="C35" s="39"/>
      <c r="D35" s="8"/>
      <c r="E35" s="8"/>
      <c r="F35" s="8"/>
      <c r="G35" s="8"/>
      <c r="H35" s="8"/>
      <c r="I35" s="9"/>
      <c r="J35" s="22"/>
      <c r="K35" s="9">
        <f>(K20+K24+K29)</f>
        <v>1349.3999999999999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2"/>
      <c r="H37" s="33" t="s">
        <v>16</v>
      </c>
      <c r="I37" s="34"/>
      <c r="J37" s="34"/>
      <c r="K37" s="35">
        <f>I16+H16+G16</f>
        <v>7321.6100000000006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88" t="s">
        <v>17</v>
      </c>
      <c r="D40" s="88"/>
      <c r="E40" s="88"/>
      <c r="F40" s="88"/>
      <c r="G40" s="88"/>
      <c r="H40" s="88"/>
      <c r="I40" s="88"/>
      <c r="J40" s="88"/>
      <c r="K40" s="88"/>
      <c r="L40" s="3"/>
    </row>
    <row r="41" spans="2:12" s="8" customFormat="1" ht="21" x14ac:dyDescent="0.35">
      <c r="B41" s="3"/>
      <c r="C41" s="69"/>
      <c r="D41" s="69"/>
      <c r="E41" s="69"/>
      <c r="F41" s="69"/>
      <c r="G41" s="69"/>
      <c r="H41" s="69"/>
      <c r="I41" s="69"/>
      <c r="J41" s="69"/>
      <c r="K41" s="69"/>
      <c r="L41" s="3"/>
    </row>
    <row r="42" spans="2:12" s="8" customFormat="1" ht="28.5" x14ac:dyDescent="0.45">
      <c r="B42" s="3"/>
      <c r="C42" s="10" t="s">
        <v>18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s="8" customFormat="1" ht="28.5" x14ac:dyDescent="0.45">
      <c r="B43" s="3"/>
      <c r="C43" s="27" t="s">
        <v>30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ht="10.5" customHeight="1" x14ac:dyDescent="0.25">
      <c r="C44" s="83"/>
      <c r="D44" s="83"/>
      <c r="E44" s="83"/>
      <c r="F44" s="83"/>
      <c r="G44" s="83"/>
      <c r="H44" s="83"/>
      <c r="I44" s="83"/>
      <c r="J44" s="83"/>
      <c r="K44" s="83"/>
    </row>
    <row r="45" spans="2:12" ht="30" customHeight="1" x14ac:dyDescent="0.45">
      <c r="C45" s="27" t="s">
        <v>27</v>
      </c>
      <c r="D45" s="27"/>
      <c r="E45" s="27"/>
      <c r="F45" s="27"/>
      <c r="G45" s="27"/>
      <c r="H45" s="27"/>
      <c r="I45" s="41"/>
      <c r="J45" s="41"/>
      <c r="K45" s="41"/>
    </row>
    <row r="46" spans="2:12" ht="14.25" customHeight="1" x14ac:dyDescent="0.45">
      <c r="C46" s="25"/>
      <c r="D46" s="25"/>
      <c r="E46" s="25"/>
      <c r="F46" s="25"/>
      <c r="G46" s="25"/>
      <c r="H46" s="25"/>
      <c r="I46" s="26"/>
      <c r="J46" s="26"/>
      <c r="K46" s="26"/>
    </row>
    <row r="47" spans="2:12" ht="21" x14ac:dyDescent="0.35">
      <c r="C47" s="8"/>
      <c r="D47" s="8"/>
      <c r="E47" s="8"/>
      <c r="F47" s="8"/>
      <c r="G47" s="8"/>
      <c r="H47" s="8"/>
      <c r="I47" s="9"/>
      <c r="J47" s="9"/>
      <c r="K47" s="9"/>
    </row>
    <row r="50" spans="3:11" ht="21" x14ac:dyDescent="0.35">
      <c r="C50" s="8" t="s">
        <v>19</v>
      </c>
      <c r="D50" s="8"/>
      <c r="E50" s="8"/>
      <c r="F50" s="8"/>
      <c r="G50" s="8" t="s">
        <v>20</v>
      </c>
      <c r="H50" s="8"/>
      <c r="I50" s="9"/>
      <c r="J50" s="9"/>
      <c r="K50" s="9"/>
    </row>
    <row r="51" spans="3:11" ht="21" x14ac:dyDescent="0.35">
      <c r="C51" s="8"/>
      <c r="D51" s="8"/>
      <c r="E51" s="8"/>
      <c r="F51" s="8"/>
      <c r="G51" s="8"/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4" t="s">
        <v>33</v>
      </c>
      <c r="D53" s="84"/>
      <c r="E53" s="84"/>
      <c r="F53" s="8"/>
      <c r="G53" s="84" t="s">
        <v>31</v>
      </c>
      <c r="H53" s="84"/>
      <c r="I53" s="9"/>
      <c r="J53" s="9"/>
      <c r="K53" s="9"/>
    </row>
    <row r="54" spans="3:11" ht="21" x14ac:dyDescent="0.35">
      <c r="C54" s="74" t="s">
        <v>23</v>
      </c>
      <c r="D54" s="74"/>
      <c r="E54" s="74"/>
      <c r="F54" s="8"/>
      <c r="G54" s="74" t="s">
        <v>24</v>
      </c>
      <c r="H54" s="74"/>
      <c r="I54" s="9"/>
      <c r="J54" s="9"/>
      <c r="K54" s="9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.75" thickBot="1" x14ac:dyDescent="0.4">
      <c r="C56" s="23"/>
      <c r="D56" s="23"/>
      <c r="E56" s="23"/>
      <c r="F56" s="23"/>
      <c r="G56" s="23"/>
      <c r="H56" s="23"/>
      <c r="I56" s="39"/>
      <c r="J56" s="42" t="s">
        <v>26</v>
      </c>
      <c r="K56" s="24"/>
    </row>
    <row r="57" spans="3:11" ht="21" x14ac:dyDescent="0.35">
      <c r="C57" s="8"/>
      <c r="D57" s="8"/>
      <c r="E57" s="8"/>
      <c r="F57" s="8"/>
      <c r="G57" s="8"/>
      <c r="H57" s="8"/>
      <c r="I57" s="9"/>
      <c r="J57" s="9"/>
      <c r="K57" s="9"/>
    </row>
    <row r="58" spans="3:11" ht="21" x14ac:dyDescent="0.35">
      <c r="C58" s="7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8"/>
      <c r="D59" s="8"/>
      <c r="E59" s="8"/>
      <c r="F59" s="8"/>
      <c r="G59" s="8"/>
      <c r="H59" s="8"/>
      <c r="I59" s="9"/>
      <c r="J59" s="9"/>
      <c r="K59" s="9"/>
    </row>
  </sheetData>
  <mergeCells count="18">
    <mergeCell ref="C44:K44"/>
    <mergeCell ref="C53:E53"/>
    <mergeCell ref="G53:H53"/>
    <mergeCell ref="C54:E54"/>
    <mergeCell ref="G54:H54"/>
    <mergeCell ref="C40:K40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D32:E32"/>
    <mergeCell ref="F32:I32"/>
    <mergeCell ref="D28:E28"/>
  </mergeCells>
  <pageMargins left="0.7" right="0.7" top="0.75" bottom="0.75" header="0.3" footer="0.3"/>
  <pageSetup scale="55" orientation="portrait" horizontalDpi="0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9"/>
  <sheetViews>
    <sheetView tabSelected="1" topLeftCell="A13" zoomScale="70" zoomScaleNormal="70" workbookViewId="0">
      <selection activeCell="P25" sqref="P25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75" t="s">
        <v>14</v>
      </c>
      <c r="J3" s="75"/>
      <c r="K3" s="75"/>
    </row>
    <row r="4" spans="3:11" ht="21" x14ac:dyDescent="0.35">
      <c r="C4" s="8"/>
      <c r="D4" s="8"/>
      <c r="E4" s="8"/>
      <c r="F4" s="8"/>
      <c r="G4" s="8"/>
      <c r="H4" s="8"/>
      <c r="I4" s="75"/>
      <c r="J4" s="75"/>
      <c r="K4" s="75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36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35</v>
      </c>
      <c r="D9" s="30" t="s">
        <v>37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106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76" t="s">
        <v>12</v>
      </c>
      <c r="D14" s="77"/>
      <c r="E14" s="77"/>
      <c r="F14" s="77"/>
      <c r="G14" s="77"/>
      <c r="H14" s="77"/>
      <c r="I14" s="77"/>
      <c r="J14" s="77"/>
      <c r="K14" s="78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99</v>
      </c>
      <c r="H15" s="13" t="s">
        <v>100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8" t="s">
        <v>107</v>
      </c>
      <c r="E16" s="48" t="s">
        <v>108</v>
      </c>
      <c r="F16" s="18"/>
      <c r="G16" s="18">
        <f>[1]ASU!$E$12</f>
        <v>1349.4</v>
      </c>
      <c r="H16" s="18"/>
      <c r="I16" s="18">
        <f>K35</f>
        <v>1551.6899999999998</v>
      </c>
      <c r="J16" s="18">
        <f>I16+H16+G16</f>
        <v>2901.09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7" t="s">
        <v>7</v>
      </c>
      <c r="D19" s="79" t="s">
        <v>8</v>
      </c>
      <c r="E19" s="79"/>
      <c r="F19" s="79" t="s">
        <v>9</v>
      </c>
      <c r="G19" s="79"/>
      <c r="H19" s="79"/>
      <c r="I19" s="20" t="s">
        <v>13</v>
      </c>
      <c r="J19" s="20" t="s">
        <v>10</v>
      </c>
      <c r="K19" s="21" t="s">
        <v>11</v>
      </c>
    </row>
    <row r="20" spans="3:11" ht="21" x14ac:dyDescent="0.35">
      <c r="C20" s="37">
        <v>44170</v>
      </c>
      <c r="D20" s="91" t="s">
        <v>32</v>
      </c>
      <c r="E20" s="91"/>
      <c r="F20" s="45" t="s">
        <v>111</v>
      </c>
      <c r="G20" s="45"/>
      <c r="H20" s="45"/>
      <c r="I20" s="9"/>
      <c r="J20" s="22">
        <v>0</v>
      </c>
      <c r="K20" s="9">
        <f>H21</f>
        <v>104.25999999999999</v>
      </c>
    </row>
    <row r="21" spans="3:11" ht="21" x14ac:dyDescent="0.35">
      <c r="C21" s="38"/>
      <c r="D21" s="8"/>
      <c r="E21" s="8"/>
      <c r="F21" s="45">
        <v>28</v>
      </c>
      <c r="G21" s="45">
        <v>15</v>
      </c>
      <c r="H21" s="46">
        <f>(F21-G21)*8.02</f>
        <v>104.25999999999999</v>
      </c>
      <c r="I21" s="9"/>
      <c r="J21" s="9"/>
      <c r="K21" s="9"/>
    </row>
    <row r="22" spans="3:11" ht="21" x14ac:dyDescent="0.35">
      <c r="C22" s="38"/>
      <c r="D22" s="86" t="s">
        <v>62</v>
      </c>
      <c r="E22" s="86"/>
      <c r="F22" s="85">
        <f>F21-G21</f>
        <v>13</v>
      </c>
      <c r="G22" s="85"/>
      <c r="H22" s="46"/>
      <c r="I22" s="9"/>
      <c r="J22" s="9"/>
      <c r="K22" s="9"/>
    </row>
    <row r="23" spans="3:11" ht="21" x14ac:dyDescent="0.35">
      <c r="C23" s="38"/>
      <c r="D23" s="8"/>
      <c r="E23" s="8"/>
      <c r="F23" s="45"/>
      <c r="G23" s="45"/>
      <c r="H23" s="46"/>
      <c r="I23" s="9"/>
      <c r="J23" s="9"/>
      <c r="K23" s="9"/>
    </row>
    <row r="24" spans="3:11" ht="21" x14ac:dyDescent="0.35">
      <c r="C24" s="37">
        <v>44170</v>
      </c>
      <c r="D24" s="7" t="s">
        <v>15</v>
      </c>
      <c r="E24" s="8"/>
      <c r="F24" s="45" t="s">
        <v>112</v>
      </c>
      <c r="G24" s="45"/>
      <c r="H24" s="45"/>
      <c r="I24" s="9"/>
      <c r="J24" s="22">
        <v>0</v>
      </c>
      <c r="K24" s="9">
        <f>H25</f>
        <v>98.03</v>
      </c>
    </row>
    <row r="25" spans="3:11" ht="21" x14ac:dyDescent="0.35">
      <c r="C25" s="38"/>
      <c r="D25" s="8"/>
      <c r="E25" s="8"/>
      <c r="F25" s="45">
        <v>4</v>
      </c>
      <c r="G25" s="45">
        <v>3</v>
      </c>
      <c r="H25" s="46">
        <f>(F25-G25)*98.03</f>
        <v>98.03</v>
      </c>
      <c r="I25" s="9"/>
      <c r="J25" s="9"/>
      <c r="K25" s="9"/>
    </row>
    <row r="26" spans="3:11" ht="21" x14ac:dyDescent="0.35">
      <c r="C26" s="38"/>
      <c r="D26" s="86" t="s">
        <v>63</v>
      </c>
      <c r="E26" s="86"/>
      <c r="F26" s="85">
        <f>F25-G25</f>
        <v>1</v>
      </c>
      <c r="G26" s="85"/>
      <c r="H26" s="44"/>
      <c r="I26" s="9"/>
      <c r="J26" s="9"/>
      <c r="K26" s="9"/>
    </row>
    <row r="27" spans="3:11" ht="21" x14ac:dyDescent="0.35">
      <c r="C27" s="37"/>
      <c r="D27" s="7"/>
      <c r="E27" s="8"/>
      <c r="F27" s="8"/>
      <c r="G27" s="8"/>
      <c r="H27" s="8"/>
      <c r="I27" s="9"/>
      <c r="J27" s="22"/>
      <c r="K27" s="9"/>
    </row>
    <row r="28" spans="3:11" ht="21" customHeight="1" x14ac:dyDescent="0.35">
      <c r="C28" s="37">
        <v>44170</v>
      </c>
      <c r="D28" s="91" t="s">
        <v>103</v>
      </c>
      <c r="E28" s="91"/>
      <c r="F28" s="45" t="s">
        <v>109</v>
      </c>
      <c r="G28" s="45"/>
      <c r="H28" s="45"/>
      <c r="I28" s="9"/>
      <c r="J28" s="22"/>
      <c r="K28" s="9"/>
    </row>
    <row r="29" spans="3:11" ht="21" x14ac:dyDescent="0.35">
      <c r="C29" s="38"/>
      <c r="D29" s="8"/>
      <c r="E29" s="8"/>
      <c r="F29" s="45">
        <v>22.49</v>
      </c>
      <c r="G29" s="45">
        <v>60</v>
      </c>
      <c r="H29" s="46">
        <f>F29*G29</f>
        <v>1349.3999999999999</v>
      </c>
      <c r="I29" s="9"/>
      <c r="J29" s="22">
        <v>0</v>
      </c>
      <c r="K29" s="9">
        <f>H29</f>
        <v>1349.3999999999999</v>
      </c>
    </row>
    <row r="30" spans="3:11" ht="35.1" customHeight="1" x14ac:dyDescent="0.35">
      <c r="C30" s="66"/>
      <c r="D30" s="66"/>
      <c r="E30" s="66"/>
      <c r="F30" s="73"/>
      <c r="G30" s="73"/>
      <c r="H30" s="73"/>
      <c r="I30" s="9"/>
      <c r="J30" s="9"/>
      <c r="K30" s="9"/>
    </row>
    <row r="31" spans="3:11" ht="21" x14ac:dyDescent="0.35">
      <c r="C31" s="39"/>
      <c r="D31" s="43"/>
      <c r="E31" s="43"/>
      <c r="F31" s="72"/>
      <c r="G31" s="72"/>
      <c r="H31" s="72"/>
      <c r="I31" s="9"/>
      <c r="J31" s="9"/>
      <c r="K31" s="9"/>
    </row>
    <row r="32" spans="3:11" ht="21" customHeight="1" x14ac:dyDescent="0.35">
      <c r="C32" s="37"/>
      <c r="D32" s="89"/>
      <c r="E32" s="89"/>
      <c r="F32" s="90"/>
      <c r="G32" s="90"/>
      <c r="H32" s="90"/>
      <c r="I32" s="90"/>
      <c r="J32" s="62"/>
      <c r="K32" s="63"/>
    </row>
    <row r="33" spans="2:12" ht="27" customHeight="1" x14ac:dyDescent="0.35">
      <c r="C33" s="39"/>
      <c r="D33" s="43"/>
      <c r="E33" s="43"/>
      <c r="F33" s="72"/>
      <c r="G33" s="72"/>
      <c r="H33" s="72"/>
      <c r="I33" s="9"/>
      <c r="J33" s="9"/>
      <c r="K33" s="9"/>
    </row>
    <row r="34" spans="2:12" ht="21" x14ac:dyDescent="0.35">
      <c r="C34" s="40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1">
        <f>I34+J34</f>
        <v>0</v>
      </c>
    </row>
    <row r="35" spans="2:12" ht="21" x14ac:dyDescent="0.35">
      <c r="B35" s="8"/>
      <c r="C35" s="39"/>
      <c r="D35" s="8"/>
      <c r="E35" s="8"/>
      <c r="F35" s="8"/>
      <c r="G35" s="8"/>
      <c r="H35" s="8"/>
      <c r="I35" s="9"/>
      <c r="J35" s="22"/>
      <c r="K35" s="9">
        <f>(K20+K24+K29)</f>
        <v>1551.6899999999998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2"/>
      <c r="H37" s="33" t="s">
        <v>16</v>
      </c>
      <c r="I37" s="34"/>
      <c r="J37" s="34"/>
      <c r="K37" s="35">
        <f>I16+H16+G16</f>
        <v>2901.09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88" t="s">
        <v>17</v>
      </c>
      <c r="D40" s="88"/>
      <c r="E40" s="88"/>
      <c r="F40" s="88"/>
      <c r="G40" s="88"/>
      <c r="H40" s="88"/>
      <c r="I40" s="88"/>
      <c r="J40" s="88"/>
      <c r="K40" s="88"/>
      <c r="L40" s="3"/>
    </row>
    <row r="41" spans="2:12" s="8" customFormat="1" ht="21" x14ac:dyDescent="0.35">
      <c r="B41" s="3"/>
      <c r="C41" s="71"/>
      <c r="D41" s="71"/>
      <c r="E41" s="71"/>
      <c r="F41" s="71"/>
      <c r="G41" s="71"/>
      <c r="H41" s="71"/>
      <c r="I41" s="71"/>
      <c r="J41" s="71"/>
      <c r="K41" s="71"/>
      <c r="L41" s="3"/>
    </row>
    <row r="42" spans="2:12" s="8" customFormat="1" ht="28.5" x14ac:dyDescent="0.45">
      <c r="B42" s="3"/>
      <c r="C42" s="10" t="s">
        <v>18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s="8" customFormat="1" ht="28.5" x14ac:dyDescent="0.45">
      <c r="B43" s="3"/>
      <c r="C43" s="27" t="s">
        <v>30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ht="10.5" customHeight="1" x14ac:dyDescent="0.25">
      <c r="C44" s="83"/>
      <c r="D44" s="83"/>
      <c r="E44" s="83"/>
      <c r="F44" s="83"/>
      <c r="G44" s="83"/>
      <c r="H44" s="83"/>
      <c r="I44" s="83"/>
      <c r="J44" s="83"/>
      <c r="K44" s="83"/>
    </row>
    <row r="45" spans="2:12" ht="30" customHeight="1" x14ac:dyDescent="0.45">
      <c r="C45" s="27" t="s">
        <v>27</v>
      </c>
      <c r="D45" s="27"/>
      <c r="E45" s="27"/>
      <c r="F45" s="27"/>
      <c r="G45" s="27"/>
      <c r="H45" s="27"/>
      <c r="I45" s="41"/>
      <c r="J45" s="41"/>
      <c r="K45" s="41"/>
    </row>
    <row r="46" spans="2:12" ht="14.25" customHeight="1" x14ac:dyDescent="0.45">
      <c r="C46" s="25"/>
      <c r="D46" s="25"/>
      <c r="E46" s="25"/>
      <c r="F46" s="25"/>
      <c r="G46" s="25"/>
      <c r="H46" s="25"/>
      <c r="I46" s="26"/>
      <c r="J46" s="26"/>
      <c r="K46" s="26"/>
    </row>
    <row r="47" spans="2:12" ht="21" x14ac:dyDescent="0.35">
      <c r="C47" s="8"/>
      <c r="D47" s="8"/>
      <c r="E47" s="8"/>
      <c r="F47" s="8"/>
      <c r="G47" s="8"/>
      <c r="H47" s="8"/>
      <c r="I47" s="9"/>
      <c r="J47" s="9"/>
      <c r="K47" s="9"/>
    </row>
    <row r="50" spans="3:11" ht="21" x14ac:dyDescent="0.35">
      <c r="C50" s="8" t="s">
        <v>19</v>
      </c>
      <c r="D50" s="8"/>
      <c r="E50" s="8"/>
      <c r="F50" s="8"/>
      <c r="G50" s="8" t="s">
        <v>20</v>
      </c>
      <c r="H50" s="8"/>
      <c r="I50" s="9"/>
      <c r="J50" s="9"/>
      <c r="K50" s="9"/>
    </row>
    <row r="51" spans="3:11" ht="21" x14ac:dyDescent="0.35">
      <c r="C51" s="8"/>
      <c r="D51" s="8"/>
      <c r="E51" s="8"/>
      <c r="F51" s="8"/>
      <c r="G51" s="8"/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4" t="s">
        <v>110</v>
      </c>
      <c r="D53" s="84"/>
      <c r="E53" s="84"/>
      <c r="F53" s="8"/>
      <c r="G53" s="84" t="s">
        <v>31</v>
      </c>
      <c r="H53" s="84"/>
      <c r="I53" s="9"/>
      <c r="J53" s="9"/>
      <c r="K53" s="9"/>
    </row>
    <row r="54" spans="3:11" ht="21" x14ac:dyDescent="0.35">
      <c r="C54" s="74" t="s">
        <v>23</v>
      </c>
      <c r="D54" s="74"/>
      <c r="E54" s="74"/>
      <c r="F54" s="8"/>
      <c r="G54" s="74" t="s">
        <v>24</v>
      </c>
      <c r="H54" s="74"/>
      <c r="I54" s="9"/>
      <c r="J54" s="9"/>
      <c r="K54" s="9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.75" thickBot="1" x14ac:dyDescent="0.4">
      <c r="C56" s="23"/>
      <c r="D56" s="23"/>
      <c r="E56" s="23"/>
      <c r="F56" s="23"/>
      <c r="G56" s="23"/>
      <c r="H56" s="23"/>
      <c r="I56" s="39"/>
      <c r="J56" s="42" t="s">
        <v>26</v>
      </c>
      <c r="K56" s="24"/>
    </row>
    <row r="57" spans="3:11" ht="21" x14ac:dyDescent="0.35">
      <c r="C57" s="8"/>
      <c r="D57" s="8"/>
      <c r="E57" s="8"/>
      <c r="F57" s="8"/>
      <c r="G57" s="8"/>
      <c r="H57" s="8"/>
      <c r="I57" s="9"/>
      <c r="J57" s="9"/>
      <c r="K57" s="9"/>
    </row>
    <row r="58" spans="3:11" ht="21" x14ac:dyDescent="0.35">
      <c r="C58" s="7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8"/>
      <c r="D59" s="8"/>
      <c r="E59" s="8"/>
      <c r="F59" s="8"/>
      <c r="G59" s="8"/>
      <c r="H59" s="8"/>
      <c r="I59" s="9"/>
      <c r="J59" s="9"/>
      <c r="K59" s="9"/>
    </row>
  </sheetData>
  <mergeCells count="18">
    <mergeCell ref="C40:K40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D28:E28"/>
    <mergeCell ref="D32:E32"/>
    <mergeCell ref="F32:I32"/>
    <mergeCell ref="C44:K44"/>
    <mergeCell ref="C53:E53"/>
    <mergeCell ref="G53:H53"/>
    <mergeCell ref="C54:E54"/>
    <mergeCell ref="G54:H54"/>
  </mergeCells>
  <pageMargins left="0.7" right="0.7" top="0.75" bottom="0.75" header="0.3" footer="0.3"/>
  <pageSetup scale="55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2:L60"/>
  <sheetViews>
    <sheetView topLeftCell="A7" zoomScale="70" zoomScaleNormal="70" workbookViewId="0">
      <selection activeCell="F26" sqref="F26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75" t="s">
        <v>14</v>
      </c>
      <c r="J3" s="75"/>
      <c r="K3" s="75"/>
    </row>
    <row r="4" spans="3:11" ht="21" x14ac:dyDescent="0.35">
      <c r="C4" s="8"/>
      <c r="D4" s="8"/>
      <c r="E4" s="8"/>
      <c r="F4" s="8"/>
      <c r="G4" s="8"/>
      <c r="H4" s="8"/>
      <c r="I4" s="75"/>
      <c r="J4" s="75"/>
      <c r="K4" s="75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36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35</v>
      </c>
      <c r="D9" s="30" t="s">
        <v>37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43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76" t="s">
        <v>12</v>
      </c>
      <c r="D14" s="77"/>
      <c r="E14" s="77"/>
      <c r="F14" s="77"/>
      <c r="G14" s="77"/>
      <c r="H14" s="77"/>
      <c r="I14" s="77"/>
      <c r="J14" s="77"/>
      <c r="K14" s="78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8" t="s">
        <v>44</v>
      </c>
      <c r="E16" s="48" t="s">
        <v>45</v>
      </c>
      <c r="F16" s="18"/>
      <c r="G16" s="18"/>
      <c r="H16" s="18">
        <v>52.2</v>
      </c>
      <c r="I16" s="18">
        <f>K35</f>
        <v>446.91</v>
      </c>
      <c r="J16" s="18">
        <f>I16+H16+G16</f>
        <v>499.11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7" t="s">
        <v>7</v>
      </c>
      <c r="D19" s="79" t="s">
        <v>8</v>
      </c>
      <c r="E19" s="79"/>
      <c r="F19" s="79" t="s">
        <v>9</v>
      </c>
      <c r="G19" s="79"/>
      <c r="H19" s="79"/>
      <c r="I19" s="20" t="s">
        <v>13</v>
      </c>
      <c r="J19" s="20" t="s">
        <v>10</v>
      </c>
      <c r="K19" s="21" t="s">
        <v>11</v>
      </c>
    </row>
    <row r="20" spans="3:11" ht="21" x14ac:dyDescent="0.35">
      <c r="C20" s="37">
        <v>43954</v>
      </c>
      <c r="D20" s="80" t="s">
        <v>32</v>
      </c>
      <c r="E20" s="80"/>
      <c r="F20" s="45" t="s">
        <v>46</v>
      </c>
      <c r="G20" s="45"/>
      <c r="H20" s="45"/>
      <c r="I20" s="9"/>
      <c r="J20" s="22">
        <v>0</v>
      </c>
      <c r="K20" s="9">
        <f>H21</f>
        <v>94.98</v>
      </c>
    </row>
    <row r="21" spans="3:11" ht="21" x14ac:dyDescent="0.35">
      <c r="C21" s="38"/>
      <c r="D21" s="8"/>
      <c r="E21" s="8"/>
      <c r="F21" s="45">
        <v>9</v>
      </c>
      <c r="G21" s="45">
        <v>3</v>
      </c>
      <c r="H21" s="46">
        <f>(F21-G21)*15.83</f>
        <v>94.98</v>
      </c>
      <c r="I21" s="9"/>
      <c r="J21" s="9"/>
      <c r="K21" s="9"/>
    </row>
    <row r="22" spans="3:11" ht="21" x14ac:dyDescent="0.35">
      <c r="C22" s="38"/>
      <c r="D22" s="8"/>
      <c r="E22" s="8"/>
      <c r="F22" s="45"/>
      <c r="G22" s="45"/>
      <c r="H22" s="46"/>
      <c r="I22" s="9"/>
      <c r="J22" s="9"/>
      <c r="K22" s="9"/>
    </row>
    <row r="23" spans="3:11" ht="21" x14ac:dyDescent="0.35">
      <c r="C23" s="38"/>
      <c r="D23" s="8"/>
      <c r="E23" s="8"/>
      <c r="F23" s="45"/>
      <c r="G23" s="45"/>
      <c r="H23" s="46"/>
      <c r="I23" s="9"/>
      <c r="J23" s="9"/>
      <c r="K23" s="9"/>
    </row>
    <row r="24" spans="3:11" ht="21" x14ac:dyDescent="0.35">
      <c r="C24" s="37">
        <v>43954</v>
      </c>
      <c r="D24" s="8" t="s">
        <v>15</v>
      </c>
      <c r="E24" s="8"/>
      <c r="F24" s="45" t="s">
        <v>47</v>
      </c>
      <c r="G24" s="45"/>
      <c r="H24" s="45"/>
      <c r="I24" s="9"/>
      <c r="J24" s="22">
        <v>0</v>
      </c>
      <c r="K24" s="9">
        <f>H25</f>
        <v>351.93</v>
      </c>
    </row>
    <row r="25" spans="3:11" ht="21" x14ac:dyDescent="0.35">
      <c r="C25" s="38"/>
      <c r="D25" s="8"/>
      <c r="E25" s="8"/>
      <c r="F25" s="45">
        <v>3</v>
      </c>
      <c r="G25" s="45">
        <v>0</v>
      </c>
      <c r="H25" s="46">
        <f>(F25-G25)*117.31</f>
        <v>351.93</v>
      </c>
      <c r="I25" s="9"/>
      <c r="J25" s="9"/>
      <c r="K25" s="9"/>
    </row>
    <row r="26" spans="3:11" ht="21" x14ac:dyDescent="0.35">
      <c r="C26" s="38"/>
      <c r="D26" s="8"/>
      <c r="E26" s="8"/>
      <c r="F26" s="36"/>
      <c r="G26" s="36"/>
      <c r="H26" s="44"/>
      <c r="I26" s="9"/>
      <c r="J26" s="9"/>
      <c r="K26" s="9"/>
    </row>
    <row r="27" spans="3:11" ht="21" x14ac:dyDescent="0.35">
      <c r="C27" s="37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7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7"/>
      <c r="D29" s="43"/>
      <c r="E29" s="43"/>
      <c r="F29" s="81"/>
      <c r="G29" s="82"/>
      <c r="H29" s="82"/>
      <c r="I29" s="9">
        <v>0</v>
      </c>
      <c r="J29" s="22">
        <v>0</v>
      </c>
      <c r="K29" s="9">
        <f>I29+J29</f>
        <v>0</v>
      </c>
    </row>
    <row r="30" spans="3:11" ht="21" x14ac:dyDescent="0.35">
      <c r="C30" s="39"/>
      <c r="D30" s="43"/>
      <c r="E30" s="43"/>
      <c r="F30" s="82"/>
      <c r="G30" s="82"/>
      <c r="H30" s="82"/>
      <c r="I30" s="9"/>
      <c r="J30" s="9"/>
      <c r="K30" s="9"/>
    </row>
    <row r="31" spans="3:11" ht="21" x14ac:dyDescent="0.35">
      <c r="C31" s="39"/>
      <c r="D31" s="43"/>
      <c r="E31" s="43"/>
      <c r="F31" s="50"/>
      <c r="G31" s="50"/>
      <c r="H31" s="50"/>
      <c r="I31" s="9"/>
      <c r="J31" s="9"/>
      <c r="K31" s="9"/>
    </row>
    <row r="32" spans="3:11" ht="21" x14ac:dyDescent="0.35">
      <c r="C32" s="37"/>
      <c r="D32" s="43"/>
      <c r="E32" s="43"/>
      <c r="F32" s="81"/>
      <c r="G32" s="82"/>
      <c r="H32" s="82"/>
      <c r="I32" s="9"/>
      <c r="J32" s="9">
        <v>0</v>
      </c>
      <c r="K32" s="9">
        <f>I32+J32</f>
        <v>0</v>
      </c>
    </row>
    <row r="33" spans="2:12" ht="27" customHeight="1" x14ac:dyDescent="0.35">
      <c r="C33" s="39"/>
      <c r="D33" s="43"/>
      <c r="E33" s="43"/>
      <c r="F33" s="50"/>
      <c r="G33" s="50"/>
      <c r="H33" s="50"/>
      <c r="I33" s="9"/>
      <c r="J33" s="9"/>
      <c r="K33" s="9"/>
    </row>
    <row r="34" spans="2:12" ht="21" x14ac:dyDescent="0.35">
      <c r="C34" s="40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1">
        <f>I34+J34</f>
        <v>0</v>
      </c>
    </row>
    <row r="35" spans="2:12" ht="21" x14ac:dyDescent="0.35">
      <c r="B35" s="8"/>
      <c r="C35" s="39"/>
      <c r="D35" s="8"/>
      <c r="E35" s="8"/>
      <c r="F35" s="8"/>
      <c r="G35" s="8"/>
      <c r="H35" s="8"/>
      <c r="I35" s="9"/>
      <c r="J35" s="22"/>
      <c r="K35" s="9">
        <f>SUM(K20:K34)</f>
        <v>446.91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2"/>
      <c r="H37" s="33" t="s">
        <v>16</v>
      </c>
      <c r="I37" s="34"/>
      <c r="J37" s="34"/>
      <c r="K37" s="35">
        <f>I16+H16+G16</f>
        <v>499.11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74" t="s">
        <v>17</v>
      </c>
      <c r="D40" s="74"/>
      <c r="E40" s="74"/>
      <c r="F40" s="74"/>
      <c r="G40" s="74"/>
      <c r="H40" s="74"/>
      <c r="I40" s="74"/>
      <c r="J40" s="74"/>
      <c r="K40" s="74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83"/>
      <c r="D45" s="83"/>
      <c r="E45" s="83"/>
      <c r="F45" s="83"/>
      <c r="G45" s="83"/>
      <c r="H45" s="83"/>
      <c r="I45" s="83"/>
      <c r="J45" s="83"/>
      <c r="K45" s="83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1"/>
      <c r="J46" s="41"/>
      <c r="K46" s="41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84" t="s">
        <v>33</v>
      </c>
      <c r="D54" s="84"/>
      <c r="E54" s="84"/>
      <c r="F54" s="8"/>
      <c r="G54" s="84" t="s">
        <v>31</v>
      </c>
      <c r="H54" s="84"/>
      <c r="I54" s="9"/>
      <c r="J54" s="9"/>
      <c r="K54" s="9"/>
    </row>
    <row r="55" spans="3:11" ht="21" x14ac:dyDescent="0.35">
      <c r="C55" s="74" t="s">
        <v>23</v>
      </c>
      <c r="D55" s="74"/>
      <c r="E55" s="74"/>
      <c r="F55" s="8"/>
      <c r="G55" s="74" t="s">
        <v>24</v>
      </c>
      <c r="H55" s="74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39"/>
      <c r="J57" s="42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:L61"/>
  <sheetViews>
    <sheetView topLeftCell="A13" zoomScale="70" zoomScaleNormal="70" workbookViewId="0">
      <selection activeCell="D26" sqref="D26:G26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75" t="s">
        <v>14</v>
      </c>
      <c r="J3" s="75"/>
      <c r="K3" s="75"/>
    </row>
    <row r="4" spans="3:11" ht="21" x14ac:dyDescent="0.35">
      <c r="C4" s="8"/>
      <c r="D4" s="8"/>
      <c r="E4" s="8"/>
      <c r="F4" s="8"/>
      <c r="G4" s="8"/>
      <c r="H4" s="8"/>
      <c r="I4" s="75"/>
      <c r="J4" s="75"/>
      <c r="K4" s="75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36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35</v>
      </c>
      <c r="D9" s="30" t="s">
        <v>37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48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76" t="s">
        <v>12</v>
      </c>
      <c r="D14" s="77"/>
      <c r="E14" s="77"/>
      <c r="F14" s="77"/>
      <c r="G14" s="77"/>
      <c r="H14" s="77"/>
      <c r="I14" s="77"/>
      <c r="J14" s="77"/>
      <c r="K14" s="78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8" t="s">
        <v>49</v>
      </c>
      <c r="E16" s="48" t="s">
        <v>50</v>
      </c>
      <c r="F16" s="18"/>
      <c r="G16" s="18"/>
      <c r="H16" s="18">
        <v>499.11</v>
      </c>
      <c r="I16" s="18">
        <f>K35</f>
        <v>79.150000000000006</v>
      </c>
      <c r="J16" s="18">
        <f>I16+H16+G16</f>
        <v>578.26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7" t="s">
        <v>7</v>
      </c>
      <c r="D19" s="79" t="s">
        <v>8</v>
      </c>
      <c r="E19" s="79"/>
      <c r="F19" s="79" t="s">
        <v>9</v>
      </c>
      <c r="G19" s="79"/>
      <c r="H19" s="79"/>
      <c r="I19" s="20" t="s">
        <v>13</v>
      </c>
      <c r="J19" s="20" t="s">
        <v>10</v>
      </c>
      <c r="K19" s="21" t="s">
        <v>11</v>
      </c>
    </row>
    <row r="20" spans="3:11" ht="21" x14ac:dyDescent="0.35">
      <c r="C20" s="37">
        <v>43955</v>
      </c>
      <c r="D20" s="80" t="s">
        <v>32</v>
      </c>
      <c r="E20" s="80"/>
      <c r="F20" s="45" t="s">
        <v>51</v>
      </c>
      <c r="G20" s="45"/>
      <c r="H20" s="45"/>
      <c r="I20" s="9"/>
      <c r="J20" s="22">
        <v>0</v>
      </c>
      <c r="K20" s="9">
        <f>H21</f>
        <v>79.150000000000006</v>
      </c>
    </row>
    <row r="21" spans="3:11" ht="21" x14ac:dyDescent="0.35">
      <c r="C21" s="38"/>
      <c r="D21" s="8"/>
      <c r="E21" s="8"/>
      <c r="F21" s="45">
        <v>14</v>
      </c>
      <c r="G21" s="45">
        <v>9</v>
      </c>
      <c r="H21" s="46">
        <f>(F21-G21)*15.83</f>
        <v>79.150000000000006</v>
      </c>
      <c r="I21" s="9"/>
      <c r="J21" s="9"/>
      <c r="K21" s="9"/>
    </row>
    <row r="22" spans="3:11" ht="21" x14ac:dyDescent="0.35">
      <c r="C22" s="38"/>
      <c r="D22" s="86" t="s">
        <v>62</v>
      </c>
      <c r="E22" s="86"/>
      <c r="F22" s="85">
        <f>F21-G21</f>
        <v>5</v>
      </c>
      <c r="G22" s="85"/>
      <c r="H22" s="46"/>
      <c r="I22" s="9"/>
      <c r="J22" s="9"/>
      <c r="K22" s="9"/>
    </row>
    <row r="23" spans="3:11" ht="21" x14ac:dyDescent="0.35">
      <c r="C23" s="38"/>
      <c r="D23" s="8"/>
      <c r="E23" s="8"/>
      <c r="F23" s="45"/>
      <c r="G23" s="45"/>
      <c r="H23" s="46"/>
      <c r="I23" s="9"/>
      <c r="J23" s="9"/>
      <c r="K23" s="9"/>
    </row>
    <row r="24" spans="3:11" ht="21" x14ac:dyDescent="0.35">
      <c r="C24" s="37">
        <v>43955</v>
      </c>
      <c r="D24" s="8" t="s">
        <v>15</v>
      </c>
      <c r="E24" s="8"/>
      <c r="F24" s="45" t="s">
        <v>52</v>
      </c>
      <c r="G24" s="45"/>
      <c r="H24" s="45"/>
      <c r="I24" s="9"/>
      <c r="J24" s="22">
        <v>0</v>
      </c>
      <c r="K24" s="9">
        <f>H25</f>
        <v>0</v>
      </c>
    </row>
    <row r="25" spans="3:11" ht="21" x14ac:dyDescent="0.35">
      <c r="C25" s="38"/>
      <c r="D25" s="8"/>
      <c r="E25" s="8"/>
      <c r="F25" s="45">
        <v>3</v>
      </c>
      <c r="G25" s="45">
        <v>3</v>
      </c>
      <c r="H25" s="46">
        <f>(F25-G25)*117.31</f>
        <v>0</v>
      </c>
      <c r="I25" s="9"/>
      <c r="J25" s="9"/>
      <c r="K25" s="9"/>
    </row>
    <row r="26" spans="3:11" ht="21" x14ac:dyDescent="0.35">
      <c r="C26" s="38"/>
      <c r="D26" s="86" t="s">
        <v>63</v>
      </c>
      <c r="E26" s="86"/>
      <c r="F26" s="85">
        <f>F25-G25</f>
        <v>0</v>
      </c>
      <c r="G26" s="85"/>
      <c r="H26" s="44"/>
      <c r="I26" s="9"/>
      <c r="J26" s="9"/>
      <c r="K26" s="9"/>
    </row>
    <row r="27" spans="3:11" ht="21" x14ac:dyDescent="0.35">
      <c r="C27" s="37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7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7"/>
      <c r="D29" s="43"/>
      <c r="E29" s="43"/>
      <c r="F29" s="81"/>
      <c r="G29" s="82"/>
      <c r="H29" s="82"/>
      <c r="I29" s="9">
        <v>0</v>
      </c>
      <c r="J29" s="22">
        <v>0</v>
      </c>
      <c r="K29" s="9">
        <f>I29+J29</f>
        <v>0</v>
      </c>
    </row>
    <row r="30" spans="3:11" ht="21" x14ac:dyDescent="0.35">
      <c r="C30" s="39"/>
      <c r="D30" s="43"/>
      <c r="E30" s="43"/>
      <c r="F30" s="82"/>
      <c r="G30" s="82"/>
      <c r="H30" s="82"/>
      <c r="I30" s="9"/>
      <c r="J30" s="9"/>
      <c r="K30" s="9"/>
    </row>
    <row r="31" spans="3:11" ht="21" x14ac:dyDescent="0.35">
      <c r="C31" s="39"/>
      <c r="D31" s="43"/>
      <c r="E31" s="43"/>
      <c r="F31" s="51"/>
      <c r="G31" s="51"/>
      <c r="H31" s="51"/>
      <c r="I31" s="9"/>
      <c r="J31" s="9"/>
      <c r="K31" s="9"/>
    </row>
    <row r="32" spans="3:11" ht="21" x14ac:dyDescent="0.35">
      <c r="C32" s="37"/>
      <c r="D32" s="43"/>
      <c r="E32" s="43"/>
      <c r="F32" s="81"/>
      <c r="G32" s="82"/>
      <c r="H32" s="82"/>
      <c r="I32" s="9"/>
      <c r="J32" s="9">
        <v>0</v>
      </c>
      <c r="K32" s="9">
        <f>I32+J32</f>
        <v>0</v>
      </c>
    </row>
    <row r="33" spans="2:12" ht="27" customHeight="1" x14ac:dyDescent="0.35">
      <c r="C33" s="39"/>
      <c r="D33" s="43"/>
      <c r="E33" s="43"/>
      <c r="F33" s="51"/>
      <c r="G33" s="51"/>
      <c r="H33" s="51"/>
      <c r="I33" s="9"/>
      <c r="J33" s="9"/>
      <c r="K33" s="9"/>
    </row>
    <row r="34" spans="2:12" ht="21" x14ac:dyDescent="0.35">
      <c r="C34" s="40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1">
        <f>I34+J34</f>
        <v>0</v>
      </c>
    </row>
    <row r="35" spans="2:12" ht="21" x14ac:dyDescent="0.35">
      <c r="B35" s="8"/>
      <c r="C35" s="39"/>
      <c r="D35" s="8"/>
      <c r="E35" s="8"/>
      <c r="F35" s="8"/>
      <c r="G35" s="8"/>
      <c r="H35" s="8"/>
      <c r="I35" s="9"/>
      <c r="J35" s="22"/>
      <c r="K35" s="9">
        <f>SUM(K20:K34)</f>
        <v>79.150000000000006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2"/>
      <c r="H37" s="33" t="s">
        <v>16</v>
      </c>
      <c r="I37" s="34"/>
      <c r="J37" s="34"/>
      <c r="K37" s="35">
        <f>I16+H16+G16</f>
        <v>578.26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74" t="s">
        <v>17</v>
      </c>
      <c r="D40" s="74"/>
      <c r="E40" s="74"/>
      <c r="F40" s="74"/>
      <c r="G40" s="74"/>
      <c r="H40" s="74"/>
      <c r="I40" s="74"/>
      <c r="J40" s="74"/>
      <c r="K40" s="74"/>
      <c r="L40" s="3"/>
    </row>
    <row r="41" spans="2:12" s="8" customFormat="1" ht="21" x14ac:dyDescent="0.35">
      <c r="B41" s="3"/>
      <c r="C41" s="53" t="s">
        <v>53</v>
      </c>
      <c r="D41" s="53" t="s">
        <v>54</v>
      </c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54"/>
      <c r="D42" s="53" t="s">
        <v>55</v>
      </c>
      <c r="E42" s="3"/>
      <c r="F42" s="3"/>
      <c r="G42" s="3"/>
      <c r="H42" s="3"/>
      <c r="I42" s="4"/>
      <c r="J42" s="4"/>
      <c r="K42" s="4"/>
      <c r="L42" s="3"/>
    </row>
    <row r="43" spans="2:12" s="8" customFormat="1" ht="21" x14ac:dyDescent="0.35">
      <c r="B43" s="3"/>
      <c r="C43" s="54"/>
      <c r="D43" s="53"/>
      <c r="E43" s="3"/>
      <c r="F43" s="3"/>
      <c r="G43" s="3"/>
      <c r="H43" s="3"/>
      <c r="I43" s="4"/>
      <c r="J43" s="4"/>
      <c r="K43" s="4"/>
      <c r="L43" s="3"/>
    </row>
    <row r="44" spans="2:12" s="8" customFormat="1" ht="28.5" x14ac:dyDescent="0.45">
      <c r="B44" s="3"/>
      <c r="C44" s="10" t="s">
        <v>18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s="8" customFormat="1" ht="28.5" x14ac:dyDescent="0.45">
      <c r="B45" s="3"/>
      <c r="C45" s="27" t="s">
        <v>30</v>
      </c>
      <c r="D45" s="25"/>
      <c r="E45" s="25"/>
      <c r="F45" s="25"/>
      <c r="G45" s="25"/>
      <c r="H45" s="25"/>
      <c r="I45" s="26"/>
      <c r="J45" s="26"/>
      <c r="K45" s="26"/>
      <c r="L45" s="3"/>
    </row>
    <row r="46" spans="2:12" ht="10.5" customHeight="1" x14ac:dyDescent="0.25">
      <c r="C46" s="83"/>
      <c r="D46" s="83"/>
      <c r="E46" s="83"/>
      <c r="F46" s="83"/>
      <c r="G46" s="83"/>
      <c r="H46" s="83"/>
      <c r="I46" s="83"/>
      <c r="J46" s="83"/>
      <c r="K46" s="83"/>
    </row>
    <row r="47" spans="2:12" ht="30" customHeight="1" x14ac:dyDescent="0.45">
      <c r="C47" s="27" t="s">
        <v>27</v>
      </c>
      <c r="D47" s="27"/>
      <c r="E47" s="27"/>
      <c r="F47" s="27"/>
      <c r="G47" s="27"/>
      <c r="H47" s="27"/>
      <c r="I47" s="41"/>
      <c r="J47" s="41"/>
      <c r="K47" s="41"/>
    </row>
    <row r="48" spans="2:12" ht="14.25" customHeight="1" x14ac:dyDescent="0.45">
      <c r="C48" s="25"/>
      <c r="D48" s="25"/>
      <c r="E48" s="25"/>
      <c r="F48" s="25"/>
      <c r="G48" s="25"/>
      <c r="H48" s="25"/>
      <c r="I48" s="26"/>
      <c r="J48" s="26"/>
      <c r="K48" s="26"/>
    </row>
    <row r="49" spans="3:11" ht="21" x14ac:dyDescent="0.35">
      <c r="C49" s="8"/>
      <c r="D49" s="8"/>
      <c r="E49" s="8"/>
      <c r="F49" s="8"/>
      <c r="G49" s="8"/>
      <c r="H49" s="8"/>
      <c r="I49" s="9"/>
      <c r="J49" s="9"/>
      <c r="K49" s="9"/>
    </row>
    <row r="52" spans="3:11" ht="21" x14ac:dyDescent="0.35">
      <c r="C52" s="8" t="s">
        <v>19</v>
      </c>
      <c r="D52" s="8"/>
      <c r="E52" s="8"/>
      <c r="F52" s="8"/>
      <c r="G52" s="8" t="s">
        <v>20</v>
      </c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" x14ac:dyDescent="0.35">
      <c r="C55" s="84" t="s">
        <v>33</v>
      </c>
      <c r="D55" s="84"/>
      <c r="E55" s="84"/>
      <c r="F55" s="8"/>
      <c r="G55" s="84" t="s">
        <v>31</v>
      </c>
      <c r="H55" s="84"/>
      <c r="I55" s="9"/>
      <c r="J55" s="9"/>
      <c r="K55" s="9"/>
    </row>
    <row r="56" spans="3:11" ht="21" x14ac:dyDescent="0.35">
      <c r="C56" s="74" t="s">
        <v>23</v>
      </c>
      <c r="D56" s="74"/>
      <c r="E56" s="74"/>
      <c r="F56" s="8"/>
      <c r="G56" s="74" t="s">
        <v>24</v>
      </c>
      <c r="H56" s="74"/>
      <c r="I56" s="9"/>
      <c r="J56" s="9"/>
      <c r="K56" s="9"/>
    </row>
    <row r="57" spans="3:11" ht="21" x14ac:dyDescent="0.35">
      <c r="C57" s="8"/>
      <c r="D57" s="8"/>
      <c r="E57" s="8"/>
      <c r="F57" s="8"/>
      <c r="G57" s="8"/>
      <c r="H57" s="8"/>
      <c r="I57" s="9"/>
      <c r="J57" s="9"/>
      <c r="K57" s="9"/>
    </row>
    <row r="58" spans="3:11" ht="21.75" thickBot="1" x14ac:dyDescent="0.4">
      <c r="C58" s="23"/>
      <c r="D58" s="23"/>
      <c r="E58" s="23"/>
      <c r="F58" s="23"/>
      <c r="G58" s="23"/>
      <c r="H58" s="23"/>
      <c r="I58" s="39"/>
      <c r="J58" s="42" t="s">
        <v>26</v>
      </c>
      <c r="K58" s="24"/>
    </row>
    <row r="59" spans="3:11" ht="21" x14ac:dyDescent="0.35">
      <c r="C59" s="8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7"/>
      <c r="D60" s="8"/>
      <c r="E60" s="8"/>
      <c r="F60" s="8"/>
      <c r="G60" s="8"/>
      <c r="H60" s="8"/>
      <c r="I60" s="9"/>
      <c r="J60" s="9"/>
      <c r="K60" s="9"/>
    </row>
    <row r="61" spans="3:11" ht="21" x14ac:dyDescent="0.35">
      <c r="C61" s="8"/>
      <c r="D61" s="8"/>
      <c r="E61" s="8"/>
      <c r="F61" s="8"/>
      <c r="G61" s="8"/>
      <c r="H61" s="8"/>
      <c r="I61" s="9"/>
      <c r="J61" s="9"/>
      <c r="K61" s="9"/>
    </row>
  </sheetData>
  <mergeCells count="17">
    <mergeCell ref="I3:K4"/>
    <mergeCell ref="C14:K14"/>
    <mergeCell ref="D19:E19"/>
    <mergeCell ref="F19:H19"/>
    <mergeCell ref="D20:E20"/>
    <mergeCell ref="F22:G22"/>
    <mergeCell ref="D26:E26"/>
    <mergeCell ref="F26:G26"/>
    <mergeCell ref="C56:E56"/>
    <mergeCell ref="G56:H56"/>
    <mergeCell ref="F29:H30"/>
    <mergeCell ref="F32:H32"/>
    <mergeCell ref="C40:K40"/>
    <mergeCell ref="C46:K46"/>
    <mergeCell ref="C55:E55"/>
    <mergeCell ref="G55:H55"/>
    <mergeCell ref="D22:E22"/>
  </mergeCells>
  <pageMargins left="0.7" right="0.7" top="0.75" bottom="0.75" header="0.3" footer="0.3"/>
  <pageSetup scale="55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:L62"/>
  <sheetViews>
    <sheetView topLeftCell="A19" zoomScale="70" zoomScaleNormal="70" workbookViewId="0">
      <selection activeCell="R31" sqref="R31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75" t="s">
        <v>14</v>
      </c>
      <c r="J3" s="75"/>
      <c r="K3" s="75"/>
    </row>
    <row r="4" spans="3:11" ht="21" x14ac:dyDescent="0.35">
      <c r="C4" s="8"/>
      <c r="D4" s="8"/>
      <c r="E4" s="8"/>
      <c r="F4" s="8"/>
      <c r="G4" s="8"/>
      <c r="H4" s="8"/>
      <c r="I4" s="75"/>
      <c r="J4" s="75"/>
      <c r="K4" s="75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36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35</v>
      </c>
      <c r="D9" s="30" t="s">
        <v>37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56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76" t="s">
        <v>12</v>
      </c>
      <c r="D14" s="77"/>
      <c r="E14" s="77"/>
      <c r="F14" s="77"/>
      <c r="G14" s="77"/>
      <c r="H14" s="77"/>
      <c r="I14" s="77"/>
      <c r="J14" s="77"/>
      <c r="K14" s="78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8" t="s">
        <v>57</v>
      </c>
      <c r="E16" s="48" t="s">
        <v>58</v>
      </c>
      <c r="F16" s="18"/>
      <c r="G16" s="18"/>
      <c r="H16" s="18">
        <v>578.26</v>
      </c>
      <c r="I16" s="18">
        <f>K36</f>
        <v>0</v>
      </c>
      <c r="J16" s="18">
        <f>I16+H16+G16</f>
        <v>578.26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7" t="s">
        <v>7</v>
      </c>
      <c r="D19" s="79" t="s">
        <v>8</v>
      </c>
      <c r="E19" s="79"/>
      <c r="F19" s="79" t="s">
        <v>9</v>
      </c>
      <c r="G19" s="79"/>
      <c r="H19" s="79"/>
      <c r="I19" s="20" t="s">
        <v>13</v>
      </c>
      <c r="J19" s="20" t="s">
        <v>10</v>
      </c>
      <c r="K19" s="21" t="s">
        <v>11</v>
      </c>
    </row>
    <row r="20" spans="3:11" ht="21" x14ac:dyDescent="0.35">
      <c r="C20" s="37">
        <v>43956</v>
      </c>
      <c r="D20" s="80" t="s">
        <v>32</v>
      </c>
      <c r="E20" s="80"/>
      <c r="F20" s="45" t="s">
        <v>59</v>
      </c>
      <c r="G20" s="45"/>
      <c r="H20" s="45"/>
      <c r="I20" s="9"/>
      <c r="J20" s="22">
        <v>0</v>
      </c>
      <c r="K20" s="9">
        <f>H21</f>
        <v>0</v>
      </c>
    </row>
    <row r="21" spans="3:11" ht="21" x14ac:dyDescent="0.35">
      <c r="C21" s="38"/>
      <c r="D21" s="8"/>
      <c r="E21" s="8"/>
      <c r="F21" s="45">
        <v>14</v>
      </c>
      <c r="G21" s="45">
        <v>14</v>
      </c>
      <c r="H21" s="46">
        <f>(F21-G21)*10.98</f>
        <v>0</v>
      </c>
      <c r="I21" s="9"/>
      <c r="J21" s="9"/>
      <c r="K21" s="9"/>
    </row>
    <row r="22" spans="3:11" ht="21" x14ac:dyDescent="0.35">
      <c r="C22" s="38"/>
      <c r="D22" s="86" t="s">
        <v>62</v>
      </c>
      <c r="E22" s="86"/>
      <c r="F22" s="85">
        <f>F21-G21</f>
        <v>0</v>
      </c>
      <c r="G22" s="85"/>
      <c r="H22" s="46"/>
      <c r="I22" s="9"/>
      <c r="J22" s="9"/>
      <c r="K22" s="9"/>
    </row>
    <row r="23" spans="3:11" ht="21" x14ac:dyDescent="0.35">
      <c r="C23" s="38"/>
      <c r="D23" s="8"/>
      <c r="E23" s="8"/>
      <c r="F23" s="45"/>
      <c r="G23" s="45"/>
      <c r="H23" s="46"/>
      <c r="I23" s="9"/>
      <c r="J23" s="9"/>
      <c r="K23" s="9"/>
    </row>
    <row r="24" spans="3:11" ht="21" x14ac:dyDescent="0.35">
      <c r="C24" s="37">
        <v>43956</v>
      </c>
      <c r="D24" s="8" t="s">
        <v>15</v>
      </c>
      <c r="E24" s="8"/>
      <c r="F24" s="45" t="s">
        <v>60</v>
      </c>
      <c r="G24" s="45"/>
      <c r="H24" s="45"/>
      <c r="I24" s="9"/>
      <c r="J24" s="22">
        <v>0</v>
      </c>
      <c r="K24" s="9">
        <f>H25</f>
        <v>0</v>
      </c>
    </row>
    <row r="25" spans="3:11" ht="21" x14ac:dyDescent="0.35">
      <c r="C25" s="38"/>
      <c r="D25" s="8"/>
      <c r="E25" s="8"/>
      <c r="F25" s="45">
        <v>3</v>
      </c>
      <c r="G25" s="45">
        <v>3</v>
      </c>
      <c r="H25" s="46">
        <f>(F25-G25)*97.76</f>
        <v>0</v>
      </c>
      <c r="I25" s="9"/>
      <c r="J25" s="9"/>
      <c r="K25" s="9"/>
    </row>
    <row r="26" spans="3:11" ht="21" x14ac:dyDescent="0.35">
      <c r="C26" s="38"/>
      <c r="D26" s="86" t="s">
        <v>63</v>
      </c>
      <c r="E26" s="86"/>
      <c r="F26" s="85">
        <f>F25-G25</f>
        <v>0</v>
      </c>
      <c r="G26" s="85"/>
      <c r="H26" s="44"/>
      <c r="I26" s="9"/>
      <c r="J26" s="9"/>
      <c r="K26" s="9"/>
    </row>
    <row r="27" spans="3:11" ht="21" x14ac:dyDescent="0.35">
      <c r="C27" s="38"/>
      <c r="D27" s="57"/>
      <c r="E27" s="57"/>
      <c r="F27" s="58"/>
      <c r="G27" s="58"/>
      <c r="H27" s="44"/>
      <c r="I27" s="9"/>
      <c r="J27" s="9"/>
      <c r="K27" s="9"/>
    </row>
    <row r="28" spans="3:11" ht="21" x14ac:dyDescent="0.35">
      <c r="C28" s="37"/>
      <c r="D28" s="7" t="s">
        <v>61</v>
      </c>
      <c r="E28" s="8"/>
      <c r="F28" s="8"/>
      <c r="G28" s="8"/>
      <c r="H28" s="8"/>
      <c r="I28" s="9">
        <f>(H21+H25)*20%</f>
        <v>0</v>
      </c>
      <c r="J28" s="22">
        <v>0</v>
      </c>
      <c r="K28" s="9">
        <f>I28</f>
        <v>0</v>
      </c>
    </row>
    <row r="29" spans="3:11" ht="21" x14ac:dyDescent="0.35">
      <c r="C29" s="87" t="s">
        <v>64</v>
      </c>
      <c r="D29" s="87"/>
      <c r="E29" s="87"/>
      <c r="F29" s="8"/>
      <c r="G29" s="8"/>
      <c r="H29" s="8"/>
      <c r="I29" s="9"/>
      <c r="J29" s="22"/>
      <c r="K29" s="9"/>
    </row>
    <row r="30" spans="3:11" ht="21" x14ac:dyDescent="0.35">
      <c r="C30" s="87"/>
      <c r="D30" s="87"/>
      <c r="E30" s="87"/>
      <c r="F30" s="81"/>
      <c r="G30" s="82"/>
      <c r="H30" s="82"/>
      <c r="I30" s="9">
        <v>0</v>
      </c>
      <c r="J30" s="22">
        <v>0</v>
      </c>
      <c r="K30" s="9">
        <f>I30+J30</f>
        <v>0</v>
      </c>
    </row>
    <row r="31" spans="3:11" ht="21" x14ac:dyDescent="0.35">
      <c r="C31" s="87"/>
      <c r="D31" s="87"/>
      <c r="E31" s="87"/>
      <c r="F31" s="82"/>
      <c r="G31" s="82"/>
      <c r="H31" s="82"/>
      <c r="I31" s="9"/>
      <c r="J31" s="9"/>
      <c r="K31" s="9"/>
    </row>
    <row r="32" spans="3:11" ht="21" x14ac:dyDescent="0.35">
      <c r="C32" s="39"/>
      <c r="D32" s="43"/>
      <c r="E32" s="43"/>
      <c r="F32" s="52"/>
      <c r="G32" s="52"/>
      <c r="H32" s="52"/>
      <c r="I32" s="9"/>
      <c r="J32" s="9"/>
      <c r="K32" s="9"/>
    </row>
    <row r="33" spans="2:12" ht="21" x14ac:dyDescent="0.35">
      <c r="C33" s="37"/>
      <c r="D33" s="43"/>
      <c r="E33" s="43"/>
      <c r="F33" s="81"/>
      <c r="G33" s="82"/>
      <c r="H33" s="82"/>
      <c r="I33" s="9"/>
      <c r="J33" s="9">
        <v>0</v>
      </c>
      <c r="K33" s="9">
        <f>I33+J33</f>
        <v>0</v>
      </c>
    </row>
    <row r="34" spans="2:12" ht="27" customHeight="1" x14ac:dyDescent="0.35">
      <c r="C34" s="39"/>
      <c r="D34" s="43"/>
      <c r="E34" s="43"/>
      <c r="F34" s="52"/>
      <c r="G34" s="52"/>
      <c r="H34" s="52"/>
      <c r="I34" s="9"/>
      <c r="J34" s="9"/>
      <c r="K34" s="9"/>
    </row>
    <row r="35" spans="2:12" ht="21" x14ac:dyDescent="0.35">
      <c r="C35" s="40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1">
        <f>I35+J35</f>
        <v>0</v>
      </c>
    </row>
    <row r="36" spans="2:12" ht="21" x14ac:dyDescent="0.35">
      <c r="B36" s="8"/>
      <c r="C36" s="39"/>
      <c r="D36" s="8"/>
      <c r="E36" s="8"/>
      <c r="F36" s="8"/>
      <c r="G36" s="8"/>
      <c r="H36" s="8"/>
      <c r="I36" s="9"/>
      <c r="J36" s="22"/>
      <c r="K36" s="9">
        <f>SUM(K20:K35)</f>
        <v>0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2"/>
      <c r="H38" s="33" t="s">
        <v>16</v>
      </c>
      <c r="I38" s="34"/>
      <c r="J38" s="34"/>
      <c r="K38" s="35">
        <f>I16+H16+G16</f>
        <v>578.26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74" t="s">
        <v>17</v>
      </c>
      <c r="D41" s="74"/>
      <c r="E41" s="74"/>
      <c r="F41" s="74"/>
      <c r="G41" s="74"/>
      <c r="H41" s="74"/>
      <c r="I41" s="74"/>
      <c r="J41" s="74"/>
      <c r="K41" s="74"/>
      <c r="L41" s="3"/>
    </row>
    <row r="42" spans="2:12" s="8" customFormat="1" ht="21" x14ac:dyDescent="0.35">
      <c r="B42" s="3"/>
      <c r="C42" s="53" t="s">
        <v>53</v>
      </c>
      <c r="D42" s="53" t="s">
        <v>54</v>
      </c>
      <c r="E42" s="3"/>
      <c r="F42" s="3"/>
      <c r="G42" s="3"/>
      <c r="H42" s="3"/>
      <c r="I42" s="4"/>
      <c r="J42" s="4"/>
      <c r="K42" s="4"/>
      <c r="L42" s="3"/>
    </row>
    <row r="43" spans="2:12" s="8" customFormat="1" ht="21" x14ac:dyDescent="0.35">
      <c r="B43" s="3"/>
      <c r="C43" s="54"/>
      <c r="D43" s="53" t="s">
        <v>55</v>
      </c>
      <c r="E43" s="3"/>
      <c r="F43" s="3"/>
      <c r="G43" s="3"/>
      <c r="H43" s="3"/>
      <c r="I43" s="4"/>
      <c r="J43" s="4"/>
      <c r="K43" s="4"/>
      <c r="L43" s="3"/>
    </row>
    <row r="44" spans="2:12" s="8" customFormat="1" ht="21" x14ac:dyDescent="0.35">
      <c r="B44" s="3"/>
      <c r="C44" s="54"/>
      <c r="D44" s="53"/>
      <c r="E44" s="3"/>
      <c r="F44" s="3"/>
      <c r="G44" s="3"/>
      <c r="H44" s="3"/>
      <c r="I44" s="4"/>
      <c r="J44" s="4"/>
      <c r="K44" s="4"/>
      <c r="L44" s="3"/>
    </row>
    <row r="45" spans="2:12" s="8" customFormat="1" ht="28.5" x14ac:dyDescent="0.45">
      <c r="B45" s="3"/>
      <c r="C45" s="10" t="s">
        <v>18</v>
      </c>
      <c r="D45" s="25"/>
      <c r="E45" s="25"/>
      <c r="F45" s="25"/>
      <c r="G45" s="25"/>
      <c r="H45" s="25"/>
      <c r="I45" s="26"/>
      <c r="J45" s="26"/>
      <c r="K45" s="26"/>
      <c r="L45" s="3"/>
    </row>
    <row r="46" spans="2:12" s="8" customFormat="1" ht="28.5" x14ac:dyDescent="0.45">
      <c r="B46" s="3"/>
      <c r="C46" s="27" t="s">
        <v>30</v>
      </c>
      <c r="D46" s="25"/>
      <c r="E46" s="25"/>
      <c r="F46" s="25"/>
      <c r="G46" s="25"/>
      <c r="H46" s="25"/>
      <c r="I46" s="26"/>
      <c r="J46" s="26"/>
      <c r="K46" s="26"/>
      <c r="L46" s="3"/>
    </row>
    <row r="47" spans="2:12" ht="10.5" customHeight="1" x14ac:dyDescent="0.25">
      <c r="C47" s="83"/>
      <c r="D47" s="83"/>
      <c r="E47" s="83"/>
      <c r="F47" s="83"/>
      <c r="G47" s="83"/>
      <c r="H47" s="83"/>
      <c r="I47" s="83"/>
      <c r="J47" s="83"/>
      <c r="K47" s="83"/>
    </row>
    <row r="48" spans="2:12" ht="30" customHeight="1" x14ac:dyDescent="0.45">
      <c r="C48" s="27" t="s">
        <v>27</v>
      </c>
      <c r="D48" s="27"/>
      <c r="E48" s="27"/>
      <c r="F48" s="27"/>
      <c r="G48" s="27"/>
      <c r="H48" s="27"/>
      <c r="I48" s="41"/>
      <c r="J48" s="41"/>
      <c r="K48" s="41"/>
    </row>
    <row r="49" spans="3:11" ht="14.25" customHeight="1" x14ac:dyDescent="0.45">
      <c r="C49" s="25"/>
      <c r="D49" s="25"/>
      <c r="E49" s="25"/>
      <c r="F49" s="25"/>
      <c r="G49" s="25"/>
      <c r="H49" s="25"/>
      <c r="I49" s="26"/>
      <c r="J49" s="26"/>
      <c r="K49" s="26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3" spans="3:11" ht="21" x14ac:dyDescent="0.35">
      <c r="C53" s="8" t="s">
        <v>19</v>
      </c>
      <c r="D53" s="8"/>
      <c r="E53" s="8"/>
      <c r="F53" s="8"/>
      <c r="G53" s="8" t="s">
        <v>20</v>
      </c>
      <c r="H53" s="8"/>
      <c r="I53" s="9"/>
      <c r="J53" s="9"/>
      <c r="K53" s="9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84" t="s">
        <v>33</v>
      </c>
      <c r="D56" s="84"/>
      <c r="E56" s="84"/>
      <c r="F56" s="8"/>
      <c r="G56" s="84" t="s">
        <v>31</v>
      </c>
      <c r="H56" s="84"/>
      <c r="I56" s="9"/>
      <c r="J56" s="9"/>
      <c r="K56" s="9"/>
    </row>
    <row r="57" spans="3:11" ht="21" x14ac:dyDescent="0.35">
      <c r="C57" s="74" t="s">
        <v>23</v>
      </c>
      <c r="D57" s="74"/>
      <c r="E57" s="74"/>
      <c r="F57" s="8"/>
      <c r="G57" s="74" t="s">
        <v>24</v>
      </c>
      <c r="H57" s="74"/>
      <c r="I57" s="9"/>
      <c r="J57" s="9"/>
      <c r="K57" s="9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.75" thickBot="1" x14ac:dyDescent="0.4">
      <c r="C59" s="23"/>
      <c r="D59" s="23"/>
      <c r="E59" s="23"/>
      <c r="F59" s="23"/>
      <c r="G59" s="23"/>
      <c r="H59" s="23"/>
      <c r="I59" s="39"/>
      <c r="J59" s="42" t="s">
        <v>26</v>
      </c>
      <c r="K59" s="24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  <row r="61" spans="3:11" ht="21" x14ac:dyDescent="0.35">
      <c r="C61" s="7"/>
      <c r="D61" s="8"/>
      <c r="E61" s="8"/>
      <c r="F61" s="8"/>
      <c r="G61" s="8"/>
      <c r="H61" s="8"/>
      <c r="I61" s="9"/>
      <c r="J61" s="9"/>
      <c r="K61" s="9"/>
    </row>
    <row r="62" spans="3:11" ht="21" x14ac:dyDescent="0.35">
      <c r="C62" s="8"/>
      <c r="D62" s="8"/>
      <c r="E62" s="8"/>
      <c r="F62" s="8"/>
      <c r="G62" s="8"/>
      <c r="H62" s="8"/>
      <c r="I62" s="9"/>
      <c r="J62" s="9"/>
      <c r="K62" s="9"/>
    </row>
  </sheetData>
  <mergeCells count="18">
    <mergeCell ref="C41:K41"/>
    <mergeCell ref="C47:K47"/>
    <mergeCell ref="C56:E56"/>
    <mergeCell ref="G56:H56"/>
    <mergeCell ref="C57:E57"/>
    <mergeCell ref="G57:H57"/>
    <mergeCell ref="I3:K4"/>
    <mergeCell ref="C14:K14"/>
    <mergeCell ref="D19:E19"/>
    <mergeCell ref="F19:H19"/>
    <mergeCell ref="D20:E20"/>
    <mergeCell ref="F33:H33"/>
    <mergeCell ref="F30:H31"/>
    <mergeCell ref="D22:E22"/>
    <mergeCell ref="F22:G22"/>
    <mergeCell ref="D26:E26"/>
    <mergeCell ref="F26:G26"/>
    <mergeCell ref="C29:E31"/>
  </mergeCells>
  <pageMargins left="0.7" right="0.7" top="0.75" bottom="0.75" header="0.3" footer="0.3"/>
  <pageSetup scale="55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2:L63"/>
  <sheetViews>
    <sheetView topLeftCell="A13" zoomScale="85" zoomScaleNormal="85" workbookViewId="0">
      <selection activeCell="N8" sqref="N8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75" t="s">
        <v>14</v>
      </c>
      <c r="J3" s="75"/>
      <c r="K3" s="75"/>
    </row>
    <row r="4" spans="3:11" ht="21" x14ac:dyDescent="0.35">
      <c r="C4" s="8"/>
      <c r="D4" s="8"/>
      <c r="E4" s="8"/>
      <c r="F4" s="8"/>
      <c r="G4" s="8"/>
      <c r="H4" s="8"/>
      <c r="I4" s="75"/>
      <c r="J4" s="75"/>
      <c r="K4" s="75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36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35</v>
      </c>
      <c r="D9" s="30" t="s">
        <v>37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65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76" t="s">
        <v>12</v>
      </c>
      <c r="D14" s="77"/>
      <c r="E14" s="77"/>
      <c r="F14" s="77"/>
      <c r="G14" s="77"/>
      <c r="H14" s="77"/>
      <c r="I14" s="77"/>
      <c r="J14" s="77"/>
      <c r="K14" s="78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8" t="s">
        <v>66</v>
      </c>
      <c r="E16" s="48" t="s">
        <v>67</v>
      </c>
      <c r="F16" s="18"/>
      <c r="G16" s="18"/>
      <c r="H16" s="18">
        <v>578.26</v>
      </c>
      <c r="I16" s="18">
        <f>K36</f>
        <v>-13.27</v>
      </c>
      <c r="J16" s="18">
        <f>I16+H16+G16</f>
        <v>564.99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7" t="s">
        <v>7</v>
      </c>
      <c r="D19" s="79" t="s">
        <v>8</v>
      </c>
      <c r="E19" s="79"/>
      <c r="F19" s="79" t="s">
        <v>9</v>
      </c>
      <c r="G19" s="79"/>
      <c r="H19" s="79"/>
      <c r="I19" s="20" t="s">
        <v>13</v>
      </c>
      <c r="J19" s="20" t="s">
        <v>10</v>
      </c>
      <c r="K19" s="21" t="s">
        <v>11</v>
      </c>
    </row>
    <row r="20" spans="3:11" ht="21" x14ac:dyDescent="0.35">
      <c r="C20" s="37">
        <v>43957</v>
      </c>
      <c r="D20" s="80" t="s">
        <v>32</v>
      </c>
      <c r="E20" s="80"/>
      <c r="F20" s="45" t="s">
        <v>69</v>
      </c>
      <c r="G20" s="45"/>
      <c r="H20" s="45"/>
      <c r="I20" s="9"/>
      <c r="J20" s="22">
        <v>0</v>
      </c>
      <c r="K20" s="9">
        <f>H21</f>
        <v>0</v>
      </c>
    </row>
    <row r="21" spans="3:11" ht="21" x14ac:dyDescent="0.35">
      <c r="C21" s="38"/>
      <c r="D21" s="8"/>
      <c r="E21" s="8"/>
      <c r="F21" s="45">
        <v>14</v>
      </c>
      <c r="G21" s="45">
        <v>14</v>
      </c>
      <c r="H21" s="46">
        <f>(F21-G21)*9.79</f>
        <v>0</v>
      </c>
      <c r="I21" s="9"/>
      <c r="J21" s="9"/>
      <c r="K21" s="9"/>
    </row>
    <row r="22" spans="3:11" ht="21" x14ac:dyDescent="0.35">
      <c r="C22" s="38"/>
      <c r="D22" s="86" t="s">
        <v>62</v>
      </c>
      <c r="E22" s="86"/>
      <c r="F22" s="85">
        <f>F21-G21</f>
        <v>0</v>
      </c>
      <c r="G22" s="85"/>
      <c r="H22" s="46"/>
      <c r="I22" s="9"/>
      <c r="J22" s="9"/>
      <c r="K22" s="9"/>
    </row>
    <row r="23" spans="3:11" ht="21" x14ac:dyDescent="0.35">
      <c r="C23" s="38"/>
      <c r="D23" s="8"/>
      <c r="E23" s="8"/>
      <c r="F23" s="45"/>
      <c r="G23" s="45"/>
      <c r="H23" s="46"/>
      <c r="I23" s="9"/>
      <c r="J23" s="9"/>
      <c r="K23" s="9"/>
    </row>
    <row r="24" spans="3:11" ht="21" x14ac:dyDescent="0.35">
      <c r="C24" s="37">
        <v>43957</v>
      </c>
      <c r="D24" s="8" t="s">
        <v>15</v>
      </c>
      <c r="E24" s="8"/>
      <c r="F24" s="45" t="s">
        <v>70</v>
      </c>
      <c r="G24" s="45"/>
      <c r="H24" s="45"/>
      <c r="I24" s="9"/>
      <c r="J24" s="22">
        <v>0</v>
      </c>
      <c r="K24" s="9">
        <f>H25</f>
        <v>0</v>
      </c>
    </row>
    <row r="25" spans="3:11" ht="21" x14ac:dyDescent="0.35">
      <c r="C25" s="38"/>
      <c r="D25" s="8"/>
      <c r="E25" s="8"/>
      <c r="F25" s="45">
        <v>3</v>
      </c>
      <c r="G25" s="45">
        <v>3</v>
      </c>
      <c r="H25" s="46">
        <f>(F25-G25)*97.76</f>
        <v>0</v>
      </c>
      <c r="I25" s="9"/>
      <c r="J25" s="9"/>
      <c r="K25" s="9"/>
    </row>
    <row r="26" spans="3:11" ht="21" x14ac:dyDescent="0.35">
      <c r="C26" s="38"/>
      <c r="D26" s="86" t="s">
        <v>63</v>
      </c>
      <c r="E26" s="86"/>
      <c r="F26" s="85">
        <f>F25-G25</f>
        <v>0</v>
      </c>
      <c r="G26" s="85"/>
      <c r="H26" s="44"/>
      <c r="I26" s="9"/>
      <c r="J26" s="9"/>
      <c r="K26" s="9"/>
    </row>
    <row r="27" spans="3:11" ht="21" x14ac:dyDescent="0.35">
      <c r="C27" s="38"/>
      <c r="D27" s="57"/>
      <c r="E27" s="57"/>
      <c r="F27" s="58"/>
      <c r="G27" s="58"/>
      <c r="H27" s="44"/>
      <c r="I27" s="9"/>
      <c r="J27" s="9"/>
      <c r="K27" s="9"/>
    </row>
    <row r="28" spans="3:11" ht="21" x14ac:dyDescent="0.35">
      <c r="C28" s="37"/>
      <c r="D28" s="7" t="s">
        <v>61</v>
      </c>
      <c r="E28" s="8"/>
      <c r="F28" s="8"/>
      <c r="G28" s="8"/>
      <c r="H28" s="8"/>
      <c r="I28" s="9">
        <f>(H21+H25)*20%</f>
        <v>0</v>
      </c>
      <c r="J28" s="22">
        <v>0</v>
      </c>
      <c r="K28" s="9">
        <f>I28</f>
        <v>0</v>
      </c>
    </row>
    <row r="29" spans="3:11" ht="21" customHeight="1" x14ac:dyDescent="0.35">
      <c r="C29" s="87" t="s">
        <v>68</v>
      </c>
      <c r="D29" s="87"/>
      <c r="E29" s="87"/>
      <c r="F29" s="8"/>
      <c r="G29" s="8"/>
      <c r="H29" s="8"/>
      <c r="I29" s="9"/>
      <c r="J29" s="22"/>
      <c r="K29" s="9"/>
    </row>
    <row r="30" spans="3:11" ht="21" x14ac:dyDescent="0.35">
      <c r="C30" s="87"/>
      <c r="D30" s="87"/>
      <c r="E30" s="87"/>
      <c r="F30" s="81"/>
      <c r="G30" s="82"/>
      <c r="H30" s="82"/>
      <c r="I30" s="9">
        <v>0</v>
      </c>
      <c r="J30" s="22">
        <v>0</v>
      </c>
      <c r="K30" s="9">
        <f>I30+J30</f>
        <v>0</v>
      </c>
    </row>
    <row r="31" spans="3:11" ht="35.1" customHeight="1" x14ac:dyDescent="0.35">
      <c r="C31" s="87"/>
      <c r="D31" s="87"/>
      <c r="E31" s="87"/>
      <c r="F31" s="82"/>
      <c r="G31" s="82"/>
      <c r="H31" s="82"/>
      <c r="I31" s="9"/>
      <c r="J31" s="9"/>
      <c r="K31" s="9"/>
    </row>
    <row r="32" spans="3:11" ht="21" x14ac:dyDescent="0.35">
      <c r="C32" s="39"/>
      <c r="D32" s="43"/>
      <c r="E32" s="43"/>
      <c r="F32" s="56"/>
      <c r="G32" s="56"/>
      <c r="H32" s="56"/>
      <c r="I32" s="9"/>
      <c r="J32" s="9"/>
      <c r="K32" s="9"/>
    </row>
    <row r="33" spans="2:12" ht="96.95" customHeight="1" x14ac:dyDescent="0.35">
      <c r="C33" s="37"/>
      <c r="D33" s="89" t="s">
        <v>73</v>
      </c>
      <c r="E33" s="89"/>
      <c r="F33" s="90" t="s">
        <v>74</v>
      </c>
      <c r="G33" s="90"/>
      <c r="H33" s="90"/>
      <c r="I33" s="90"/>
      <c r="J33" s="62">
        <v>0</v>
      </c>
      <c r="K33" s="63">
        <f>13.27</f>
        <v>13.27</v>
      </c>
    </row>
    <row r="34" spans="2:12" ht="27" customHeight="1" x14ac:dyDescent="0.35">
      <c r="C34" s="39"/>
      <c r="D34" s="43"/>
      <c r="E34" s="43"/>
      <c r="F34" s="56"/>
      <c r="G34" s="56"/>
      <c r="H34" s="56"/>
      <c r="I34" s="9"/>
      <c r="J34" s="9"/>
      <c r="K34" s="9"/>
    </row>
    <row r="35" spans="2:12" ht="21" x14ac:dyDescent="0.35">
      <c r="C35" s="40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1">
        <f>I35+J35</f>
        <v>0</v>
      </c>
    </row>
    <row r="36" spans="2:12" ht="21" x14ac:dyDescent="0.35">
      <c r="B36" s="8"/>
      <c r="C36" s="39"/>
      <c r="D36" s="8"/>
      <c r="E36" s="8"/>
      <c r="F36" s="8"/>
      <c r="G36" s="8"/>
      <c r="H36" s="8"/>
      <c r="I36" s="9"/>
      <c r="J36" s="22"/>
      <c r="K36" s="9">
        <f>(K20+K24+K28)-K33</f>
        <v>-13.27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2"/>
      <c r="H38" s="33" t="s">
        <v>16</v>
      </c>
      <c r="I38" s="34"/>
      <c r="J38" s="34"/>
      <c r="K38" s="35">
        <f>I16+H16+G16</f>
        <v>564.99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88" t="s">
        <v>17</v>
      </c>
      <c r="D41" s="88"/>
      <c r="E41" s="88"/>
      <c r="F41" s="88"/>
      <c r="G41" s="88"/>
      <c r="H41" s="88"/>
      <c r="I41" s="88"/>
      <c r="J41" s="88"/>
      <c r="K41" s="88"/>
      <c r="L41" s="3"/>
    </row>
    <row r="42" spans="2:12" s="8" customFormat="1" ht="21" x14ac:dyDescent="0.35">
      <c r="B42" s="3"/>
      <c r="C42" s="55"/>
      <c r="D42" s="55"/>
      <c r="E42" s="55"/>
      <c r="F42" s="55"/>
      <c r="G42" s="55"/>
      <c r="H42" s="55"/>
      <c r="I42" s="55"/>
      <c r="J42" s="55"/>
      <c r="K42" s="55"/>
      <c r="L42" s="3"/>
    </row>
    <row r="43" spans="2:12" s="8" customFormat="1" ht="23.25" x14ac:dyDescent="0.35">
      <c r="B43" s="3"/>
      <c r="C43" s="61" t="s">
        <v>53</v>
      </c>
      <c r="D43" s="53" t="s">
        <v>71</v>
      </c>
      <c r="E43" s="3"/>
      <c r="F43" s="3"/>
      <c r="G43" s="3"/>
      <c r="H43" s="3"/>
      <c r="I43" s="4"/>
      <c r="J43" s="4"/>
      <c r="K43" s="4"/>
      <c r="L43" s="3"/>
    </row>
    <row r="44" spans="2:12" s="8" customFormat="1" ht="23.25" x14ac:dyDescent="0.35">
      <c r="B44" s="3"/>
      <c r="C44" s="1"/>
      <c r="D44" s="53" t="s">
        <v>72</v>
      </c>
      <c r="E44" s="3"/>
      <c r="F44" s="3"/>
      <c r="G44" s="3"/>
      <c r="H44" s="3"/>
      <c r="I44" s="4"/>
      <c r="J44" s="4"/>
      <c r="K44" s="4"/>
      <c r="L44" s="3"/>
    </row>
    <row r="45" spans="2:12" s="8" customFormat="1" ht="21" x14ac:dyDescent="0.35">
      <c r="B45" s="3"/>
      <c r="C45" s="3"/>
      <c r="D45" s="53" t="s">
        <v>55</v>
      </c>
      <c r="E45" s="3"/>
      <c r="F45" s="3"/>
      <c r="G45" s="3"/>
      <c r="H45" s="3"/>
      <c r="I45" s="4"/>
      <c r="J45" s="4"/>
      <c r="K45" s="4"/>
      <c r="L45" s="3"/>
    </row>
    <row r="46" spans="2:12" s="8" customFormat="1" ht="28.5" x14ac:dyDescent="0.45">
      <c r="B46" s="3"/>
      <c r="C46" s="10" t="s">
        <v>18</v>
      </c>
      <c r="D46" s="25"/>
      <c r="E46" s="25"/>
      <c r="F46" s="25"/>
      <c r="G46" s="25"/>
      <c r="H46" s="25"/>
      <c r="I46" s="26"/>
      <c r="J46" s="26"/>
      <c r="K46" s="26"/>
      <c r="L46" s="3"/>
    </row>
    <row r="47" spans="2:12" s="8" customFormat="1" ht="28.5" x14ac:dyDescent="0.45">
      <c r="B47" s="3"/>
      <c r="C47" s="27" t="s">
        <v>30</v>
      </c>
      <c r="D47" s="25"/>
      <c r="E47" s="25"/>
      <c r="F47" s="25"/>
      <c r="G47" s="25"/>
      <c r="H47" s="25"/>
      <c r="I47" s="26"/>
      <c r="J47" s="26"/>
      <c r="K47" s="26"/>
      <c r="L47" s="3"/>
    </row>
    <row r="48" spans="2:12" ht="10.5" customHeight="1" x14ac:dyDescent="0.25">
      <c r="C48" s="83"/>
      <c r="D48" s="83"/>
      <c r="E48" s="83"/>
      <c r="F48" s="83"/>
      <c r="G48" s="83"/>
      <c r="H48" s="83"/>
      <c r="I48" s="83"/>
      <c r="J48" s="83"/>
      <c r="K48" s="83"/>
    </row>
    <row r="49" spans="3:11" ht="30" customHeight="1" x14ac:dyDescent="0.45">
      <c r="C49" s="27" t="s">
        <v>27</v>
      </c>
      <c r="D49" s="27"/>
      <c r="E49" s="27"/>
      <c r="F49" s="27"/>
      <c r="G49" s="27"/>
      <c r="H49" s="27"/>
      <c r="I49" s="41"/>
      <c r="J49" s="41"/>
      <c r="K49" s="41"/>
    </row>
    <row r="50" spans="3:11" ht="14.25" customHeight="1" x14ac:dyDescent="0.45">
      <c r="C50" s="25"/>
      <c r="D50" s="25"/>
      <c r="E50" s="25"/>
      <c r="F50" s="25"/>
      <c r="G50" s="25"/>
      <c r="H50" s="25"/>
      <c r="I50" s="26"/>
      <c r="J50" s="26"/>
      <c r="K50" s="26"/>
    </row>
    <row r="51" spans="3:11" ht="21" x14ac:dyDescent="0.35">
      <c r="C51" s="8"/>
      <c r="D51" s="8"/>
      <c r="E51" s="8"/>
      <c r="F51" s="8"/>
      <c r="G51" s="8"/>
      <c r="H51" s="8"/>
      <c r="I51" s="9"/>
      <c r="J51" s="9"/>
      <c r="K51" s="9"/>
    </row>
    <row r="54" spans="3:11" ht="21" x14ac:dyDescent="0.35">
      <c r="C54" s="8" t="s">
        <v>19</v>
      </c>
      <c r="D54" s="8"/>
      <c r="E54" s="8"/>
      <c r="F54" s="8"/>
      <c r="G54" s="8" t="s">
        <v>20</v>
      </c>
      <c r="H54" s="8"/>
      <c r="I54" s="9"/>
      <c r="J54" s="9"/>
      <c r="K54" s="9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84" t="s">
        <v>33</v>
      </c>
      <c r="D57" s="84"/>
      <c r="E57" s="84"/>
      <c r="F57" s="8"/>
      <c r="G57" s="84" t="s">
        <v>31</v>
      </c>
      <c r="H57" s="84"/>
      <c r="I57" s="9"/>
      <c r="J57" s="9"/>
      <c r="K57" s="9"/>
    </row>
    <row r="58" spans="3:11" ht="21" x14ac:dyDescent="0.35">
      <c r="C58" s="74" t="s">
        <v>23</v>
      </c>
      <c r="D58" s="74"/>
      <c r="E58" s="74"/>
      <c r="F58" s="8"/>
      <c r="G58" s="74" t="s">
        <v>24</v>
      </c>
      <c r="H58" s="74"/>
      <c r="I58" s="9"/>
      <c r="J58" s="9"/>
      <c r="K58" s="9"/>
    </row>
    <row r="59" spans="3:11" ht="21" x14ac:dyDescent="0.35">
      <c r="C59" s="8"/>
      <c r="D59" s="8"/>
      <c r="E59" s="8"/>
      <c r="F59" s="8"/>
      <c r="G59" s="8"/>
      <c r="H59" s="8"/>
      <c r="I59" s="9"/>
      <c r="J59" s="9"/>
      <c r="K59" s="9"/>
    </row>
    <row r="60" spans="3:11" ht="21.75" thickBot="1" x14ac:dyDescent="0.4">
      <c r="C60" s="23"/>
      <c r="D60" s="23"/>
      <c r="E60" s="23"/>
      <c r="F60" s="23"/>
      <c r="G60" s="23"/>
      <c r="H60" s="23"/>
      <c r="I60" s="39"/>
      <c r="J60" s="42" t="s">
        <v>26</v>
      </c>
      <c r="K60" s="24"/>
    </row>
    <row r="61" spans="3:11" ht="21" x14ac:dyDescent="0.35">
      <c r="C61" s="8"/>
      <c r="D61" s="8"/>
      <c r="E61" s="8"/>
      <c r="F61" s="8"/>
      <c r="G61" s="8"/>
      <c r="H61" s="8"/>
      <c r="I61" s="9"/>
      <c r="J61" s="9"/>
      <c r="K61" s="9"/>
    </row>
    <row r="62" spans="3:11" ht="21" x14ac:dyDescent="0.35">
      <c r="C62" s="7"/>
      <c r="D62" s="8"/>
      <c r="E62" s="8"/>
      <c r="F62" s="8"/>
      <c r="G62" s="8"/>
      <c r="H62" s="8"/>
      <c r="I62" s="9"/>
      <c r="J62" s="9"/>
      <c r="K62" s="9"/>
    </row>
    <row r="63" spans="3:11" ht="21" x14ac:dyDescent="0.35">
      <c r="C63" s="8"/>
      <c r="D63" s="8"/>
      <c r="E63" s="8"/>
      <c r="F63" s="8"/>
      <c r="G63" s="8"/>
      <c r="H63" s="8"/>
      <c r="I63" s="9"/>
      <c r="J63" s="9"/>
      <c r="K63" s="9"/>
    </row>
  </sheetData>
  <mergeCells count="19">
    <mergeCell ref="C41:K41"/>
    <mergeCell ref="I3:K4"/>
    <mergeCell ref="C14:K14"/>
    <mergeCell ref="D19:E19"/>
    <mergeCell ref="F19:H19"/>
    <mergeCell ref="D20:E20"/>
    <mergeCell ref="D22:E22"/>
    <mergeCell ref="F22:G22"/>
    <mergeCell ref="D33:E33"/>
    <mergeCell ref="F33:I33"/>
    <mergeCell ref="D26:E26"/>
    <mergeCell ref="F26:G26"/>
    <mergeCell ref="C29:E31"/>
    <mergeCell ref="F30:H31"/>
    <mergeCell ref="C48:K48"/>
    <mergeCell ref="C57:E57"/>
    <mergeCell ref="G57:H57"/>
    <mergeCell ref="C58:E58"/>
    <mergeCell ref="G58:H58"/>
  </mergeCells>
  <pageMargins left="0.7" right="0.7" top="0.75" bottom="0.75" header="0.3" footer="0.3"/>
  <pageSetup scale="55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B2:L59"/>
  <sheetViews>
    <sheetView topLeftCell="A19" zoomScale="85" zoomScaleNormal="85" workbookViewId="0">
      <selection activeCell="H21" sqref="H21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75" t="s">
        <v>14</v>
      </c>
      <c r="J3" s="75"/>
      <c r="K3" s="75"/>
    </row>
    <row r="4" spans="3:11" ht="21" x14ac:dyDescent="0.35">
      <c r="C4" s="8"/>
      <c r="D4" s="8"/>
      <c r="E4" s="8"/>
      <c r="F4" s="8"/>
      <c r="G4" s="8"/>
      <c r="H4" s="8"/>
      <c r="I4" s="75"/>
      <c r="J4" s="75"/>
      <c r="K4" s="75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36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35</v>
      </c>
      <c r="D9" s="30" t="s">
        <v>37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75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76" t="s">
        <v>12</v>
      </c>
      <c r="D14" s="77"/>
      <c r="E14" s="77"/>
      <c r="F14" s="77"/>
      <c r="G14" s="77"/>
      <c r="H14" s="77"/>
      <c r="I14" s="77"/>
      <c r="J14" s="77"/>
      <c r="K14" s="78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8" t="s">
        <v>76</v>
      </c>
      <c r="E16" s="48" t="s">
        <v>77</v>
      </c>
      <c r="F16" s="18"/>
      <c r="G16" s="18"/>
      <c r="H16" s="18">
        <v>564.99</v>
      </c>
      <c r="I16" s="18">
        <f>K35</f>
        <v>9.6199999999999992</v>
      </c>
      <c r="J16" s="18">
        <f>I16+H16+G16</f>
        <v>574.61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7" t="s">
        <v>7</v>
      </c>
      <c r="D19" s="79" t="s">
        <v>8</v>
      </c>
      <c r="E19" s="79"/>
      <c r="F19" s="79" t="s">
        <v>9</v>
      </c>
      <c r="G19" s="79"/>
      <c r="H19" s="79"/>
      <c r="I19" s="20" t="s">
        <v>13</v>
      </c>
      <c r="J19" s="20" t="s">
        <v>10</v>
      </c>
      <c r="K19" s="21" t="s">
        <v>11</v>
      </c>
    </row>
    <row r="20" spans="3:11" ht="21" x14ac:dyDescent="0.35">
      <c r="C20" s="37">
        <v>43958</v>
      </c>
      <c r="D20" s="80" t="s">
        <v>32</v>
      </c>
      <c r="E20" s="80"/>
      <c r="F20" s="45" t="s">
        <v>78</v>
      </c>
      <c r="G20" s="45"/>
      <c r="H20" s="45"/>
      <c r="I20" s="9"/>
      <c r="J20" s="22">
        <v>0</v>
      </c>
      <c r="K20" s="9">
        <f>H21</f>
        <v>9.6199999999999992</v>
      </c>
    </row>
    <row r="21" spans="3:11" ht="21" x14ac:dyDescent="0.35">
      <c r="C21" s="38"/>
      <c r="D21" s="8"/>
      <c r="E21" s="8"/>
      <c r="F21" s="45">
        <v>15</v>
      </c>
      <c r="G21" s="45">
        <v>14</v>
      </c>
      <c r="H21" s="46">
        <f>(F21-G21)*9.62</f>
        <v>9.6199999999999992</v>
      </c>
      <c r="I21" s="9"/>
      <c r="J21" s="9"/>
      <c r="K21" s="9"/>
    </row>
    <row r="22" spans="3:11" ht="21" x14ac:dyDescent="0.35">
      <c r="C22" s="38"/>
      <c r="D22" s="86" t="s">
        <v>62</v>
      </c>
      <c r="E22" s="86"/>
      <c r="F22" s="85">
        <f>F21-G21</f>
        <v>1</v>
      </c>
      <c r="G22" s="85"/>
      <c r="H22" s="46"/>
      <c r="I22" s="9"/>
      <c r="J22" s="9"/>
      <c r="K22" s="9"/>
    </row>
    <row r="23" spans="3:11" ht="21" x14ac:dyDescent="0.35">
      <c r="C23" s="38"/>
      <c r="D23" s="8"/>
      <c r="E23" s="8"/>
      <c r="F23" s="45"/>
      <c r="G23" s="45"/>
      <c r="H23" s="46"/>
      <c r="I23" s="9"/>
      <c r="J23" s="9"/>
      <c r="K23" s="9"/>
    </row>
    <row r="24" spans="3:11" ht="21" x14ac:dyDescent="0.35">
      <c r="C24" s="37">
        <v>43958</v>
      </c>
      <c r="D24" s="8" t="s">
        <v>15</v>
      </c>
      <c r="E24" s="8"/>
      <c r="F24" s="45" t="s">
        <v>79</v>
      </c>
      <c r="G24" s="45"/>
      <c r="H24" s="45"/>
      <c r="I24" s="9"/>
      <c r="J24" s="22">
        <v>0</v>
      </c>
      <c r="K24" s="9">
        <f>H25</f>
        <v>0</v>
      </c>
    </row>
    <row r="25" spans="3:11" ht="21" x14ac:dyDescent="0.35">
      <c r="C25" s="38"/>
      <c r="D25" s="8"/>
      <c r="E25" s="8"/>
      <c r="F25" s="45">
        <v>3</v>
      </c>
      <c r="G25" s="45">
        <v>3</v>
      </c>
      <c r="H25" s="46">
        <f>(F25-G25)*96.22</f>
        <v>0</v>
      </c>
      <c r="I25" s="9"/>
      <c r="J25" s="9"/>
      <c r="K25" s="9"/>
    </row>
    <row r="26" spans="3:11" ht="21" x14ac:dyDescent="0.35">
      <c r="C26" s="38"/>
      <c r="D26" s="86" t="s">
        <v>63</v>
      </c>
      <c r="E26" s="86"/>
      <c r="F26" s="85">
        <f>F25-G25</f>
        <v>0</v>
      </c>
      <c r="G26" s="85"/>
      <c r="H26" s="44"/>
      <c r="I26" s="9"/>
      <c r="J26" s="9"/>
      <c r="K26" s="9"/>
    </row>
    <row r="27" spans="3:11" ht="21" x14ac:dyDescent="0.35">
      <c r="C27" s="37"/>
      <c r="D27" s="7"/>
      <c r="E27" s="8"/>
      <c r="F27" s="8"/>
      <c r="G27" s="8"/>
      <c r="H27" s="8"/>
      <c r="I27" s="9"/>
      <c r="J27" s="22">
        <v>0</v>
      </c>
      <c r="K27" s="9">
        <f>I27</f>
        <v>0</v>
      </c>
    </row>
    <row r="28" spans="3:11" ht="21" customHeight="1" x14ac:dyDescent="0.35">
      <c r="C28" s="66"/>
      <c r="D28" s="66"/>
      <c r="E28" s="66"/>
      <c r="F28" s="8"/>
      <c r="G28" s="8"/>
      <c r="H28" s="8"/>
      <c r="I28" s="9"/>
      <c r="J28" s="22"/>
      <c r="K28" s="9"/>
    </row>
    <row r="29" spans="3:11" ht="21" x14ac:dyDescent="0.35">
      <c r="C29" s="66"/>
      <c r="D29" s="66"/>
      <c r="E29" s="66"/>
      <c r="F29" s="81"/>
      <c r="G29" s="82"/>
      <c r="H29" s="82"/>
      <c r="I29" s="9">
        <v>0</v>
      </c>
      <c r="J29" s="22">
        <v>0</v>
      </c>
      <c r="K29" s="9">
        <f>I29+J29</f>
        <v>0</v>
      </c>
    </row>
    <row r="30" spans="3:11" ht="35.1" customHeight="1" x14ac:dyDescent="0.35">
      <c r="C30" s="66"/>
      <c r="D30" s="66"/>
      <c r="E30" s="66"/>
      <c r="F30" s="82"/>
      <c r="G30" s="82"/>
      <c r="H30" s="82"/>
      <c r="I30" s="9"/>
      <c r="J30" s="9"/>
      <c r="K30" s="9"/>
    </row>
    <row r="31" spans="3:11" ht="21" x14ac:dyDescent="0.35">
      <c r="C31" s="39"/>
      <c r="D31" s="43"/>
      <c r="E31" s="43"/>
      <c r="F31" s="60"/>
      <c r="G31" s="60"/>
      <c r="H31" s="60"/>
      <c r="I31" s="9"/>
      <c r="J31" s="9"/>
      <c r="K31" s="9"/>
    </row>
    <row r="32" spans="3:11" ht="21" customHeight="1" x14ac:dyDescent="0.35">
      <c r="C32" s="37"/>
      <c r="D32" s="89"/>
      <c r="E32" s="89"/>
      <c r="F32" s="90"/>
      <c r="G32" s="90"/>
      <c r="H32" s="90"/>
      <c r="I32" s="90"/>
      <c r="J32" s="62"/>
      <c r="K32" s="63"/>
    </row>
    <row r="33" spans="2:12" ht="27" customHeight="1" x14ac:dyDescent="0.35">
      <c r="C33" s="39"/>
      <c r="D33" s="43"/>
      <c r="E33" s="43"/>
      <c r="F33" s="60"/>
      <c r="G33" s="60"/>
      <c r="H33" s="60"/>
      <c r="I33" s="9"/>
      <c r="J33" s="9"/>
      <c r="K33" s="9"/>
    </row>
    <row r="34" spans="2:12" ht="21" x14ac:dyDescent="0.35">
      <c r="C34" s="40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1">
        <f>I34+J34</f>
        <v>0</v>
      </c>
    </row>
    <row r="35" spans="2:12" ht="21" x14ac:dyDescent="0.35">
      <c r="B35" s="8"/>
      <c r="C35" s="39"/>
      <c r="D35" s="8"/>
      <c r="E35" s="8"/>
      <c r="F35" s="8"/>
      <c r="G35" s="8"/>
      <c r="H35" s="8"/>
      <c r="I35" s="9"/>
      <c r="J35" s="22"/>
      <c r="K35" s="9">
        <f>(K20+K24+K27)-K32</f>
        <v>9.6199999999999992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2"/>
      <c r="H37" s="33" t="s">
        <v>16</v>
      </c>
      <c r="I37" s="34"/>
      <c r="J37" s="34"/>
      <c r="K37" s="35">
        <f>I16+H16+G16</f>
        <v>574.61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88" t="s">
        <v>17</v>
      </c>
      <c r="D40" s="88"/>
      <c r="E40" s="88"/>
      <c r="F40" s="88"/>
      <c r="G40" s="88"/>
      <c r="H40" s="88"/>
      <c r="I40" s="88"/>
      <c r="J40" s="88"/>
      <c r="K40" s="88"/>
      <c r="L40" s="3"/>
    </row>
    <row r="41" spans="2:12" s="8" customFormat="1" ht="21" x14ac:dyDescent="0.35">
      <c r="B41" s="3"/>
      <c r="C41" s="59"/>
      <c r="D41" s="59"/>
      <c r="E41" s="59"/>
      <c r="F41" s="59"/>
      <c r="G41" s="59"/>
      <c r="H41" s="59"/>
      <c r="I41" s="59"/>
      <c r="J41" s="59"/>
      <c r="K41" s="59"/>
      <c r="L41" s="3"/>
    </row>
    <row r="42" spans="2:12" s="8" customFormat="1" ht="28.5" x14ac:dyDescent="0.45">
      <c r="B42" s="3"/>
      <c r="C42" s="10" t="s">
        <v>18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s="8" customFormat="1" ht="28.5" x14ac:dyDescent="0.45">
      <c r="B43" s="3"/>
      <c r="C43" s="27" t="s">
        <v>30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ht="10.5" customHeight="1" x14ac:dyDescent="0.25">
      <c r="C44" s="83"/>
      <c r="D44" s="83"/>
      <c r="E44" s="83"/>
      <c r="F44" s="83"/>
      <c r="G44" s="83"/>
      <c r="H44" s="83"/>
      <c r="I44" s="83"/>
      <c r="J44" s="83"/>
      <c r="K44" s="83"/>
    </row>
    <row r="45" spans="2:12" ht="30" customHeight="1" x14ac:dyDescent="0.45">
      <c r="C45" s="27" t="s">
        <v>27</v>
      </c>
      <c r="D45" s="27"/>
      <c r="E45" s="27"/>
      <c r="F45" s="27"/>
      <c r="G45" s="27"/>
      <c r="H45" s="27"/>
      <c r="I45" s="41"/>
      <c r="J45" s="41"/>
      <c r="K45" s="41"/>
    </row>
    <row r="46" spans="2:12" ht="14.25" customHeight="1" x14ac:dyDescent="0.45">
      <c r="C46" s="25"/>
      <c r="D46" s="25"/>
      <c r="E46" s="25"/>
      <c r="F46" s="25"/>
      <c r="G46" s="25"/>
      <c r="H46" s="25"/>
      <c r="I46" s="26"/>
      <c r="J46" s="26"/>
      <c r="K46" s="26"/>
    </row>
    <row r="47" spans="2:12" ht="21" x14ac:dyDescent="0.35">
      <c r="C47" s="8"/>
      <c r="D47" s="8"/>
      <c r="E47" s="8"/>
      <c r="F47" s="8"/>
      <c r="G47" s="8"/>
      <c r="H47" s="8"/>
      <c r="I47" s="9"/>
      <c r="J47" s="9"/>
      <c r="K47" s="9"/>
    </row>
    <row r="50" spans="3:11" ht="21" x14ac:dyDescent="0.35">
      <c r="C50" s="8" t="s">
        <v>19</v>
      </c>
      <c r="D50" s="8"/>
      <c r="E50" s="8"/>
      <c r="F50" s="8"/>
      <c r="G50" s="8" t="s">
        <v>20</v>
      </c>
      <c r="H50" s="8"/>
      <c r="I50" s="9"/>
      <c r="J50" s="9"/>
      <c r="K50" s="9"/>
    </row>
    <row r="51" spans="3:11" ht="21" x14ac:dyDescent="0.35">
      <c r="C51" s="8"/>
      <c r="D51" s="8"/>
      <c r="E51" s="8"/>
      <c r="F51" s="8"/>
      <c r="G51" s="8"/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4" t="s">
        <v>33</v>
      </c>
      <c r="D53" s="84"/>
      <c r="E53" s="84"/>
      <c r="F53" s="8"/>
      <c r="G53" s="84" t="s">
        <v>31</v>
      </c>
      <c r="H53" s="84"/>
      <c r="I53" s="9"/>
      <c r="J53" s="9"/>
      <c r="K53" s="9"/>
    </row>
    <row r="54" spans="3:11" ht="21" x14ac:dyDescent="0.35">
      <c r="C54" s="74" t="s">
        <v>23</v>
      </c>
      <c r="D54" s="74"/>
      <c r="E54" s="74"/>
      <c r="F54" s="8"/>
      <c r="G54" s="74" t="s">
        <v>24</v>
      </c>
      <c r="H54" s="74"/>
      <c r="I54" s="9"/>
      <c r="J54" s="9"/>
      <c r="K54" s="9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.75" thickBot="1" x14ac:dyDescent="0.4">
      <c r="C56" s="23"/>
      <c r="D56" s="23"/>
      <c r="E56" s="23"/>
      <c r="F56" s="23"/>
      <c r="G56" s="23"/>
      <c r="H56" s="23"/>
      <c r="I56" s="39"/>
      <c r="J56" s="42" t="s">
        <v>26</v>
      </c>
      <c r="K56" s="24"/>
    </row>
    <row r="57" spans="3:11" ht="21" x14ac:dyDescent="0.35">
      <c r="C57" s="8"/>
      <c r="D57" s="8"/>
      <c r="E57" s="8"/>
      <c r="F57" s="8"/>
      <c r="G57" s="8"/>
      <c r="H57" s="8"/>
      <c r="I57" s="9"/>
      <c r="J57" s="9"/>
      <c r="K57" s="9"/>
    </row>
    <row r="58" spans="3:11" ht="21" x14ac:dyDescent="0.35">
      <c r="C58" s="7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8"/>
      <c r="D59" s="8"/>
      <c r="E59" s="8"/>
      <c r="F59" s="8"/>
      <c r="G59" s="8"/>
      <c r="H59" s="8"/>
      <c r="I59" s="9"/>
      <c r="J59" s="9"/>
      <c r="K59" s="9"/>
    </row>
  </sheetData>
  <mergeCells count="18">
    <mergeCell ref="C40:K40"/>
    <mergeCell ref="C44:K44"/>
    <mergeCell ref="C53:E53"/>
    <mergeCell ref="G53:H53"/>
    <mergeCell ref="C54:E54"/>
    <mergeCell ref="G54:H54"/>
    <mergeCell ref="D26:E26"/>
    <mergeCell ref="F26:G26"/>
    <mergeCell ref="F29:H30"/>
    <mergeCell ref="D32:E32"/>
    <mergeCell ref="F32:I32"/>
    <mergeCell ref="D22:E22"/>
    <mergeCell ref="F22:G22"/>
    <mergeCell ref="I3:K4"/>
    <mergeCell ref="C14:K14"/>
    <mergeCell ref="D19:E19"/>
    <mergeCell ref="F19:H19"/>
    <mergeCell ref="D20:E20"/>
  </mergeCells>
  <pageMargins left="0.7" right="0.7" top="0.75" bottom="0.75" header="0.3" footer="0.3"/>
  <pageSetup scale="55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2:L59"/>
  <sheetViews>
    <sheetView zoomScale="85" zoomScaleNormal="85" workbookViewId="0">
      <selection activeCell="H26" sqref="H26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75" t="s">
        <v>14</v>
      </c>
      <c r="J3" s="75"/>
      <c r="K3" s="75"/>
    </row>
    <row r="4" spans="3:11" ht="21" x14ac:dyDescent="0.35">
      <c r="C4" s="8"/>
      <c r="D4" s="8"/>
      <c r="E4" s="8"/>
      <c r="F4" s="8"/>
      <c r="G4" s="8"/>
      <c r="H4" s="8"/>
      <c r="I4" s="75"/>
      <c r="J4" s="75"/>
      <c r="K4" s="75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36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35</v>
      </c>
      <c r="D9" s="30" t="s">
        <v>37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80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76" t="s">
        <v>12</v>
      </c>
      <c r="D14" s="77"/>
      <c r="E14" s="77"/>
      <c r="F14" s="77"/>
      <c r="G14" s="77"/>
      <c r="H14" s="77"/>
      <c r="I14" s="77"/>
      <c r="J14" s="77"/>
      <c r="K14" s="78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8" t="s">
        <v>81</v>
      </c>
      <c r="E16" s="48" t="s">
        <v>82</v>
      </c>
      <c r="F16" s="18"/>
      <c r="G16" s="18"/>
      <c r="H16" s="18">
        <v>574.61</v>
      </c>
      <c r="I16" s="18">
        <f>K35</f>
        <v>0</v>
      </c>
      <c r="J16" s="18">
        <f>I16+H16+G16</f>
        <v>574.61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7" t="s">
        <v>7</v>
      </c>
      <c r="D19" s="79" t="s">
        <v>8</v>
      </c>
      <c r="E19" s="79"/>
      <c r="F19" s="79" t="s">
        <v>9</v>
      </c>
      <c r="G19" s="79"/>
      <c r="H19" s="79"/>
      <c r="I19" s="20" t="s">
        <v>13</v>
      </c>
      <c r="J19" s="20" t="s">
        <v>10</v>
      </c>
      <c r="K19" s="21" t="s">
        <v>11</v>
      </c>
    </row>
    <row r="20" spans="3:11" ht="21" x14ac:dyDescent="0.35">
      <c r="C20" s="37">
        <v>43959</v>
      </c>
      <c r="D20" s="80" t="s">
        <v>32</v>
      </c>
      <c r="E20" s="80"/>
      <c r="F20" s="45" t="s">
        <v>83</v>
      </c>
      <c r="G20" s="45"/>
      <c r="H20" s="45"/>
      <c r="I20" s="9"/>
      <c r="J20" s="22">
        <v>0</v>
      </c>
      <c r="K20" s="9">
        <f>H21</f>
        <v>0</v>
      </c>
    </row>
    <row r="21" spans="3:11" ht="21" x14ac:dyDescent="0.35">
      <c r="C21" s="38"/>
      <c r="D21" s="8"/>
      <c r="E21" s="8"/>
      <c r="F21" s="45">
        <v>15</v>
      </c>
      <c r="G21" s="45">
        <v>15</v>
      </c>
      <c r="H21" s="46">
        <f>(F21-G21)*8.99</f>
        <v>0</v>
      </c>
      <c r="I21" s="9"/>
      <c r="J21" s="9"/>
      <c r="K21" s="9"/>
    </row>
    <row r="22" spans="3:11" ht="21" x14ac:dyDescent="0.35">
      <c r="C22" s="38"/>
      <c r="D22" s="86" t="s">
        <v>62</v>
      </c>
      <c r="E22" s="86"/>
      <c r="F22" s="85">
        <f>F21-G21</f>
        <v>0</v>
      </c>
      <c r="G22" s="85"/>
      <c r="H22" s="46"/>
      <c r="I22" s="9"/>
      <c r="J22" s="9"/>
      <c r="K22" s="9"/>
    </row>
    <row r="23" spans="3:11" ht="21" x14ac:dyDescent="0.35">
      <c r="C23" s="38"/>
      <c r="D23" s="8"/>
      <c r="E23" s="8"/>
      <c r="F23" s="45"/>
      <c r="G23" s="45"/>
      <c r="H23" s="46"/>
      <c r="I23" s="9"/>
      <c r="J23" s="9"/>
      <c r="K23" s="9"/>
    </row>
    <row r="24" spans="3:11" ht="21" x14ac:dyDescent="0.35">
      <c r="C24" s="37">
        <v>43959</v>
      </c>
      <c r="D24" s="8" t="s">
        <v>15</v>
      </c>
      <c r="E24" s="8"/>
      <c r="F24" s="45" t="s">
        <v>84</v>
      </c>
      <c r="G24" s="45"/>
      <c r="H24" s="45"/>
      <c r="I24" s="9"/>
      <c r="J24" s="22">
        <v>0</v>
      </c>
      <c r="K24" s="9">
        <f>H25</f>
        <v>0</v>
      </c>
    </row>
    <row r="25" spans="3:11" ht="21" x14ac:dyDescent="0.35">
      <c r="C25" s="38"/>
      <c r="D25" s="8"/>
      <c r="E25" s="8"/>
      <c r="F25" s="45">
        <v>3</v>
      </c>
      <c r="G25" s="45">
        <v>3</v>
      </c>
      <c r="H25" s="46">
        <f>(F25-G25)*96.72</f>
        <v>0</v>
      </c>
      <c r="I25" s="9"/>
      <c r="J25" s="9"/>
      <c r="K25" s="9"/>
    </row>
    <row r="26" spans="3:11" ht="21" x14ac:dyDescent="0.35">
      <c r="C26" s="38"/>
      <c r="D26" s="86" t="s">
        <v>63</v>
      </c>
      <c r="E26" s="86"/>
      <c r="F26" s="85">
        <f>F25-G25</f>
        <v>0</v>
      </c>
      <c r="G26" s="85"/>
      <c r="H26" s="44"/>
      <c r="I26" s="9"/>
      <c r="J26" s="9"/>
      <c r="K26" s="9"/>
    </row>
    <row r="27" spans="3:11" ht="21" x14ac:dyDescent="0.35">
      <c r="C27" s="37"/>
      <c r="D27" s="7"/>
      <c r="E27" s="8"/>
      <c r="F27" s="8"/>
      <c r="G27" s="8"/>
      <c r="H27" s="8"/>
      <c r="I27" s="9"/>
      <c r="J27" s="22">
        <v>0</v>
      </c>
      <c r="K27" s="9">
        <f>I27</f>
        <v>0</v>
      </c>
    </row>
    <row r="28" spans="3:11" ht="21" customHeight="1" x14ac:dyDescent="0.35">
      <c r="C28" s="66"/>
      <c r="D28" s="66"/>
      <c r="E28" s="66"/>
      <c r="F28" s="8"/>
      <c r="G28" s="8"/>
      <c r="H28" s="8"/>
      <c r="I28" s="9"/>
      <c r="J28" s="22"/>
      <c r="K28" s="9"/>
    </row>
    <row r="29" spans="3:11" ht="21" x14ac:dyDescent="0.35">
      <c r="C29" s="66"/>
      <c r="D29" s="66"/>
      <c r="E29" s="66"/>
      <c r="F29" s="81"/>
      <c r="G29" s="82"/>
      <c r="H29" s="82"/>
      <c r="I29" s="9">
        <v>0</v>
      </c>
      <c r="J29" s="22">
        <v>0</v>
      </c>
      <c r="K29" s="9">
        <f>I29+J29</f>
        <v>0</v>
      </c>
    </row>
    <row r="30" spans="3:11" ht="35.1" customHeight="1" x14ac:dyDescent="0.35">
      <c r="C30" s="66"/>
      <c r="D30" s="66"/>
      <c r="E30" s="66"/>
      <c r="F30" s="82"/>
      <c r="G30" s="82"/>
      <c r="H30" s="82"/>
      <c r="I30" s="9"/>
      <c r="J30" s="9"/>
      <c r="K30" s="9"/>
    </row>
    <row r="31" spans="3:11" ht="21" x14ac:dyDescent="0.35">
      <c r="C31" s="39"/>
      <c r="D31" s="43"/>
      <c r="E31" s="43"/>
      <c r="F31" s="60"/>
      <c r="G31" s="60"/>
      <c r="H31" s="60"/>
      <c r="I31" s="9"/>
      <c r="J31" s="9"/>
      <c r="K31" s="9"/>
    </row>
    <row r="32" spans="3:11" ht="21" customHeight="1" x14ac:dyDescent="0.35">
      <c r="C32" s="37"/>
      <c r="D32" s="89"/>
      <c r="E32" s="89"/>
      <c r="F32" s="90"/>
      <c r="G32" s="90"/>
      <c r="H32" s="90"/>
      <c r="I32" s="90"/>
      <c r="J32" s="62"/>
      <c r="K32" s="63"/>
    </row>
    <row r="33" spans="2:12" ht="27" customHeight="1" x14ac:dyDescent="0.35">
      <c r="C33" s="39"/>
      <c r="D33" s="43"/>
      <c r="E33" s="43"/>
      <c r="F33" s="60"/>
      <c r="G33" s="60"/>
      <c r="H33" s="60"/>
      <c r="I33" s="9"/>
      <c r="J33" s="9"/>
      <c r="K33" s="9"/>
    </row>
    <row r="34" spans="2:12" ht="21" x14ac:dyDescent="0.35">
      <c r="C34" s="40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1">
        <f>I34+J34</f>
        <v>0</v>
      </c>
    </row>
    <row r="35" spans="2:12" ht="21" x14ac:dyDescent="0.35">
      <c r="B35" s="8"/>
      <c r="C35" s="39"/>
      <c r="D35" s="8"/>
      <c r="E35" s="8"/>
      <c r="F35" s="8"/>
      <c r="G35" s="8"/>
      <c r="H35" s="8"/>
      <c r="I35" s="9"/>
      <c r="J35" s="22"/>
      <c r="K35" s="9">
        <f>(K20+K24+K27)-K32</f>
        <v>0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2"/>
      <c r="H37" s="33" t="s">
        <v>16</v>
      </c>
      <c r="I37" s="34"/>
      <c r="J37" s="34"/>
      <c r="K37" s="35">
        <f>I16+H16+G16</f>
        <v>574.61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88" t="s">
        <v>17</v>
      </c>
      <c r="D40" s="88"/>
      <c r="E40" s="88"/>
      <c r="F40" s="88"/>
      <c r="G40" s="88"/>
      <c r="H40" s="88"/>
      <c r="I40" s="88"/>
      <c r="J40" s="88"/>
      <c r="K40" s="88"/>
      <c r="L40" s="3"/>
    </row>
    <row r="41" spans="2:12" s="8" customFormat="1" ht="21" x14ac:dyDescent="0.35">
      <c r="B41" s="3"/>
      <c r="C41" s="59"/>
      <c r="D41" s="59"/>
      <c r="E41" s="59"/>
      <c r="F41" s="59"/>
      <c r="G41" s="59"/>
      <c r="H41" s="59"/>
      <c r="I41" s="59"/>
      <c r="J41" s="59"/>
      <c r="K41" s="59"/>
      <c r="L41" s="3"/>
    </row>
    <row r="42" spans="2:12" s="8" customFormat="1" ht="28.5" x14ac:dyDescent="0.45">
      <c r="B42" s="3"/>
      <c r="C42" s="10" t="s">
        <v>18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s="8" customFormat="1" ht="28.5" x14ac:dyDescent="0.45">
      <c r="B43" s="3"/>
      <c r="C43" s="27" t="s">
        <v>30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ht="10.5" customHeight="1" x14ac:dyDescent="0.25">
      <c r="C44" s="83"/>
      <c r="D44" s="83"/>
      <c r="E44" s="83"/>
      <c r="F44" s="83"/>
      <c r="G44" s="83"/>
      <c r="H44" s="83"/>
      <c r="I44" s="83"/>
      <c r="J44" s="83"/>
      <c r="K44" s="83"/>
    </row>
    <row r="45" spans="2:12" ht="30" customHeight="1" x14ac:dyDescent="0.45">
      <c r="C45" s="27" t="s">
        <v>27</v>
      </c>
      <c r="D45" s="27"/>
      <c r="E45" s="27"/>
      <c r="F45" s="27"/>
      <c r="G45" s="27"/>
      <c r="H45" s="27"/>
      <c r="I45" s="41"/>
      <c r="J45" s="41"/>
      <c r="K45" s="41"/>
    </row>
    <row r="46" spans="2:12" ht="14.25" customHeight="1" x14ac:dyDescent="0.45">
      <c r="C46" s="25"/>
      <c r="D46" s="25"/>
      <c r="E46" s="25"/>
      <c r="F46" s="25"/>
      <c r="G46" s="25"/>
      <c r="H46" s="25"/>
      <c r="I46" s="26"/>
      <c r="J46" s="26"/>
      <c r="K46" s="26"/>
    </row>
    <row r="47" spans="2:12" ht="21" x14ac:dyDescent="0.35">
      <c r="C47" s="8"/>
      <c r="D47" s="8"/>
      <c r="E47" s="8"/>
      <c r="F47" s="8"/>
      <c r="G47" s="8"/>
      <c r="H47" s="8"/>
      <c r="I47" s="9"/>
      <c r="J47" s="9"/>
      <c r="K47" s="9"/>
    </row>
    <row r="50" spans="3:11" ht="21" x14ac:dyDescent="0.35">
      <c r="C50" s="8" t="s">
        <v>19</v>
      </c>
      <c r="D50" s="8"/>
      <c r="E50" s="8"/>
      <c r="F50" s="8"/>
      <c r="G50" s="8" t="s">
        <v>20</v>
      </c>
      <c r="H50" s="8"/>
      <c r="I50" s="9"/>
      <c r="J50" s="9"/>
      <c r="K50" s="9"/>
    </row>
    <row r="51" spans="3:11" ht="21" x14ac:dyDescent="0.35">
      <c r="C51" s="8"/>
      <c r="D51" s="8"/>
      <c r="E51" s="8"/>
      <c r="F51" s="8"/>
      <c r="G51" s="8"/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4" t="s">
        <v>33</v>
      </c>
      <c r="D53" s="84"/>
      <c r="E53" s="84"/>
      <c r="F53" s="8"/>
      <c r="G53" s="84" t="s">
        <v>31</v>
      </c>
      <c r="H53" s="84"/>
      <c r="I53" s="9"/>
      <c r="J53" s="9"/>
      <c r="K53" s="9"/>
    </row>
    <row r="54" spans="3:11" ht="21" x14ac:dyDescent="0.35">
      <c r="C54" s="74" t="s">
        <v>23</v>
      </c>
      <c r="D54" s="74"/>
      <c r="E54" s="74"/>
      <c r="F54" s="8"/>
      <c r="G54" s="74" t="s">
        <v>24</v>
      </c>
      <c r="H54" s="74"/>
      <c r="I54" s="9"/>
      <c r="J54" s="9"/>
      <c r="K54" s="9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.75" thickBot="1" x14ac:dyDescent="0.4">
      <c r="C56" s="23"/>
      <c r="D56" s="23"/>
      <c r="E56" s="23"/>
      <c r="F56" s="23"/>
      <c r="G56" s="23"/>
      <c r="H56" s="23"/>
      <c r="I56" s="39"/>
      <c r="J56" s="42" t="s">
        <v>26</v>
      </c>
      <c r="K56" s="24"/>
    </row>
    <row r="57" spans="3:11" ht="21" x14ac:dyDescent="0.35">
      <c r="C57" s="8"/>
      <c r="D57" s="8"/>
      <c r="E57" s="8"/>
      <c r="F57" s="8"/>
      <c r="G57" s="8"/>
      <c r="H57" s="8"/>
      <c r="I57" s="9"/>
      <c r="J57" s="9"/>
      <c r="K57" s="9"/>
    </row>
    <row r="58" spans="3:11" ht="21" x14ac:dyDescent="0.35">
      <c r="C58" s="7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8"/>
      <c r="D59" s="8"/>
      <c r="E59" s="8"/>
      <c r="F59" s="8"/>
      <c r="G59" s="8"/>
      <c r="H59" s="8"/>
      <c r="I59" s="9"/>
      <c r="J59" s="9"/>
      <c r="K59" s="9"/>
    </row>
  </sheetData>
  <mergeCells count="18">
    <mergeCell ref="C44:K44"/>
    <mergeCell ref="C53:E53"/>
    <mergeCell ref="G53:H53"/>
    <mergeCell ref="C54:E54"/>
    <mergeCell ref="G54:H54"/>
    <mergeCell ref="C40:K40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F29:H30"/>
    <mergeCell ref="D32:E32"/>
    <mergeCell ref="F32:I32"/>
  </mergeCells>
  <pageMargins left="0.7" right="0.7" top="0.75" bottom="0.75" header="0.3" footer="0.3"/>
  <pageSetup scale="55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B2:L59"/>
  <sheetViews>
    <sheetView topLeftCell="A14" zoomScale="85" zoomScaleNormal="85" workbookViewId="0">
      <selection activeCell="O19" sqref="O19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75" t="s">
        <v>14</v>
      </c>
      <c r="J3" s="75"/>
      <c r="K3" s="75"/>
    </row>
    <row r="4" spans="3:11" ht="21" x14ac:dyDescent="0.35">
      <c r="C4" s="8"/>
      <c r="D4" s="8"/>
      <c r="E4" s="8"/>
      <c r="F4" s="8"/>
      <c r="G4" s="8"/>
      <c r="H4" s="8"/>
      <c r="I4" s="75"/>
      <c r="J4" s="75"/>
      <c r="K4" s="75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36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35</v>
      </c>
      <c r="D9" s="30" t="s">
        <v>37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85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76" t="s">
        <v>12</v>
      </c>
      <c r="D14" s="77"/>
      <c r="E14" s="77"/>
      <c r="F14" s="77"/>
      <c r="G14" s="77"/>
      <c r="H14" s="77"/>
      <c r="I14" s="77"/>
      <c r="J14" s="77"/>
      <c r="K14" s="78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8" t="s">
        <v>86</v>
      </c>
      <c r="E16" s="48" t="s">
        <v>87</v>
      </c>
      <c r="F16" s="18"/>
      <c r="G16" s="18"/>
      <c r="H16" s="18">
        <v>574.61</v>
      </c>
      <c r="I16" s="18">
        <f>K35</f>
        <v>0</v>
      </c>
      <c r="J16" s="18">
        <f>I16+H16+G16</f>
        <v>574.61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7" t="s">
        <v>7</v>
      </c>
      <c r="D19" s="79" t="s">
        <v>8</v>
      </c>
      <c r="E19" s="79"/>
      <c r="F19" s="79" t="s">
        <v>9</v>
      </c>
      <c r="G19" s="79"/>
      <c r="H19" s="79"/>
      <c r="I19" s="20" t="s">
        <v>13</v>
      </c>
      <c r="J19" s="20" t="s">
        <v>10</v>
      </c>
      <c r="K19" s="21" t="s">
        <v>11</v>
      </c>
    </row>
    <row r="20" spans="3:11" ht="21" x14ac:dyDescent="0.35">
      <c r="C20" s="37">
        <v>43960</v>
      </c>
      <c r="D20" s="80" t="s">
        <v>32</v>
      </c>
      <c r="E20" s="80"/>
      <c r="F20" s="45" t="s">
        <v>88</v>
      </c>
      <c r="G20" s="45"/>
      <c r="H20" s="45"/>
      <c r="I20" s="9"/>
      <c r="J20" s="22">
        <v>0</v>
      </c>
      <c r="K20" s="9">
        <f>H21</f>
        <v>0</v>
      </c>
    </row>
    <row r="21" spans="3:11" ht="21" x14ac:dyDescent="0.35">
      <c r="C21" s="38"/>
      <c r="D21" s="8"/>
      <c r="E21" s="8"/>
      <c r="F21" s="45">
        <v>15</v>
      </c>
      <c r="G21" s="45">
        <v>15</v>
      </c>
      <c r="H21" s="46">
        <f>(F21-G21)*9.06</f>
        <v>0</v>
      </c>
      <c r="I21" s="9"/>
      <c r="J21" s="9"/>
      <c r="K21" s="9"/>
    </row>
    <row r="22" spans="3:11" ht="21" x14ac:dyDescent="0.35">
      <c r="C22" s="38"/>
      <c r="D22" s="86" t="s">
        <v>62</v>
      </c>
      <c r="E22" s="86"/>
      <c r="F22" s="85">
        <f>F21-G21</f>
        <v>0</v>
      </c>
      <c r="G22" s="85"/>
      <c r="H22" s="46"/>
      <c r="I22" s="9"/>
      <c r="J22" s="9"/>
      <c r="K22" s="9"/>
    </row>
    <row r="23" spans="3:11" ht="21" x14ac:dyDescent="0.35">
      <c r="C23" s="38"/>
      <c r="D23" s="8"/>
      <c r="E23" s="8"/>
      <c r="F23" s="45"/>
      <c r="G23" s="45"/>
      <c r="H23" s="46"/>
      <c r="I23" s="9"/>
      <c r="J23" s="9"/>
      <c r="K23" s="9"/>
    </row>
    <row r="24" spans="3:11" ht="21" x14ac:dyDescent="0.35">
      <c r="C24" s="37">
        <v>43960</v>
      </c>
      <c r="D24" s="8" t="s">
        <v>15</v>
      </c>
      <c r="E24" s="8"/>
      <c r="F24" s="45" t="s">
        <v>89</v>
      </c>
      <c r="G24" s="45"/>
      <c r="H24" s="45"/>
      <c r="I24" s="9"/>
      <c r="J24" s="22">
        <v>0</v>
      </c>
      <c r="K24" s="9">
        <f>H25</f>
        <v>0</v>
      </c>
    </row>
    <row r="25" spans="3:11" ht="21" x14ac:dyDescent="0.35">
      <c r="C25" s="38"/>
      <c r="D25" s="8"/>
      <c r="E25" s="8"/>
      <c r="F25" s="45">
        <v>3</v>
      </c>
      <c r="G25" s="45">
        <v>3</v>
      </c>
      <c r="H25" s="46">
        <f>(F25-G25)*97.55</f>
        <v>0</v>
      </c>
      <c r="I25" s="9"/>
      <c r="J25" s="9"/>
      <c r="K25" s="9"/>
    </row>
    <row r="26" spans="3:11" ht="21" x14ac:dyDescent="0.35">
      <c r="C26" s="38"/>
      <c r="D26" s="86" t="s">
        <v>63</v>
      </c>
      <c r="E26" s="86"/>
      <c r="F26" s="85">
        <f>F25-G25</f>
        <v>0</v>
      </c>
      <c r="G26" s="85"/>
      <c r="H26" s="44"/>
      <c r="I26" s="9"/>
      <c r="J26" s="9"/>
      <c r="K26" s="9"/>
    </row>
    <row r="27" spans="3:11" ht="21" x14ac:dyDescent="0.35">
      <c r="C27" s="37"/>
      <c r="D27" s="7"/>
      <c r="E27" s="8"/>
      <c r="F27" s="8"/>
      <c r="G27" s="8"/>
      <c r="H27" s="8"/>
      <c r="I27" s="9"/>
      <c r="J27" s="22">
        <v>0</v>
      </c>
      <c r="K27" s="9">
        <f>I27</f>
        <v>0</v>
      </c>
    </row>
    <row r="28" spans="3:11" ht="21" customHeight="1" x14ac:dyDescent="0.35">
      <c r="C28" s="66"/>
      <c r="D28" s="66"/>
      <c r="E28" s="66"/>
      <c r="F28" s="8"/>
      <c r="G28" s="8"/>
      <c r="H28" s="8"/>
      <c r="I28" s="9"/>
      <c r="J28" s="22"/>
      <c r="K28" s="9"/>
    </row>
    <row r="29" spans="3:11" ht="21" x14ac:dyDescent="0.35">
      <c r="C29" s="66"/>
      <c r="D29" s="66"/>
      <c r="E29" s="66"/>
      <c r="F29" s="81"/>
      <c r="G29" s="82"/>
      <c r="H29" s="82"/>
      <c r="I29" s="9">
        <v>0</v>
      </c>
      <c r="J29" s="22">
        <v>0</v>
      </c>
      <c r="K29" s="9">
        <f>I29+J29</f>
        <v>0</v>
      </c>
    </row>
    <row r="30" spans="3:11" ht="35.1" customHeight="1" x14ac:dyDescent="0.35">
      <c r="C30" s="66"/>
      <c r="D30" s="66"/>
      <c r="E30" s="66"/>
      <c r="F30" s="82"/>
      <c r="G30" s="82"/>
      <c r="H30" s="82"/>
      <c r="I30" s="9"/>
      <c r="J30" s="9"/>
      <c r="K30" s="9"/>
    </row>
    <row r="31" spans="3:11" ht="21" x14ac:dyDescent="0.35">
      <c r="C31" s="39"/>
      <c r="D31" s="43"/>
      <c r="E31" s="43"/>
      <c r="F31" s="65"/>
      <c r="G31" s="65"/>
      <c r="H31" s="65"/>
      <c r="I31" s="9"/>
      <c r="J31" s="9"/>
      <c r="K31" s="9"/>
    </row>
    <row r="32" spans="3:11" ht="21" customHeight="1" x14ac:dyDescent="0.35">
      <c r="C32" s="37"/>
      <c r="D32" s="89"/>
      <c r="E32" s="89"/>
      <c r="F32" s="90"/>
      <c r="G32" s="90"/>
      <c r="H32" s="90"/>
      <c r="I32" s="90"/>
      <c r="J32" s="62"/>
      <c r="K32" s="63"/>
    </row>
    <row r="33" spans="2:12" ht="27" customHeight="1" x14ac:dyDescent="0.35">
      <c r="C33" s="39"/>
      <c r="D33" s="43"/>
      <c r="E33" s="43"/>
      <c r="F33" s="65"/>
      <c r="G33" s="65"/>
      <c r="H33" s="65"/>
      <c r="I33" s="9"/>
      <c r="J33" s="9"/>
      <c r="K33" s="9"/>
    </row>
    <row r="34" spans="2:12" ht="21" x14ac:dyDescent="0.35">
      <c r="C34" s="40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1">
        <f>I34+J34</f>
        <v>0</v>
      </c>
    </row>
    <row r="35" spans="2:12" ht="21" x14ac:dyDescent="0.35">
      <c r="B35" s="8"/>
      <c r="C35" s="39"/>
      <c r="D35" s="8"/>
      <c r="E35" s="8"/>
      <c r="F35" s="8"/>
      <c r="G35" s="8"/>
      <c r="H35" s="8"/>
      <c r="I35" s="9"/>
      <c r="J35" s="22"/>
      <c r="K35" s="9">
        <f>(K20+K24+K27)-K32</f>
        <v>0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2"/>
      <c r="H37" s="33" t="s">
        <v>16</v>
      </c>
      <c r="I37" s="34"/>
      <c r="J37" s="34"/>
      <c r="K37" s="35">
        <f>I16+H16+G16</f>
        <v>574.61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88" t="s">
        <v>17</v>
      </c>
      <c r="D40" s="88"/>
      <c r="E40" s="88"/>
      <c r="F40" s="88"/>
      <c r="G40" s="88"/>
      <c r="H40" s="88"/>
      <c r="I40" s="88"/>
      <c r="J40" s="88"/>
      <c r="K40" s="88"/>
      <c r="L40" s="3"/>
    </row>
    <row r="41" spans="2:12" s="8" customFormat="1" ht="21" x14ac:dyDescent="0.35">
      <c r="B41" s="3"/>
      <c r="C41" s="64"/>
      <c r="D41" s="64"/>
      <c r="E41" s="64"/>
      <c r="F41" s="64"/>
      <c r="G41" s="64"/>
      <c r="H41" s="64"/>
      <c r="I41" s="64"/>
      <c r="J41" s="64"/>
      <c r="K41" s="64"/>
      <c r="L41" s="3"/>
    </row>
    <row r="42" spans="2:12" s="8" customFormat="1" ht="28.5" x14ac:dyDescent="0.45">
      <c r="B42" s="3"/>
      <c r="C42" s="10" t="s">
        <v>18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s="8" customFormat="1" ht="28.5" x14ac:dyDescent="0.45">
      <c r="B43" s="3"/>
      <c r="C43" s="27" t="s">
        <v>30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ht="10.5" customHeight="1" x14ac:dyDescent="0.25">
      <c r="C44" s="83"/>
      <c r="D44" s="83"/>
      <c r="E44" s="83"/>
      <c r="F44" s="83"/>
      <c r="G44" s="83"/>
      <c r="H44" s="83"/>
      <c r="I44" s="83"/>
      <c r="J44" s="83"/>
      <c r="K44" s="83"/>
    </row>
    <row r="45" spans="2:12" ht="30" customHeight="1" x14ac:dyDescent="0.45">
      <c r="C45" s="27" t="s">
        <v>27</v>
      </c>
      <c r="D45" s="27"/>
      <c r="E45" s="27"/>
      <c r="F45" s="27"/>
      <c r="G45" s="27"/>
      <c r="H45" s="27"/>
      <c r="I45" s="41"/>
      <c r="J45" s="41"/>
      <c r="K45" s="41"/>
    </row>
    <row r="46" spans="2:12" ht="14.25" customHeight="1" x14ac:dyDescent="0.45">
      <c r="C46" s="25"/>
      <c r="D46" s="25"/>
      <c r="E46" s="25"/>
      <c r="F46" s="25"/>
      <c r="G46" s="25"/>
      <c r="H46" s="25"/>
      <c r="I46" s="26"/>
      <c r="J46" s="26"/>
      <c r="K46" s="26"/>
    </row>
    <row r="47" spans="2:12" ht="21" x14ac:dyDescent="0.35">
      <c r="C47" s="8"/>
      <c r="D47" s="8"/>
      <c r="E47" s="8"/>
      <c r="F47" s="8"/>
      <c r="G47" s="8"/>
      <c r="H47" s="8"/>
      <c r="I47" s="9"/>
      <c r="J47" s="9"/>
      <c r="K47" s="9"/>
    </row>
    <row r="50" spans="3:11" ht="21" x14ac:dyDescent="0.35">
      <c r="C50" s="8" t="s">
        <v>19</v>
      </c>
      <c r="D50" s="8"/>
      <c r="E50" s="8"/>
      <c r="F50" s="8"/>
      <c r="G50" s="8" t="s">
        <v>20</v>
      </c>
      <c r="H50" s="8"/>
      <c r="I50" s="9"/>
      <c r="J50" s="9"/>
      <c r="K50" s="9"/>
    </row>
    <row r="51" spans="3:11" ht="21" x14ac:dyDescent="0.35">
      <c r="C51" s="8"/>
      <c r="D51" s="8"/>
      <c r="E51" s="8"/>
      <c r="F51" s="8"/>
      <c r="G51" s="8"/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4" t="s">
        <v>33</v>
      </c>
      <c r="D53" s="84"/>
      <c r="E53" s="84"/>
      <c r="F53" s="8"/>
      <c r="G53" s="84" t="s">
        <v>31</v>
      </c>
      <c r="H53" s="84"/>
      <c r="I53" s="9"/>
      <c r="J53" s="9"/>
      <c r="K53" s="9"/>
    </row>
    <row r="54" spans="3:11" ht="21" x14ac:dyDescent="0.35">
      <c r="C54" s="74" t="s">
        <v>23</v>
      </c>
      <c r="D54" s="74"/>
      <c r="E54" s="74"/>
      <c r="F54" s="8"/>
      <c r="G54" s="74" t="s">
        <v>24</v>
      </c>
      <c r="H54" s="74"/>
      <c r="I54" s="9"/>
      <c r="J54" s="9"/>
      <c r="K54" s="9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.75" thickBot="1" x14ac:dyDescent="0.4">
      <c r="C56" s="23"/>
      <c r="D56" s="23"/>
      <c r="E56" s="23"/>
      <c r="F56" s="23"/>
      <c r="G56" s="23"/>
      <c r="H56" s="23"/>
      <c r="I56" s="39"/>
      <c r="J56" s="42" t="s">
        <v>26</v>
      </c>
      <c r="K56" s="24"/>
    </row>
    <row r="57" spans="3:11" ht="21" x14ac:dyDescent="0.35">
      <c r="C57" s="8"/>
      <c r="D57" s="8"/>
      <c r="E57" s="8"/>
      <c r="F57" s="8"/>
      <c r="G57" s="8"/>
      <c r="H57" s="8"/>
      <c r="I57" s="9"/>
      <c r="J57" s="9"/>
      <c r="K57" s="9"/>
    </row>
    <row r="58" spans="3:11" ht="21" x14ac:dyDescent="0.35">
      <c r="C58" s="7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8"/>
      <c r="D59" s="8"/>
      <c r="E59" s="8"/>
      <c r="F59" s="8"/>
      <c r="G59" s="8"/>
      <c r="H59" s="8"/>
      <c r="I59" s="9"/>
      <c r="J59" s="9"/>
      <c r="K59" s="9"/>
    </row>
  </sheetData>
  <mergeCells count="18">
    <mergeCell ref="C40:K40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F29:H30"/>
    <mergeCell ref="D32:E32"/>
    <mergeCell ref="F32:I32"/>
    <mergeCell ref="C44:K44"/>
    <mergeCell ref="C53:E53"/>
    <mergeCell ref="G53:H53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9"/>
  <sheetViews>
    <sheetView topLeftCell="A13" zoomScale="85" zoomScaleNormal="85" workbookViewId="0">
      <selection activeCell="Q9" sqref="Q9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75" t="s">
        <v>14</v>
      </c>
      <c r="J3" s="75"/>
      <c r="K3" s="75"/>
    </row>
    <row r="4" spans="3:11" ht="21" x14ac:dyDescent="0.35">
      <c r="C4" s="8"/>
      <c r="D4" s="8"/>
      <c r="E4" s="8"/>
      <c r="F4" s="8"/>
      <c r="G4" s="8"/>
      <c r="H4" s="8"/>
      <c r="I4" s="75"/>
      <c r="J4" s="75"/>
      <c r="K4" s="75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36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35</v>
      </c>
      <c r="D9" s="30" t="s">
        <v>37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90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76" t="s">
        <v>12</v>
      </c>
      <c r="D14" s="77"/>
      <c r="E14" s="77"/>
      <c r="F14" s="77"/>
      <c r="G14" s="77"/>
      <c r="H14" s="77"/>
      <c r="I14" s="77"/>
      <c r="J14" s="77"/>
      <c r="K14" s="78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8" t="s">
        <v>91</v>
      </c>
      <c r="E16" s="48" t="s">
        <v>92</v>
      </c>
      <c r="F16" s="18"/>
      <c r="G16" s="18"/>
      <c r="H16" s="18">
        <v>574.61</v>
      </c>
      <c r="I16" s="18">
        <f>K35</f>
        <v>0</v>
      </c>
      <c r="J16" s="18">
        <f>I16+H16+G16</f>
        <v>574.61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7" t="s">
        <v>7</v>
      </c>
      <c r="D19" s="79" t="s">
        <v>8</v>
      </c>
      <c r="E19" s="79"/>
      <c r="F19" s="79" t="s">
        <v>9</v>
      </c>
      <c r="G19" s="79"/>
      <c r="H19" s="79"/>
      <c r="I19" s="20" t="s">
        <v>13</v>
      </c>
      <c r="J19" s="20" t="s">
        <v>10</v>
      </c>
      <c r="K19" s="21" t="s">
        <v>11</v>
      </c>
    </row>
    <row r="20" spans="3:11" ht="21" x14ac:dyDescent="0.35">
      <c r="C20" s="37">
        <v>43961</v>
      </c>
      <c r="D20" s="80" t="s">
        <v>32</v>
      </c>
      <c r="E20" s="80"/>
      <c r="F20" s="45" t="s">
        <v>93</v>
      </c>
      <c r="G20" s="45"/>
      <c r="H20" s="45"/>
      <c r="I20" s="9"/>
      <c r="J20" s="22">
        <v>0</v>
      </c>
      <c r="K20" s="9">
        <f>H21</f>
        <v>0</v>
      </c>
    </row>
    <row r="21" spans="3:11" ht="21" x14ac:dyDescent="0.35">
      <c r="C21" s="38"/>
      <c r="D21" s="8"/>
      <c r="E21" s="8"/>
      <c r="F21" s="45">
        <v>15</v>
      </c>
      <c r="G21" s="45">
        <v>15</v>
      </c>
      <c r="H21" s="46">
        <f>(F21-G21)*8.63</f>
        <v>0</v>
      </c>
      <c r="I21" s="9"/>
      <c r="J21" s="9"/>
      <c r="K21" s="9"/>
    </row>
    <row r="22" spans="3:11" ht="21" x14ac:dyDescent="0.35">
      <c r="C22" s="38"/>
      <c r="D22" s="86" t="s">
        <v>62</v>
      </c>
      <c r="E22" s="86"/>
      <c r="F22" s="85">
        <f>F21-G21</f>
        <v>0</v>
      </c>
      <c r="G22" s="85"/>
      <c r="H22" s="46"/>
      <c r="I22" s="9"/>
      <c r="J22" s="9"/>
      <c r="K22" s="9"/>
    </row>
    <row r="23" spans="3:11" ht="21" x14ac:dyDescent="0.35">
      <c r="C23" s="38"/>
      <c r="D23" s="8"/>
      <c r="E23" s="8"/>
      <c r="F23" s="45"/>
      <c r="G23" s="45"/>
      <c r="H23" s="46"/>
      <c r="I23" s="9"/>
      <c r="J23" s="9"/>
      <c r="K23" s="9"/>
    </row>
    <row r="24" spans="3:11" ht="21" x14ac:dyDescent="0.35">
      <c r="C24" s="37">
        <v>43961</v>
      </c>
      <c r="D24" s="8" t="s">
        <v>15</v>
      </c>
      <c r="E24" s="8"/>
      <c r="F24" s="45" t="s">
        <v>94</v>
      </c>
      <c r="G24" s="45"/>
      <c r="H24" s="45"/>
      <c r="I24" s="9"/>
      <c r="J24" s="22">
        <v>0</v>
      </c>
      <c r="K24" s="9">
        <f>H25</f>
        <v>0</v>
      </c>
    </row>
    <row r="25" spans="3:11" ht="21" x14ac:dyDescent="0.35">
      <c r="C25" s="38"/>
      <c r="D25" s="8"/>
      <c r="E25" s="8"/>
      <c r="F25" s="45">
        <v>3</v>
      </c>
      <c r="G25" s="45">
        <v>3</v>
      </c>
      <c r="H25" s="46">
        <f>(F25-G25)*98.07</f>
        <v>0</v>
      </c>
      <c r="I25" s="9"/>
      <c r="J25" s="9"/>
      <c r="K25" s="9"/>
    </row>
    <row r="26" spans="3:11" ht="21" x14ac:dyDescent="0.35">
      <c r="C26" s="38"/>
      <c r="D26" s="86" t="s">
        <v>63</v>
      </c>
      <c r="E26" s="86"/>
      <c r="F26" s="85">
        <f>F25-G25</f>
        <v>0</v>
      </c>
      <c r="G26" s="85"/>
      <c r="H26" s="44"/>
      <c r="I26" s="9"/>
      <c r="J26" s="9"/>
      <c r="K26" s="9"/>
    </row>
    <row r="27" spans="3:11" ht="21" x14ac:dyDescent="0.35">
      <c r="C27" s="37"/>
      <c r="D27" s="7"/>
      <c r="E27" s="8"/>
      <c r="F27" s="8"/>
      <c r="G27" s="8"/>
      <c r="H27" s="8"/>
      <c r="I27" s="9"/>
      <c r="J27" s="22">
        <v>0</v>
      </c>
      <c r="K27" s="9">
        <f>I27</f>
        <v>0</v>
      </c>
    </row>
    <row r="28" spans="3:11" ht="21" customHeight="1" x14ac:dyDescent="0.35">
      <c r="C28" s="66"/>
      <c r="D28" s="66"/>
      <c r="E28" s="66"/>
      <c r="F28" s="8"/>
      <c r="G28" s="8"/>
      <c r="H28" s="8"/>
      <c r="I28" s="9"/>
      <c r="J28" s="22"/>
      <c r="K28" s="9"/>
    </row>
    <row r="29" spans="3:11" ht="21" x14ac:dyDescent="0.35">
      <c r="C29" s="66"/>
      <c r="D29" s="66"/>
      <c r="E29" s="66"/>
      <c r="F29" s="81"/>
      <c r="G29" s="82"/>
      <c r="H29" s="82"/>
      <c r="I29" s="9">
        <v>0</v>
      </c>
      <c r="J29" s="22">
        <v>0</v>
      </c>
      <c r="K29" s="9">
        <f>I29+J29</f>
        <v>0</v>
      </c>
    </row>
    <row r="30" spans="3:11" ht="35.1" customHeight="1" x14ac:dyDescent="0.35">
      <c r="C30" s="66"/>
      <c r="D30" s="66"/>
      <c r="E30" s="66"/>
      <c r="F30" s="82"/>
      <c r="G30" s="82"/>
      <c r="H30" s="82"/>
      <c r="I30" s="9"/>
      <c r="J30" s="9"/>
      <c r="K30" s="9"/>
    </row>
    <row r="31" spans="3:11" ht="21" x14ac:dyDescent="0.35">
      <c r="C31" s="39"/>
      <c r="D31" s="43"/>
      <c r="E31" s="43"/>
      <c r="F31" s="68"/>
      <c r="G31" s="68"/>
      <c r="H31" s="68"/>
      <c r="I31" s="9"/>
      <c r="J31" s="9"/>
      <c r="K31" s="9"/>
    </row>
    <row r="32" spans="3:11" ht="21" customHeight="1" x14ac:dyDescent="0.35">
      <c r="C32" s="37"/>
      <c r="D32" s="89"/>
      <c r="E32" s="89"/>
      <c r="F32" s="90"/>
      <c r="G32" s="90"/>
      <c r="H32" s="90"/>
      <c r="I32" s="90"/>
      <c r="J32" s="62"/>
      <c r="K32" s="63"/>
    </row>
    <row r="33" spans="2:12" ht="27" customHeight="1" x14ac:dyDescent="0.35">
      <c r="C33" s="39"/>
      <c r="D33" s="43"/>
      <c r="E33" s="43"/>
      <c r="F33" s="68"/>
      <c r="G33" s="68"/>
      <c r="H33" s="68"/>
      <c r="I33" s="9"/>
      <c r="J33" s="9"/>
      <c r="K33" s="9"/>
    </row>
    <row r="34" spans="2:12" ht="21" x14ac:dyDescent="0.35">
      <c r="C34" s="40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1">
        <f>I34+J34</f>
        <v>0</v>
      </c>
    </row>
    <row r="35" spans="2:12" ht="21" x14ac:dyDescent="0.35">
      <c r="B35" s="8"/>
      <c r="C35" s="39"/>
      <c r="D35" s="8"/>
      <c r="E35" s="8"/>
      <c r="F35" s="8"/>
      <c r="G35" s="8"/>
      <c r="H35" s="8"/>
      <c r="I35" s="9"/>
      <c r="J35" s="22"/>
      <c r="K35" s="9">
        <f>(K20+K24+K27)-K32</f>
        <v>0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2"/>
      <c r="H37" s="33" t="s">
        <v>16</v>
      </c>
      <c r="I37" s="34"/>
      <c r="J37" s="34"/>
      <c r="K37" s="35">
        <f>I16+H16+G16</f>
        <v>574.61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88" t="s">
        <v>17</v>
      </c>
      <c r="D40" s="88"/>
      <c r="E40" s="88"/>
      <c r="F40" s="88"/>
      <c r="G40" s="88"/>
      <c r="H40" s="88"/>
      <c r="I40" s="88"/>
      <c r="J40" s="88"/>
      <c r="K40" s="88"/>
      <c r="L40" s="3"/>
    </row>
    <row r="41" spans="2:12" s="8" customFormat="1" ht="21" x14ac:dyDescent="0.35">
      <c r="B41" s="3"/>
      <c r="C41" s="67"/>
      <c r="D41" s="67"/>
      <c r="E41" s="67"/>
      <c r="F41" s="67"/>
      <c r="G41" s="67"/>
      <c r="H41" s="67"/>
      <c r="I41" s="67"/>
      <c r="J41" s="67"/>
      <c r="K41" s="67"/>
      <c r="L41" s="3"/>
    </row>
    <row r="42" spans="2:12" s="8" customFormat="1" ht="28.5" x14ac:dyDescent="0.45">
      <c r="B42" s="3"/>
      <c r="C42" s="10" t="s">
        <v>18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s="8" customFormat="1" ht="28.5" x14ac:dyDescent="0.45">
      <c r="B43" s="3"/>
      <c r="C43" s="27" t="s">
        <v>30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ht="10.5" customHeight="1" x14ac:dyDescent="0.25">
      <c r="C44" s="83"/>
      <c r="D44" s="83"/>
      <c r="E44" s="83"/>
      <c r="F44" s="83"/>
      <c r="G44" s="83"/>
      <c r="H44" s="83"/>
      <c r="I44" s="83"/>
      <c r="J44" s="83"/>
      <c r="K44" s="83"/>
    </row>
    <row r="45" spans="2:12" ht="30" customHeight="1" x14ac:dyDescent="0.45">
      <c r="C45" s="27" t="s">
        <v>27</v>
      </c>
      <c r="D45" s="27"/>
      <c r="E45" s="27"/>
      <c r="F45" s="27"/>
      <c r="G45" s="27"/>
      <c r="H45" s="27"/>
      <c r="I45" s="41"/>
      <c r="J45" s="41"/>
      <c r="K45" s="41"/>
    </row>
    <row r="46" spans="2:12" ht="14.25" customHeight="1" x14ac:dyDescent="0.45">
      <c r="C46" s="25"/>
      <c r="D46" s="25"/>
      <c r="E46" s="25"/>
      <c r="F46" s="25"/>
      <c r="G46" s="25"/>
      <c r="H46" s="25"/>
      <c r="I46" s="26"/>
      <c r="J46" s="26"/>
      <c r="K46" s="26"/>
    </row>
    <row r="47" spans="2:12" ht="21" x14ac:dyDescent="0.35">
      <c r="C47" s="8"/>
      <c r="D47" s="8"/>
      <c r="E47" s="8"/>
      <c r="F47" s="8"/>
      <c r="G47" s="8"/>
      <c r="H47" s="8"/>
      <c r="I47" s="9"/>
      <c r="J47" s="9"/>
      <c r="K47" s="9"/>
    </row>
    <row r="50" spans="3:11" ht="21" x14ac:dyDescent="0.35">
      <c r="C50" s="8" t="s">
        <v>19</v>
      </c>
      <c r="D50" s="8"/>
      <c r="E50" s="8"/>
      <c r="F50" s="8"/>
      <c r="G50" s="8" t="s">
        <v>20</v>
      </c>
      <c r="H50" s="8"/>
      <c r="I50" s="9"/>
      <c r="J50" s="9"/>
      <c r="K50" s="9"/>
    </row>
    <row r="51" spans="3:11" ht="21" x14ac:dyDescent="0.35">
      <c r="C51" s="8"/>
      <c r="D51" s="8"/>
      <c r="E51" s="8"/>
      <c r="F51" s="8"/>
      <c r="G51" s="8"/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4" t="s">
        <v>33</v>
      </c>
      <c r="D53" s="84"/>
      <c r="E53" s="84"/>
      <c r="F53" s="8"/>
      <c r="G53" s="84" t="s">
        <v>31</v>
      </c>
      <c r="H53" s="84"/>
      <c r="I53" s="9"/>
      <c r="J53" s="9"/>
      <c r="K53" s="9"/>
    </row>
    <row r="54" spans="3:11" ht="21" x14ac:dyDescent="0.35">
      <c r="C54" s="74" t="s">
        <v>23</v>
      </c>
      <c r="D54" s="74"/>
      <c r="E54" s="74"/>
      <c r="F54" s="8"/>
      <c r="G54" s="74" t="s">
        <v>24</v>
      </c>
      <c r="H54" s="74"/>
      <c r="I54" s="9"/>
      <c r="J54" s="9"/>
      <c r="K54" s="9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.75" thickBot="1" x14ac:dyDescent="0.4">
      <c r="C56" s="23"/>
      <c r="D56" s="23"/>
      <c r="E56" s="23"/>
      <c r="F56" s="23"/>
      <c r="G56" s="23"/>
      <c r="H56" s="23"/>
      <c r="I56" s="39"/>
      <c r="J56" s="42" t="s">
        <v>26</v>
      </c>
      <c r="K56" s="24"/>
    </row>
    <row r="57" spans="3:11" ht="21" x14ac:dyDescent="0.35">
      <c r="C57" s="8"/>
      <c r="D57" s="8"/>
      <c r="E57" s="8"/>
      <c r="F57" s="8"/>
      <c r="G57" s="8"/>
      <c r="H57" s="8"/>
      <c r="I57" s="9"/>
      <c r="J57" s="9"/>
      <c r="K57" s="9"/>
    </row>
    <row r="58" spans="3:11" ht="21" x14ac:dyDescent="0.35">
      <c r="C58" s="7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8"/>
      <c r="D59" s="8"/>
      <c r="E59" s="8"/>
      <c r="F59" s="8"/>
      <c r="G59" s="8"/>
      <c r="H59" s="8"/>
      <c r="I59" s="9"/>
      <c r="J59" s="9"/>
      <c r="K59" s="9"/>
    </row>
  </sheetData>
  <mergeCells count="18">
    <mergeCell ref="C40:K40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F29:H30"/>
    <mergeCell ref="D32:E32"/>
    <mergeCell ref="F32:I32"/>
    <mergeCell ref="C44:K44"/>
    <mergeCell ref="C53:E53"/>
    <mergeCell ref="G53:H53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11</vt:i4>
      </vt:variant>
    </vt:vector>
  </HeadingPairs>
  <TitlesOfParts>
    <vt:vector size="22" baseType="lpstr">
      <vt:lpstr>JAN 2020</vt:lpstr>
      <vt:lpstr>FEB 2020</vt:lpstr>
      <vt:lpstr>MAR 2020</vt:lpstr>
      <vt:lpstr>APR 2020</vt:lpstr>
      <vt:lpstr>MAY 2020</vt:lpstr>
      <vt:lpstr>JUN 2020</vt:lpstr>
      <vt:lpstr>JUL 2020</vt:lpstr>
      <vt:lpstr>AUG 2020</vt:lpstr>
      <vt:lpstr>SEPT 2020</vt:lpstr>
      <vt:lpstr>OCT 2020</vt:lpstr>
      <vt:lpstr>NOV 2020</vt:lpstr>
      <vt:lpstr>'APR 2020'!Print_Area</vt:lpstr>
      <vt:lpstr>'AUG 2020'!Print_Area</vt:lpstr>
      <vt:lpstr>'FEB 2020'!Print_Area</vt:lpstr>
      <vt:lpstr>'JAN 2020'!Print_Area</vt:lpstr>
      <vt:lpstr>'JUL 2020'!Print_Area</vt:lpstr>
      <vt:lpstr>'JUN 2020'!Print_Area</vt:lpstr>
      <vt:lpstr>'MAR 2020'!Print_Area</vt:lpstr>
      <vt:lpstr>'MAY 2020'!Print_Area</vt:lpstr>
      <vt:lpstr>'NOV 2020'!Print_Area</vt:lpstr>
      <vt:lpstr>'OCT 2020'!Print_Area</vt:lpstr>
      <vt:lpstr>'SEPT 2020'!Print_Area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cp:lastPrinted>2020-11-05T06:38:35Z</cp:lastPrinted>
  <dcterms:created xsi:type="dcterms:W3CDTF">2018-02-28T02:33:50Z</dcterms:created>
  <dcterms:modified xsi:type="dcterms:W3CDTF">2020-12-16T11:03:44Z</dcterms:modified>
</cp:coreProperties>
</file>