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3" activeTab="9"/>
  </bookViews>
  <sheets>
    <sheet name="FEB 2020" sheetId="4" r:id="rId1"/>
    <sheet name="MAR 2020" sheetId="3" r:id="rId2"/>
    <sheet name="APR 2020" sheetId="5" r:id="rId3"/>
    <sheet name="MAY 2020" sheetId="6" r:id="rId4"/>
    <sheet name="JUN 2020" sheetId="7" r:id="rId5"/>
    <sheet name="JUL 2020" sheetId="8" r:id="rId6"/>
    <sheet name="AUG 2020" sheetId="9" r:id="rId7"/>
    <sheet name="SEPT 2020" sheetId="10" r:id="rId8"/>
    <sheet name="OCT 2020" sheetId="11" r:id="rId9"/>
    <sheet name="NOV 2020" sheetId="12" r:id="rId10"/>
  </sheets>
  <externalReferences>
    <externalReference r:id="rId11"/>
  </externalReferences>
  <definedNames>
    <definedName name="_xlnm.Print_Area" localSheetId="2">'APR 2020'!$A$1:$K$58</definedName>
    <definedName name="_xlnm.Print_Area" localSheetId="6">'AUG 2020'!$A$1:$K$56</definedName>
    <definedName name="_xlnm.Print_Area" localSheetId="0">'FEB 2020'!$A$1:$K$57</definedName>
    <definedName name="_xlnm.Print_Area" localSheetId="5">'JUL 2020'!$A$1:$K$56</definedName>
    <definedName name="_xlnm.Print_Area" localSheetId="4">'JUN 2020'!$A$1:$K$56</definedName>
    <definedName name="_xlnm.Print_Area" localSheetId="1">'MAR 2020'!$A$1:$K$57</definedName>
    <definedName name="_xlnm.Print_Area" localSheetId="3">'MAY 2020'!$A$1:$K$60</definedName>
    <definedName name="_xlnm.Print_Area" localSheetId="9">'NOV 2020'!$A$1:$K$56</definedName>
    <definedName name="_xlnm.Print_Area" localSheetId="8">'OCT 2020'!$A$1:$K$56</definedName>
    <definedName name="_xlnm.Print_Area" localSheetId="7">'SEPT 2020'!$A$1:$K$56</definedName>
  </definedNames>
  <calcPr calcId="152511"/>
</workbook>
</file>

<file path=xl/calcChain.xml><?xml version="1.0" encoding="utf-8"?>
<calcChain xmlns="http://schemas.openxmlformats.org/spreadsheetml/2006/main">
  <c r="H21" i="12" l="1"/>
  <c r="F22" i="12"/>
  <c r="K24" i="12"/>
  <c r="G16" i="12"/>
  <c r="H25" i="12"/>
  <c r="K34" i="12" l="1"/>
  <c r="H29" i="12"/>
  <c r="K29" i="12" s="1"/>
  <c r="F26" i="12"/>
  <c r="K20" i="12"/>
  <c r="K35" i="12" l="1"/>
  <c r="I16" i="12" s="1"/>
  <c r="J16" i="12"/>
  <c r="K37" i="12"/>
  <c r="H29" i="11" l="1"/>
  <c r="K29" i="11" s="1"/>
  <c r="H25" i="11" l="1"/>
  <c r="H21" i="11" l="1"/>
  <c r="K34" i="11"/>
  <c r="F26" i="11"/>
  <c r="K24" i="11"/>
  <c r="F22" i="11"/>
  <c r="K20" i="11"/>
  <c r="K35" i="11" l="1"/>
  <c r="I16" i="11" s="1"/>
  <c r="H25" i="10"/>
  <c r="K24" i="10" s="1"/>
  <c r="H21" i="10"/>
  <c r="K20" i="10" s="1"/>
  <c r="K34" i="10"/>
  <c r="K29" i="10"/>
  <c r="K27" i="10"/>
  <c r="F26" i="10"/>
  <c r="F22" i="10"/>
  <c r="K37" i="11" l="1"/>
  <c r="J16" i="11"/>
  <c r="K35" i="10"/>
  <c r="I16" i="10" s="1"/>
  <c r="J16" i="10" s="1"/>
  <c r="K37" i="10"/>
  <c r="H25" i="9"/>
  <c r="H21" i="9"/>
  <c r="K34" i="9" l="1"/>
  <c r="K29" i="9"/>
  <c r="K27" i="9"/>
  <c r="F26" i="9"/>
  <c r="K24" i="9"/>
  <c r="F22" i="9"/>
  <c r="K20" i="9"/>
  <c r="K35" i="9" l="1"/>
  <c r="I16" i="9" s="1"/>
  <c r="J16" i="9" s="1"/>
  <c r="H25" i="8"/>
  <c r="H21" i="8"/>
  <c r="K20" i="8" s="1"/>
  <c r="K34" i="8"/>
  <c r="K29" i="8"/>
  <c r="K27" i="8"/>
  <c r="F26" i="8"/>
  <c r="K24" i="8"/>
  <c r="F22" i="8"/>
  <c r="K37" i="9" l="1"/>
  <c r="K35" i="8"/>
  <c r="I16" i="8" s="1"/>
  <c r="K37" i="8" s="1"/>
  <c r="H25" i="7"/>
  <c r="K24" i="7" s="1"/>
  <c r="H21" i="7"/>
  <c r="K20" i="7" s="1"/>
  <c r="K34" i="7"/>
  <c r="K29" i="7"/>
  <c r="F26" i="7"/>
  <c r="F22" i="7"/>
  <c r="J16" i="8" l="1"/>
  <c r="K27" i="7"/>
  <c r="K35" i="7"/>
  <c r="I16" i="7" s="1"/>
  <c r="K33" i="6"/>
  <c r="J16" i="7" l="1"/>
  <c r="K37" i="7"/>
  <c r="K35" i="6"/>
  <c r="H21" i="6" l="1"/>
  <c r="K30" i="6"/>
  <c r="F26" i="6"/>
  <c r="H25" i="6"/>
  <c r="K24" i="6" s="1"/>
  <c r="F22" i="6"/>
  <c r="I28" i="6" l="1"/>
  <c r="K28" i="6" s="1"/>
  <c r="K20" i="6"/>
  <c r="K36" i="6" s="1"/>
  <c r="I16" i="6"/>
  <c r="F26" i="5"/>
  <c r="F22" i="5"/>
  <c r="K38" i="6" l="1"/>
  <c r="J16" i="6"/>
  <c r="H25" i="5"/>
  <c r="K24" i="5" s="1"/>
  <c r="H21" i="5"/>
  <c r="K35" i="5"/>
  <c r="K33" i="5"/>
  <c r="K30" i="5"/>
  <c r="K20" i="5" l="1"/>
  <c r="I28" i="5"/>
  <c r="K28" i="5" s="1"/>
  <c r="K36" i="5"/>
  <c r="I16" i="5" s="1"/>
  <c r="J16" i="5" s="1"/>
  <c r="K34" i="4"/>
  <c r="K32" i="4"/>
  <c r="K29" i="4"/>
  <c r="K27" i="4"/>
  <c r="H25" i="4"/>
  <c r="K24" i="4" s="1"/>
  <c r="H21" i="4"/>
  <c r="K20" i="4" s="1"/>
  <c r="K38" i="5" l="1"/>
  <c r="K35" i="4"/>
  <c r="I16" i="4" s="1"/>
  <c r="H25" i="3"/>
  <c r="H21" i="3"/>
  <c r="K37" i="4" l="1"/>
  <c r="J16" i="4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<sst xmlns="http://schemas.openxmlformats.org/spreadsheetml/2006/main" count="466" uniqueCount="109">
  <si>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</si>
  <si>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</si>
  <si>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</si>
  <si>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</si>
  <si>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</si>
  <si>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</si>
  <si>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</si>
  <si>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</si>
  <si>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</si>
  <si>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</si>
  <si>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</si>
  <si>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</si>
  <si>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</si>
  <si>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</si>
  <si>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</si>
  <si>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</si>
  <si>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</si>
  <si>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</si>
  <si>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</si>
  <si>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</si>
  <si>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</si>
  <si>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</si>
  <si>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</si>
  <si>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</si>
  <si>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</si>
  <si>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</si>
  <si>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</si>
  <si>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</si>
  <si>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</si>
  <si>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</si>
  <si>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</si>
  <si>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</si>
  <si>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</si>
  <si>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</si>
  <si>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</si>
  <si>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</si>
  <si>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FERDINAND IRINGAN</t>
  </si>
  <si>
    <t>14B11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</si>
  <si>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</si>
  <si>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</si>
  <si>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</si>
  <si>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</si>
  <si>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</si>
  <si>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BILLING MONTH: FEBRUARY 2020</t>
  </si>
  <si>
    <t>MAR 5 2020</t>
  </si>
  <si>
    <t>MAR 15 2020</t>
  </si>
  <si>
    <t>PRES: FEB 25 2020 - PREV: FEB 12 2020 * 15.83</t>
  </si>
  <si>
    <t>PRES: FEB 25 2020 - PREV: FEB 12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</si>
  <si>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</si>
  <si>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</si>
  <si>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</si>
  <si>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</si>
  <si>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</si>
  <si>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</si>
  <si>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</si>
  <si>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</si>
  <si>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</si>
  <si>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</si>
  <si>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</si>
  <si>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</si>
  <si>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</si>
  <si>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</si>
  <si>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</si>
  <si>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</si>
  <si>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</si>
  <si>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</si>
  <si>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</si>
  <si>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</si>
  <si>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</si>
  <si>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2020 - 4 kWh x 10.98 = 43.92 + 20% (AC) = 52.70 - 63.32 (billing Mar2020) = </t>
    </r>
    <r>
      <rPr>
        <b/>
        <u/>
        <sz val="14"/>
        <color rgb="FFFF0000"/>
        <rFont val="Calibri"/>
        <family val="2"/>
        <scheme val="minor"/>
      </rPr>
      <t>10.62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</si>
  <si>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</si>
  <si>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</si>
  <si>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</si>
  <si>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</si>
  <si>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</si>
  <si>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</si>
  <si>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</si>
  <si>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</si>
  <si>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</si>
  <si>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</si>
  <si>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</si>
  <si>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</si>
  <si>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</si>
  <si>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</si>
  <si>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</si>
  <si>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</si>
  <si>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</si>
  <si>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</si>
  <si>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</si>
  <si>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</si>
  <si>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</si>
  <si>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</si>
  <si>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</si>
  <si>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</si>
  <si>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</si>
  <si>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</si>
  <si>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</si>
  <si>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</si>
  <si>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</si>
  <si>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</si>
  <si>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</si>
  <si>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</si>
  <si>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</si>
  <si>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</si>
  <si>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</si>
  <si>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ELECTRICITY </t>
  </si>
  <si>
    <t>JENNIFER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</si>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</sst>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/>
    <xf numFmtId="0" fontId="19" fillId="0" borderId="0" xfId="0" applyFont="1"/>
    <xf numFmtId="164" fontId="17" fillId="0" borderId="0" xfId="1" applyFont="1"/>
    <xf numFmtId="164" fontId="21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9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49</xdr:row>
      <xdr:rowOff>0</xdr:rowOff>
    </xdr:from>
    <xdr:to>
      <xdr:col>7</xdr:col>
      <xdr:colOff>745671</xdr:colOff>
      <xdr:row>53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743214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4</xdr:col>
      <xdr:colOff>433298</xdr:colOff>
      <xdr:row>52</xdr:row>
      <xdr:rowOff>100692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287500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49</xdr:row>
      <xdr:rowOff>0</xdr:rowOff>
    </xdr:from>
    <xdr:to>
      <xdr:col>7</xdr:col>
      <xdr:colOff>745671</xdr:colOff>
      <xdr:row>53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59217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VDMO%20LEDGER/VDMO%2014B11%20-%20IRING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 refreshError="1"/>
      <sheetData sheetId="1">
        <row r="12">
          <cell r="E12">
            <v>1405.8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6" zoomScale="70" zoomScaleNormal="70" workbookViewId="0">
      <selection activeCell="F26" sqref="F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2" t="s">
        <v>14</v>
      </c>
      <c r="J3" s="72"/>
      <c r="K3" s="72"/>
    </row>
    <row r="4" spans="3:11" ht="21" x14ac:dyDescent="0.35">
      <c r="C4" s="8"/>
      <c r="D4" s="8"/>
      <c r="E4" s="8"/>
      <c r="F4" s="8"/>
      <c r="G4" s="8"/>
      <c r="H4" s="8"/>
      <c r="I4" s="72"/>
      <c r="J4" s="72"/>
      <c r="K4" s="7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3" t="s">
        <v>12</v>
      </c>
      <c r="D14" s="74"/>
      <c r="E14" s="74"/>
      <c r="F14" s="74"/>
      <c r="G14" s="74"/>
      <c r="H14" s="74"/>
      <c r="I14" s="74"/>
      <c r="J14" s="74"/>
      <c r="K14" s="7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/>
      <c r="I16" s="18">
        <f>K35</f>
        <v>117.31</v>
      </c>
      <c r="J16" s="18">
        <f>I16+H16+G16</f>
        <v>117.31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6" t="s">
        <v>8</v>
      </c>
      <c r="E19" s="76"/>
      <c r="F19" s="76" t="s">
        <v>9</v>
      </c>
      <c r="G19" s="76"/>
      <c r="H19" s="7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77" t="s">
        <v>32</v>
      </c>
      <c r="E20" s="77"/>
      <c r="F20" s="45" t="s">
        <v>46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(F21-G21)*15.83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117.31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(F25-G25)*117.31</f>
        <v>117.31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78"/>
      <c r="G29" s="79"/>
      <c r="H29" s="79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79"/>
      <c r="G30" s="79"/>
      <c r="H30" s="79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78"/>
      <c r="G32" s="79"/>
      <c r="H32" s="79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117.31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117.31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1" t="s">
        <v>17</v>
      </c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0"/>
      <c r="D45" s="80"/>
      <c r="E45" s="80"/>
      <c r="F45" s="80"/>
      <c r="G45" s="80"/>
      <c r="H45" s="80"/>
      <c r="I45" s="80"/>
      <c r="J45" s="80"/>
      <c r="K45" s="8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1" t="s">
        <v>33</v>
      </c>
      <c r="D54" s="81"/>
      <c r="E54" s="81"/>
      <c r="F54" s="8"/>
      <c r="G54" s="81" t="s">
        <v>31</v>
      </c>
      <c r="H54" s="81"/>
      <c r="I54" s="9"/>
      <c r="J54" s="9"/>
      <c r="K54" s="9"/>
    </row>
    <row r="55" spans="3:11" ht="21" x14ac:dyDescent="0.35">
      <c r="C55" s="71" t="s">
        <v>23</v>
      </c>
      <c r="D55" s="71"/>
      <c r="E55" s="71"/>
      <c r="F55" s="8"/>
      <c r="G55" s="71" t="s">
        <v>24</v>
      </c>
      <c r="H55" s="7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abSelected="1" topLeftCell="A13" zoomScale="70" zoomScaleNormal="70" workbookViewId="0">
      <selection activeCell="Q21" sqref="Q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2" t="s">
        <v>14</v>
      </c>
      <c r="J3" s="72"/>
      <c r="K3" s="72"/>
    </row>
    <row r="4" spans="3:11" ht="21" x14ac:dyDescent="0.35">
      <c r="C4" s="8"/>
      <c r="D4" s="8"/>
      <c r="E4" s="8"/>
      <c r="F4" s="8"/>
      <c r="G4" s="8"/>
      <c r="H4" s="8"/>
      <c r="I4" s="72"/>
      <c r="J4" s="72"/>
      <c r="K4" s="7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3" t="s">
        <v>12</v>
      </c>
      <c r="D14" s="74"/>
      <c r="E14" s="74"/>
      <c r="F14" s="74"/>
      <c r="G14" s="74"/>
      <c r="H14" s="74"/>
      <c r="I14" s="74"/>
      <c r="J14" s="74"/>
      <c r="K14" s="7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95</v>
      </c>
      <c r="H15" s="13" t="s">
        <v>96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102</v>
      </c>
      <c r="E16" s="48" t="s">
        <v>103</v>
      </c>
      <c r="F16" s="18"/>
      <c r="G16" s="18">
        <f>[1]ASU!$E$12</f>
        <v>1405.8</v>
      </c>
      <c r="H16" s="18"/>
      <c r="I16" s="18">
        <f>K35</f>
        <v>1405.8</v>
      </c>
      <c r="J16" s="18">
        <f>I16+H16+G16</f>
        <v>2811.6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6" t="s">
        <v>8</v>
      </c>
      <c r="E19" s="76"/>
      <c r="F19" s="76" t="s">
        <v>9</v>
      </c>
      <c r="G19" s="76"/>
      <c r="H19" s="7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88" t="s">
        <v>105</v>
      </c>
      <c r="E20" s="88"/>
      <c r="F20" s="45" t="s">
        <v>107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29</v>
      </c>
      <c r="G21" s="45">
        <v>29</v>
      </c>
      <c r="H21" s="46">
        <f>(F21-G21)*8.02</f>
        <v>0</v>
      </c>
      <c r="I21" s="9"/>
      <c r="J21" s="9"/>
      <c r="K21" s="9"/>
    </row>
    <row r="22" spans="3:11" ht="21" x14ac:dyDescent="0.35">
      <c r="C22" s="38"/>
      <c r="D22" s="82" t="s">
        <v>57</v>
      </c>
      <c r="E22" s="82"/>
      <c r="F22" s="83">
        <f>F21-G21</f>
        <v>0</v>
      </c>
      <c r="G22" s="8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15</v>
      </c>
      <c r="E24" s="8"/>
      <c r="F24" s="45" t="s">
        <v>108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7</v>
      </c>
      <c r="G25" s="45">
        <v>7</v>
      </c>
      <c r="H25" s="46">
        <f>(F25-G25)*98.03</f>
        <v>0</v>
      </c>
      <c r="I25" s="9"/>
      <c r="J25" s="9"/>
      <c r="K25" s="9"/>
    </row>
    <row r="26" spans="3:11" ht="21" x14ac:dyDescent="0.35">
      <c r="C26" s="38"/>
      <c r="D26" s="82" t="s">
        <v>58</v>
      </c>
      <c r="E26" s="82"/>
      <c r="F26" s="83">
        <f>F25-G25</f>
        <v>0</v>
      </c>
      <c r="G26" s="83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44170</v>
      </c>
      <c r="D28" s="88" t="s">
        <v>99</v>
      </c>
      <c r="E28" s="88"/>
      <c r="F28" s="45" t="s">
        <v>104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23.43</v>
      </c>
      <c r="G29" s="45">
        <v>60</v>
      </c>
      <c r="H29" s="46">
        <f>F29*G29</f>
        <v>1405.8</v>
      </c>
      <c r="I29" s="9"/>
      <c r="J29" s="22">
        <v>0</v>
      </c>
      <c r="K29" s="9">
        <f>H29</f>
        <v>1405.8</v>
      </c>
    </row>
    <row r="30" spans="3:11" ht="35.1" customHeight="1" x14ac:dyDescent="0.35">
      <c r="C30" s="63"/>
      <c r="D30" s="63"/>
      <c r="E30" s="63"/>
      <c r="F30" s="70"/>
      <c r="G30" s="70"/>
      <c r="H30" s="70"/>
      <c r="I30" s="9"/>
      <c r="J30" s="9"/>
      <c r="K30" s="9"/>
    </row>
    <row r="31" spans="3:11" ht="21" x14ac:dyDescent="0.35">
      <c r="C31" s="39"/>
      <c r="D31" s="43"/>
      <c r="E31" s="43"/>
      <c r="F31" s="69"/>
      <c r="G31" s="69"/>
      <c r="H31" s="69"/>
      <c r="I31" s="9"/>
      <c r="J31" s="9"/>
      <c r="K31" s="9"/>
    </row>
    <row r="32" spans="3:11" ht="21" customHeight="1" x14ac:dyDescent="0.35">
      <c r="C32" s="37"/>
      <c r="D32" s="86"/>
      <c r="E32" s="86"/>
      <c r="F32" s="87"/>
      <c r="G32" s="87"/>
      <c r="H32" s="87"/>
      <c r="I32" s="87"/>
      <c r="J32" s="59"/>
      <c r="K32" s="60"/>
    </row>
    <row r="33" spans="2:12" ht="27" customHeight="1" x14ac:dyDescent="0.35">
      <c r="C33" s="39"/>
      <c r="D33" s="43"/>
      <c r="E33" s="43"/>
      <c r="F33" s="69"/>
      <c r="G33" s="69"/>
      <c r="H33" s="6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(K20+K24+K29)</f>
        <v>1405.8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2811.6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68"/>
      <c r="D41" s="68"/>
      <c r="E41" s="68"/>
      <c r="F41" s="68"/>
      <c r="G41" s="68"/>
      <c r="H41" s="68"/>
      <c r="I41" s="68"/>
      <c r="J41" s="68"/>
      <c r="K41" s="68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0"/>
      <c r="D44" s="80"/>
      <c r="E44" s="80"/>
      <c r="F44" s="80"/>
      <c r="G44" s="80"/>
      <c r="H44" s="80"/>
      <c r="I44" s="80"/>
      <c r="J44" s="80"/>
      <c r="K44" s="80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1" t="s">
        <v>106</v>
      </c>
      <c r="D53" s="81"/>
      <c r="E53" s="81"/>
      <c r="F53" s="8"/>
      <c r="G53" s="81" t="s">
        <v>31</v>
      </c>
      <c r="H53" s="81"/>
      <c r="I53" s="9"/>
      <c r="J53" s="9"/>
      <c r="K53" s="9"/>
    </row>
    <row r="54" spans="3:11" ht="21" x14ac:dyDescent="0.35">
      <c r="C54" s="71" t="s">
        <v>23</v>
      </c>
      <c r="D54" s="71"/>
      <c r="E54" s="71"/>
      <c r="F54" s="8"/>
      <c r="G54" s="71" t="s">
        <v>24</v>
      </c>
      <c r="H54" s="71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2:E32"/>
    <mergeCell ref="F32:I32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C41" sqref="C41:D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2" t="s">
        <v>14</v>
      </c>
      <c r="J3" s="72"/>
      <c r="K3" s="72"/>
    </row>
    <row r="4" spans="3:11" ht="21" x14ac:dyDescent="0.35">
      <c r="C4" s="8"/>
      <c r="D4" s="8"/>
      <c r="E4" s="8"/>
      <c r="F4" s="8"/>
      <c r="G4" s="8"/>
      <c r="H4" s="8"/>
      <c r="I4" s="72"/>
      <c r="J4" s="72"/>
      <c r="K4" s="7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3" t="s">
        <v>12</v>
      </c>
      <c r="D14" s="74"/>
      <c r="E14" s="74"/>
      <c r="F14" s="74"/>
      <c r="G14" s="74"/>
      <c r="H14" s="74"/>
      <c r="I14" s="74"/>
      <c r="J14" s="74"/>
      <c r="K14" s="7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39</v>
      </c>
      <c r="E16" s="48" t="s">
        <v>40</v>
      </c>
      <c r="F16" s="18"/>
      <c r="G16" s="18"/>
      <c r="H16" s="18">
        <v>117.31</v>
      </c>
      <c r="I16" s="18">
        <f>K35</f>
        <v>63.32</v>
      </c>
      <c r="J16" s="18">
        <f>I16+H16+G16</f>
        <v>180.63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6" t="s">
        <v>8</v>
      </c>
      <c r="E19" s="76"/>
      <c r="F19" s="76" t="s">
        <v>9</v>
      </c>
      <c r="G19" s="76"/>
      <c r="H19" s="7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77" t="s">
        <v>32</v>
      </c>
      <c r="E20" s="77"/>
      <c r="F20" s="45" t="s">
        <v>41</v>
      </c>
      <c r="G20" s="45"/>
      <c r="H20" s="45"/>
      <c r="I20" s="9"/>
      <c r="J20" s="22">
        <v>0</v>
      </c>
      <c r="K20" s="9">
        <f>H21</f>
        <v>63.32</v>
      </c>
    </row>
    <row r="21" spans="3:11" ht="21" x14ac:dyDescent="0.35">
      <c r="C21" s="38"/>
      <c r="D21" s="8"/>
      <c r="E21" s="8"/>
      <c r="F21" s="45">
        <v>4</v>
      </c>
      <c r="G21" s="45">
        <v>0</v>
      </c>
      <c r="H21" s="46">
        <f>(F21-G21)*15.83</f>
        <v>63.32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(F25-G25)*117.31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78"/>
      <c r="G29" s="79"/>
      <c r="H29" s="79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79"/>
      <c r="G30" s="79"/>
      <c r="H30" s="79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78"/>
      <c r="G32" s="79"/>
      <c r="H32" s="79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63.32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180.63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1" t="s">
        <v>17</v>
      </c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1" x14ac:dyDescent="0.35">
      <c r="B41" s="3"/>
      <c r="C41" s="52" t="s">
        <v>48</v>
      </c>
      <c r="D41" s="52" t="s">
        <v>49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2" t="s">
        <v>50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0"/>
      <c r="D45" s="80"/>
      <c r="E45" s="80"/>
      <c r="F45" s="80"/>
      <c r="G45" s="80"/>
      <c r="H45" s="80"/>
      <c r="I45" s="80"/>
      <c r="J45" s="80"/>
      <c r="K45" s="80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1" t="s">
        <v>33</v>
      </c>
      <c r="D54" s="81"/>
      <c r="E54" s="81"/>
      <c r="F54" s="8"/>
      <c r="G54" s="81" t="s">
        <v>31</v>
      </c>
      <c r="H54" s="81"/>
      <c r="I54" s="9"/>
      <c r="J54" s="9"/>
      <c r="K54" s="9"/>
    </row>
    <row r="55" spans="3:11" ht="21" x14ac:dyDescent="0.35">
      <c r="C55" s="71" t="s">
        <v>23</v>
      </c>
      <c r="D55" s="71"/>
      <c r="E55" s="71"/>
      <c r="F55" s="8"/>
      <c r="G55" s="71" t="s">
        <v>24</v>
      </c>
      <c r="H55" s="7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1"/>
  <sheetViews>
    <sheetView topLeftCell="A7" zoomScale="70" zoomScaleNormal="70" workbookViewId="0">
      <selection activeCell="U22" sqref="U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2" t="s">
        <v>14</v>
      </c>
      <c r="J3" s="72"/>
      <c r="K3" s="72"/>
    </row>
    <row r="4" spans="3:11" ht="21" x14ac:dyDescent="0.35">
      <c r="C4" s="8"/>
      <c r="D4" s="8"/>
      <c r="E4" s="8"/>
      <c r="F4" s="8"/>
      <c r="G4" s="8"/>
      <c r="H4" s="8"/>
      <c r="I4" s="72"/>
      <c r="J4" s="72"/>
      <c r="K4" s="7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3" t="s">
        <v>12</v>
      </c>
      <c r="D14" s="74"/>
      <c r="E14" s="74"/>
      <c r="F14" s="74"/>
      <c r="G14" s="74"/>
      <c r="H14" s="74"/>
      <c r="I14" s="74"/>
      <c r="J14" s="74"/>
      <c r="K14" s="7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52</v>
      </c>
      <c r="E16" s="48" t="s">
        <v>53</v>
      </c>
      <c r="F16" s="18"/>
      <c r="G16" s="18"/>
      <c r="H16" s="18">
        <v>180.63</v>
      </c>
      <c r="I16" s="18">
        <f>K36</f>
        <v>0</v>
      </c>
      <c r="J16" s="18">
        <f>I16+H16+G16</f>
        <v>180.63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6" t="s">
        <v>8</v>
      </c>
      <c r="E19" s="76"/>
      <c r="F19" s="76" t="s">
        <v>9</v>
      </c>
      <c r="G19" s="76"/>
      <c r="H19" s="7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77" t="s">
        <v>32</v>
      </c>
      <c r="E20" s="77"/>
      <c r="F20" s="45" t="s">
        <v>54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4</v>
      </c>
      <c r="G21" s="45">
        <v>4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82" t="s">
        <v>57</v>
      </c>
      <c r="E22" s="82"/>
      <c r="F22" s="83">
        <f>F21-G21</f>
        <v>0</v>
      </c>
      <c r="G22" s="8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55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2" t="s">
        <v>58</v>
      </c>
      <c r="E26" s="82"/>
      <c r="F26" s="83">
        <f>F25-G25</f>
        <v>0</v>
      </c>
      <c r="G26" s="83"/>
      <c r="H26" s="44"/>
      <c r="I26" s="9"/>
      <c r="J26" s="9"/>
      <c r="K26" s="9"/>
    </row>
    <row r="27" spans="3:11" ht="21" x14ac:dyDescent="0.35">
      <c r="C27" s="38"/>
      <c r="D27" s="8"/>
      <c r="E27" s="8"/>
      <c r="F27" s="36"/>
      <c r="G27" s="36"/>
      <c r="H27" s="44"/>
      <c r="I27" s="9"/>
      <c r="J27" s="9"/>
      <c r="K27" s="9"/>
    </row>
    <row r="28" spans="3:11" ht="21" x14ac:dyDescent="0.35">
      <c r="C28" s="37"/>
      <c r="D28" s="7" t="s">
        <v>56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84" t="s">
        <v>59</v>
      </c>
      <c r="D29" s="84"/>
      <c r="E29" s="84"/>
      <c r="F29" s="8"/>
      <c r="G29" s="8"/>
      <c r="H29" s="8"/>
      <c r="I29" s="9"/>
      <c r="J29" s="22"/>
      <c r="K29" s="9"/>
    </row>
    <row r="30" spans="3:11" ht="21" x14ac:dyDescent="0.35">
      <c r="C30" s="84"/>
      <c r="D30" s="84"/>
      <c r="E30" s="84"/>
      <c r="F30" s="78"/>
      <c r="G30" s="79"/>
      <c r="H30" s="79"/>
      <c r="I30" s="9">
        <v>0</v>
      </c>
      <c r="J30" s="22">
        <v>0</v>
      </c>
      <c r="K30" s="9">
        <f>I30+J30</f>
        <v>0</v>
      </c>
    </row>
    <row r="31" spans="3:11" ht="21" x14ac:dyDescent="0.35">
      <c r="C31" s="84"/>
      <c r="D31" s="84"/>
      <c r="E31" s="84"/>
      <c r="F31" s="79"/>
      <c r="G31" s="79"/>
      <c r="H31" s="79"/>
      <c r="I31" s="9"/>
      <c r="J31" s="9"/>
      <c r="K31" s="9"/>
    </row>
    <row r="32" spans="3:11" ht="21" x14ac:dyDescent="0.35">
      <c r="C32" s="39"/>
      <c r="D32" s="43"/>
      <c r="E32" s="43"/>
      <c r="F32" s="51"/>
      <c r="G32" s="51"/>
      <c r="H32" s="51"/>
      <c r="I32" s="9"/>
      <c r="J32" s="9"/>
      <c r="K32" s="9"/>
    </row>
    <row r="33" spans="2:12" ht="21" x14ac:dyDescent="0.35">
      <c r="C33" s="37"/>
      <c r="D33" s="43"/>
      <c r="E33" s="43"/>
      <c r="F33" s="78"/>
      <c r="G33" s="79"/>
      <c r="H33" s="79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1"/>
      <c r="G34" s="51"/>
      <c r="H34" s="5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180.63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1" t="s">
        <v>17</v>
      </c>
      <c r="D41" s="71"/>
      <c r="E41" s="71"/>
      <c r="F41" s="71"/>
      <c r="G41" s="71"/>
      <c r="H41" s="71"/>
      <c r="I41" s="71"/>
      <c r="J41" s="71"/>
      <c r="K41" s="71"/>
      <c r="L41" s="3"/>
    </row>
    <row r="42" spans="2:12" s="8" customFormat="1" ht="21" x14ac:dyDescent="0.35">
      <c r="B42" s="3"/>
      <c r="C42" s="52" t="s">
        <v>48</v>
      </c>
      <c r="D42" s="52" t="s">
        <v>49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3"/>
      <c r="D43" s="52" t="s">
        <v>50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8.5" x14ac:dyDescent="0.45">
      <c r="B44" s="3"/>
      <c r="C44" s="10" t="s">
        <v>18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s="8" customFormat="1" ht="28.5" x14ac:dyDescent="0.45">
      <c r="B45" s="3"/>
      <c r="C45" s="27" t="s">
        <v>30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ht="10.5" customHeight="1" x14ac:dyDescent="0.25">
      <c r="C46" s="80"/>
      <c r="D46" s="80"/>
      <c r="E46" s="80"/>
      <c r="F46" s="80"/>
      <c r="G46" s="80"/>
      <c r="H46" s="80"/>
      <c r="I46" s="80"/>
      <c r="J46" s="80"/>
      <c r="K46" s="80"/>
    </row>
    <row r="47" spans="2:12" ht="30" customHeight="1" x14ac:dyDescent="0.45">
      <c r="C47" s="27" t="s">
        <v>27</v>
      </c>
      <c r="D47" s="27"/>
      <c r="E47" s="27"/>
      <c r="F47" s="27"/>
      <c r="G47" s="27"/>
      <c r="H47" s="27"/>
      <c r="I47" s="41"/>
      <c r="J47" s="41"/>
      <c r="K47" s="41"/>
    </row>
    <row r="48" spans="2:12" ht="14.25" customHeight="1" x14ac:dyDescent="0.45">
      <c r="C48" s="25"/>
      <c r="D48" s="25"/>
      <c r="E48" s="25"/>
      <c r="F48" s="25"/>
      <c r="G48" s="25"/>
      <c r="H48" s="25"/>
      <c r="I48" s="26"/>
      <c r="J48" s="26"/>
      <c r="K48" s="26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2" spans="3:11" ht="21" x14ac:dyDescent="0.35">
      <c r="C52" s="8" t="s">
        <v>19</v>
      </c>
      <c r="D52" s="8"/>
      <c r="E52" s="8"/>
      <c r="F52" s="8"/>
      <c r="G52" s="8" t="s">
        <v>20</v>
      </c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1" t="s">
        <v>33</v>
      </c>
      <c r="D55" s="81"/>
      <c r="E55" s="81"/>
      <c r="F55" s="8"/>
      <c r="G55" s="81" t="s">
        <v>31</v>
      </c>
      <c r="H55" s="81"/>
      <c r="I55" s="9"/>
      <c r="J55" s="9"/>
      <c r="K55" s="9"/>
    </row>
    <row r="56" spans="3:11" ht="21" x14ac:dyDescent="0.35">
      <c r="C56" s="71" t="s">
        <v>23</v>
      </c>
      <c r="D56" s="71"/>
      <c r="E56" s="71"/>
      <c r="F56" s="8"/>
      <c r="G56" s="71" t="s">
        <v>24</v>
      </c>
      <c r="H56" s="71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.75" thickBot="1" x14ac:dyDescent="0.4">
      <c r="C58" s="23"/>
      <c r="D58" s="23"/>
      <c r="E58" s="23"/>
      <c r="F58" s="23"/>
      <c r="G58" s="23"/>
      <c r="H58" s="23"/>
      <c r="I58" s="39"/>
      <c r="J58" s="42" t="s">
        <v>26</v>
      </c>
      <c r="K58" s="24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7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6:K46"/>
    <mergeCell ref="C55:E55"/>
    <mergeCell ref="G55:H55"/>
    <mergeCell ref="C56:E56"/>
    <mergeCell ref="G56:H56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zoomScale="70" zoomScaleNormal="70" workbookViewId="0">
      <selection activeCell="P17" sqref="P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2" t="s">
        <v>14</v>
      </c>
      <c r="J3" s="72"/>
      <c r="K3" s="72"/>
    </row>
    <row r="4" spans="3:11" ht="21" x14ac:dyDescent="0.35">
      <c r="C4" s="8"/>
      <c r="D4" s="8"/>
      <c r="E4" s="8"/>
      <c r="F4" s="8"/>
      <c r="G4" s="8"/>
      <c r="H4" s="8"/>
      <c r="I4" s="72"/>
      <c r="J4" s="72"/>
      <c r="K4" s="7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3" t="s">
        <v>12</v>
      </c>
      <c r="D14" s="74"/>
      <c r="E14" s="74"/>
      <c r="F14" s="74"/>
      <c r="G14" s="74"/>
      <c r="H14" s="74"/>
      <c r="I14" s="74"/>
      <c r="J14" s="74"/>
      <c r="K14" s="7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61</v>
      </c>
      <c r="E16" s="48" t="s">
        <v>62</v>
      </c>
      <c r="F16" s="18"/>
      <c r="G16" s="18"/>
      <c r="H16" s="18">
        <v>180.63</v>
      </c>
      <c r="I16" s="18">
        <f>K36</f>
        <v>-10.62</v>
      </c>
      <c r="J16" s="18">
        <f>I16+H16+G16</f>
        <v>170.01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6" t="s">
        <v>8</v>
      </c>
      <c r="E19" s="76"/>
      <c r="F19" s="76" t="s">
        <v>9</v>
      </c>
      <c r="G19" s="76"/>
      <c r="H19" s="7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77" t="s">
        <v>32</v>
      </c>
      <c r="E20" s="77"/>
      <c r="F20" s="45" t="s">
        <v>63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4</v>
      </c>
      <c r="G21" s="45">
        <v>4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82" t="s">
        <v>57</v>
      </c>
      <c r="E22" s="82"/>
      <c r="F22" s="83">
        <f>F21-G21</f>
        <v>0</v>
      </c>
      <c r="G22" s="8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82" t="s">
        <v>58</v>
      </c>
      <c r="E26" s="82"/>
      <c r="F26" s="83">
        <f>F25-G25</f>
        <v>0</v>
      </c>
      <c r="G26" s="83"/>
      <c r="H26" s="44"/>
      <c r="I26" s="9"/>
      <c r="J26" s="9"/>
      <c r="K26" s="9"/>
    </row>
    <row r="27" spans="3:11" ht="21" x14ac:dyDescent="0.35">
      <c r="C27" s="38"/>
      <c r="D27" s="8"/>
      <c r="E27" s="8"/>
      <c r="F27" s="36"/>
      <c r="G27" s="36"/>
      <c r="H27" s="44"/>
      <c r="I27" s="9"/>
      <c r="J27" s="9"/>
      <c r="K27" s="9"/>
    </row>
    <row r="28" spans="3:11" ht="21" x14ac:dyDescent="0.35">
      <c r="C28" s="37"/>
      <c r="D28" s="7" t="s">
        <v>56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84" t="s">
        <v>65</v>
      </c>
      <c r="D29" s="84"/>
      <c r="E29" s="84"/>
      <c r="F29" s="8"/>
      <c r="G29" s="8"/>
      <c r="H29" s="8"/>
      <c r="I29" s="9"/>
      <c r="J29" s="22"/>
      <c r="K29" s="9"/>
    </row>
    <row r="30" spans="3:11" ht="21" x14ac:dyDescent="0.35">
      <c r="C30" s="84"/>
      <c r="D30" s="84"/>
      <c r="E30" s="84"/>
      <c r="F30" s="78"/>
      <c r="G30" s="79"/>
      <c r="H30" s="79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84"/>
      <c r="D31" s="84"/>
      <c r="E31" s="84"/>
      <c r="F31" s="79"/>
      <c r="G31" s="79"/>
      <c r="H31" s="79"/>
      <c r="I31" s="9"/>
      <c r="J31" s="9"/>
      <c r="K31" s="9"/>
    </row>
    <row r="32" spans="3:11" ht="21" x14ac:dyDescent="0.35">
      <c r="C32" s="39"/>
      <c r="D32" s="43"/>
      <c r="E32" s="43"/>
      <c r="F32" s="54"/>
      <c r="G32" s="54"/>
      <c r="H32" s="54"/>
      <c r="I32" s="9"/>
      <c r="J32" s="9"/>
      <c r="K32" s="9"/>
    </row>
    <row r="33" spans="2:12" ht="96.95" customHeight="1" x14ac:dyDescent="0.35">
      <c r="C33" s="37"/>
      <c r="D33" s="86" t="s">
        <v>68</v>
      </c>
      <c r="E33" s="86"/>
      <c r="F33" s="87" t="s">
        <v>69</v>
      </c>
      <c r="G33" s="87"/>
      <c r="H33" s="87"/>
      <c r="I33" s="87"/>
      <c r="J33" s="59">
        <v>0</v>
      </c>
      <c r="K33" s="60">
        <f>10.62</f>
        <v>10.62</v>
      </c>
    </row>
    <row r="34" spans="2:12" ht="27" customHeight="1" x14ac:dyDescent="0.35">
      <c r="C34" s="39"/>
      <c r="D34" s="43"/>
      <c r="E34" s="43"/>
      <c r="F34" s="54"/>
      <c r="G34" s="54"/>
      <c r="H34" s="54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-10.62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170.01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5" t="s">
        <v>17</v>
      </c>
      <c r="D41" s="85"/>
      <c r="E41" s="85"/>
      <c r="F41" s="85"/>
      <c r="G41" s="85"/>
      <c r="H41" s="85"/>
      <c r="I41" s="85"/>
      <c r="J41" s="85"/>
      <c r="K41" s="85"/>
      <c r="L41" s="3"/>
    </row>
    <row r="42" spans="2:12" s="8" customFormat="1" ht="21" x14ac:dyDescent="0.35">
      <c r="B42" s="3"/>
      <c r="C42" s="53"/>
      <c r="D42" s="53"/>
      <c r="E42" s="53"/>
      <c r="F42" s="53"/>
      <c r="G42" s="53"/>
      <c r="H42" s="53"/>
      <c r="I42" s="53"/>
      <c r="J42" s="53"/>
      <c r="K42" s="53"/>
      <c r="L42" s="3"/>
    </row>
    <row r="43" spans="2:12" s="8" customFormat="1" ht="23.25" x14ac:dyDescent="0.35">
      <c r="B43" s="3"/>
      <c r="C43" s="57" t="s">
        <v>48</v>
      </c>
      <c r="D43" s="58" t="s">
        <v>66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8" t="s">
        <v>67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8" t="s">
        <v>50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0"/>
      <c r="D48" s="80"/>
      <c r="E48" s="80"/>
      <c r="F48" s="80"/>
      <c r="G48" s="80"/>
      <c r="H48" s="80"/>
      <c r="I48" s="80"/>
      <c r="J48" s="80"/>
      <c r="K48" s="80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1" t="s">
        <v>33</v>
      </c>
      <c r="D57" s="81"/>
      <c r="E57" s="81"/>
      <c r="F57" s="8"/>
      <c r="G57" s="81" t="s">
        <v>31</v>
      </c>
      <c r="H57" s="81"/>
      <c r="I57" s="9"/>
      <c r="J57" s="9"/>
      <c r="K57" s="9"/>
    </row>
    <row r="58" spans="3:11" ht="21" x14ac:dyDescent="0.35">
      <c r="C58" s="71" t="s">
        <v>23</v>
      </c>
      <c r="D58" s="71"/>
      <c r="E58" s="71"/>
      <c r="F58" s="8"/>
      <c r="G58" s="71" t="s">
        <v>24</v>
      </c>
      <c r="H58" s="71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0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2" t="s">
        <v>14</v>
      </c>
      <c r="J3" s="72"/>
      <c r="K3" s="72"/>
    </row>
    <row r="4" spans="3:11" ht="21" x14ac:dyDescent="0.35">
      <c r="C4" s="8"/>
      <c r="D4" s="8"/>
      <c r="E4" s="8"/>
      <c r="F4" s="8"/>
      <c r="G4" s="8"/>
      <c r="H4" s="8"/>
      <c r="I4" s="72"/>
      <c r="J4" s="72"/>
      <c r="K4" s="7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3" t="s">
        <v>12</v>
      </c>
      <c r="D14" s="74"/>
      <c r="E14" s="74"/>
      <c r="F14" s="74"/>
      <c r="G14" s="74"/>
      <c r="H14" s="74"/>
      <c r="I14" s="74"/>
      <c r="J14" s="74"/>
      <c r="K14" s="7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71</v>
      </c>
      <c r="E16" s="48" t="s">
        <v>72</v>
      </c>
      <c r="F16" s="18"/>
      <c r="G16" s="18"/>
      <c r="H16" s="18">
        <v>170.01</v>
      </c>
      <c r="I16" s="18">
        <f>K35</f>
        <v>0</v>
      </c>
      <c r="J16" s="18">
        <f>I16+H16+G16</f>
        <v>170.01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6" t="s">
        <v>8</v>
      </c>
      <c r="E19" s="76"/>
      <c r="F19" s="76" t="s">
        <v>9</v>
      </c>
      <c r="G19" s="76"/>
      <c r="H19" s="7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77" t="s">
        <v>32</v>
      </c>
      <c r="E20" s="77"/>
      <c r="F20" s="45" t="s">
        <v>73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4</v>
      </c>
      <c r="G21" s="45">
        <v>4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82" t="s">
        <v>57</v>
      </c>
      <c r="E22" s="82"/>
      <c r="F22" s="83">
        <f>F21-G21</f>
        <v>0</v>
      </c>
      <c r="G22" s="8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1</v>
      </c>
      <c r="G25" s="45">
        <v>1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82" t="s">
        <v>58</v>
      </c>
      <c r="E26" s="82"/>
      <c r="F26" s="83">
        <f>F25-G25</f>
        <v>0</v>
      </c>
      <c r="G26" s="83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3"/>
      <c r="D28" s="63"/>
      <c r="E28" s="63"/>
      <c r="F28" s="8"/>
      <c r="G28" s="8"/>
      <c r="H28" s="8"/>
      <c r="I28" s="9"/>
      <c r="J28" s="22"/>
      <c r="K28" s="9"/>
    </row>
    <row r="29" spans="3:11" ht="21" x14ac:dyDescent="0.35">
      <c r="C29" s="63"/>
      <c r="D29" s="63"/>
      <c r="E29" s="63"/>
      <c r="F29" s="78"/>
      <c r="G29" s="79"/>
      <c r="H29" s="79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3"/>
      <c r="D30" s="63"/>
      <c r="E30" s="63"/>
      <c r="F30" s="79"/>
      <c r="G30" s="79"/>
      <c r="H30" s="79"/>
      <c r="I30" s="9"/>
      <c r="J30" s="9"/>
      <c r="K30" s="9"/>
    </row>
    <row r="31" spans="3:11" ht="21" x14ac:dyDescent="0.35">
      <c r="C31" s="39"/>
      <c r="D31" s="43"/>
      <c r="E31" s="43"/>
      <c r="F31" s="56"/>
      <c r="G31" s="56"/>
      <c r="H31" s="56"/>
      <c r="I31" s="9"/>
      <c r="J31" s="9"/>
      <c r="K31" s="9"/>
    </row>
    <row r="32" spans="3:11" ht="21" customHeight="1" x14ac:dyDescent="0.35">
      <c r="C32" s="37"/>
      <c r="D32" s="86"/>
      <c r="E32" s="86"/>
      <c r="F32" s="87"/>
      <c r="G32" s="87"/>
      <c r="H32" s="87"/>
      <c r="I32" s="87"/>
      <c r="J32" s="59"/>
      <c r="K32" s="60"/>
    </row>
    <row r="33" spans="2:12" ht="27" customHeight="1" x14ac:dyDescent="0.35">
      <c r="C33" s="39"/>
      <c r="D33" s="43"/>
      <c r="E33" s="43"/>
      <c r="F33" s="56"/>
      <c r="G33" s="56"/>
      <c r="H33" s="56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(K20+K24+K27)-K32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170.01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55"/>
      <c r="D41" s="55"/>
      <c r="E41" s="55"/>
      <c r="F41" s="55"/>
      <c r="G41" s="55"/>
      <c r="H41" s="55"/>
      <c r="I41" s="55"/>
      <c r="J41" s="55"/>
      <c r="K41" s="55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0"/>
      <c r="D44" s="80"/>
      <c r="E44" s="80"/>
      <c r="F44" s="80"/>
      <c r="G44" s="80"/>
      <c r="H44" s="80"/>
      <c r="I44" s="80"/>
      <c r="J44" s="80"/>
      <c r="K44" s="80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1" t="s">
        <v>33</v>
      </c>
      <c r="D53" s="81"/>
      <c r="E53" s="81"/>
      <c r="F53" s="8"/>
      <c r="G53" s="81" t="s">
        <v>31</v>
      </c>
      <c r="H53" s="81"/>
      <c r="I53" s="9"/>
      <c r="J53" s="9"/>
      <c r="K53" s="9"/>
    </row>
    <row r="54" spans="3:11" ht="21" x14ac:dyDescent="0.35">
      <c r="C54" s="71" t="s">
        <v>23</v>
      </c>
      <c r="D54" s="71"/>
      <c r="E54" s="71"/>
      <c r="F54" s="8"/>
      <c r="G54" s="71" t="s">
        <v>24</v>
      </c>
      <c r="H54" s="71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29:H30"/>
    <mergeCell ref="D32:E32"/>
    <mergeCell ref="F32:I32"/>
    <mergeCell ref="C40:K40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4" zoomScale="70" zoomScaleNormal="70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2" t="s">
        <v>14</v>
      </c>
      <c r="J3" s="72"/>
      <c r="K3" s="72"/>
    </row>
    <row r="4" spans="3:11" ht="21" x14ac:dyDescent="0.35">
      <c r="C4" s="8"/>
      <c r="D4" s="8"/>
      <c r="E4" s="8"/>
      <c r="F4" s="8"/>
      <c r="G4" s="8"/>
      <c r="H4" s="8"/>
      <c r="I4" s="72"/>
      <c r="J4" s="72"/>
      <c r="K4" s="7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3" t="s">
        <v>12</v>
      </c>
      <c r="D14" s="74"/>
      <c r="E14" s="74"/>
      <c r="F14" s="74"/>
      <c r="G14" s="74"/>
      <c r="H14" s="74"/>
      <c r="I14" s="74"/>
      <c r="J14" s="74"/>
      <c r="K14" s="7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76</v>
      </c>
      <c r="E16" s="48" t="s">
        <v>77</v>
      </c>
      <c r="F16" s="18"/>
      <c r="G16" s="18"/>
      <c r="H16" s="18">
        <v>170.01</v>
      </c>
      <c r="I16" s="18">
        <f>K35</f>
        <v>150.66</v>
      </c>
      <c r="J16" s="18">
        <f>I16+H16+G16</f>
        <v>320.66999999999996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6" t="s">
        <v>8</v>
      </c>
      <c r="E19" s="76"/>
      <c r="F19" s="76" t="s">
        <v>9</v>
      </c>
      <c r="G19" s="76"/>
      <c r="H19" s="7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77" t="s">
        <v>32</v>
      </c>
      <c r="E20" s="77"/>
      <c r="F20" s="45" t="s">
        <v>78</v>
      </c>
      <c r="G20" s="45"/>
      <c r="H20" s="45"/>
      <c r="I20" s="9"/>
      <c r="J20" s="22">
        <v>0</v>
      </c>
      <c r="K20" s="9">
        <f>H21</f>
        <v>53.94</v>
      </c>
    </row>
    <row r="21" spans="3:11" ht="21" x14ac:dyDescent="0.35">
      <c r="C21" s="38"/>
      <c r="D21" s="8"/>
      <c r="E21" s="8"/>
      <c r="F21" s="45">
        <v>10</v>
      </c>
      <c r="G21" s="45">
        <v>4</v>
      </c>
      <c r="H21" s="46">
        <f>(F21-G21)*8.99</f>
        <v>53.94</v>
      </c>
      <c r="I21" s="9"/>
      <c r="J21" s="9"/>
      <c r="K21" s="9"/>
    </row>
    <row r="22" spans="3:11" ht="21" x14ac:dyDescent="0.35">
      <c r="C22" s="38"/>
      <c r="D22" s="82" t="s">
        <v>57</v>
      </c>
      <c r="E22" s="82"/>
      <c r="F22" s="83">
        <f>F21-G21</f>
        <v>6</v>
      </c>
      <c r="G22" s="8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79</v>
      </c>
      <c r="G24" s="45"/>
      <c r="H24" s="45"/>
      <c r="I24" s="9"/>
      <c r="J24" s="22">
        <v>0</v>
      </c>
      <c r="K24" s="9">
        <f>H25</f>
        <v>96.72</v>
      </c>
    </row>
    <row r="25" spans="3:11" ht="21" x14ac:dyDescent="0.35">
      <c r="C25" s="38"/>
      <c r="D25" s="8"/>
      <c r="E25" s="8"/>
      <c r="F25" s="45">
        <v>2</v>
      </c>
      <c r="G25" s="45">
        <v>1</v>
      </c>
      <c r="H25" s="46">
        <f>(F25-G25)*96.72</f>
        <v>96.72</v>
      </c>
      <c r="I25" s="9"/>
      <c r="J25" s="9"/>
      <c r="K25" s="9"/>
    </row>
    <row r="26" spans="3:11" ht="21" x14ac:dyDescent="0.35">
      <c r="C26" s="38"/>
      <c r="D26" s="82" t="s">
        <v>58</v>
      </c>
      <c r="E26" s="82"/>
      <c r="F26" s="83">
        <f>F25-G25</f>
        <v>1</v>
      </c>
      <c r="G26" s="83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3"/>
      <c r="D28" s="63"/>
      <c r="E28" s="63"/>
      <c r="F28" s="8"/>
      <c r="G28" s="8"/>
      <c r="H28" s="8"/>
      <c r="I28" s="9"/>
      <c r="J28" s="22"/>
      <c r="K28" s="9"/>
    </row>
    <row r="29" spans="3:11" ht="21" x14ac:dyDescent="0.35">
      <c r="C29" s="63"/>
      <c r="D29" s="63"/>
      <c r="E29" s="63"/>
      <c r="F29" s="78"/>
      <c r="G29" s="79"/>
      <c r="H29" s="79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3"/>
      <c r="D30" s="63"/>
      <c r="E30" s="63"/>
      <c r="F30" s="79"/>
      <c r="G30" s="79"/>
      <c r="H30" s="79"/>
      <c r="I30" s="9"/>
      <c r="J30" s="9"/>
      <c r="K30" s="9"/>
    </row>
    <row r="31" spans="3:11" ht="21" x14ac:dyDescent="0.35">
      <c r="C31" s="39"/>
      <c r="D31" s="43"/>
      <c r="E31" s="43"/>
      <c r="F31" s="56"/>
      <c r="G31" s="56"/>
      <c r="H31" s="56"/>
      <c r="I31" s="9"/>
      <c r="J31" s="9"/>
      <c r="K31" s="9"/>
    </row>
    <row r="32" spans="3:11" ht="21" customHeight="1" x14ac:dyDescent="0.35">
      <c r="C32" s="37"/>
      <c r="D32" s="86"/>
      <c r="E32" s="86"/>
      <c r="F32" s="87"/>
      <c r="G32" s="87"/>
      <c r="H32" s="87"/>
      <c r="I32" s="87"/>
      <c r="J32" s="59"/>
      <c r="K32" s="60"/>
    </row>
    <row r="33" spans="2:12" ht="27" customHeight="1" x14ac:dyDescent="0.35">
      <c r="C33" s="39"/>
      <c r="D33" s="43"/>
      <c r="E33" s="43"/>
      <c r="F33" s="56"/>
      <c r="G33" s="56"/>
      <c r="H33" s="56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(K20+K24+K27)-K32</f>
        <v>150.66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320.66999999999996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55"/>
      <c r="D41" s="55"/>
      <c r="E41" s="55"/>
      <c r="F41" s="55"/>
      <c r="G41" s="55"/>
      <c r="H41" s="55"/>
      <c r="I41" s="55"/>
      <c r="J41" s="55"/>
      <c r="K41" s="55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0"/>
      <c r="D44" s="80"/>
      <c r="E44" s="80"/>
      <c r="F44" s="80"/>
      <c r="G44" s="80"/>
      <c r="H44" s="80"/>
      <c r="I44" s="80"/>
      <c r="J44" s="80"/>
      <c r="K44" s="80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1" t="s">
        <v>33</v>
      </c>
      <c r="D53" s="81"/>
      <c r="E53" s="81"/>
      <c r="F53" s="8"/>
      <c r="G53" s="81" t="s">
        <v>31</v>
      </c>
      <c r="H53" s="81"/>
      <c r="I53" s="9"/>
      <c r="J53" s="9"/>
      <c r="K53" s="9"/>
    </row>
    <row r="54" spans="3:11" ht="21" x14ac:dyDescent="0.35">
      <c r="C54" s="71" t="s">
        <v>23</v>
      </c>
      <c r="D54" s="71"/>
      <c r="E54" s="71"/>
      <c r="F54" s="8"/>
      <c r="G54" s="71" t="s">
        <v>24</v>
      </c>
      <c r="H54" s="71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7" zoomScale="70" zoomScaleNormal="70" workbookViewId="0">
      <selection activeCell="O13" sqref="O1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2" t="s">
        <v>14</v>
      </c>
      <c r="J3" s="72"/>
      <c r="K3" s="72"/>
    </row>
    <row r="4" spans="3:11" ht="21" x14ac:dyDescent="0.35">
      <c r="C4" s="8"/>
      <c r="D4" s="8"/>
      <c r="E4" s="8"/>
      <c r="F4" s="8"/>
      <c r="G4" s="8"/>
      <c r="H4" s="8"/>
      <c r="I4" s="72"/>
      <c r="J4" s="72"/>
      <c r="K4" s="7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3" t="s">
        <v>12</v>
      </c>
      <c r="D14" s="74"/>
      <c r="E14" s="74"/>
      <c r="F14" s="74"/>
      <c r="G14" s="74"/>
      <c r="H14" s="74"/>
      <c r="I14" s="74"/>
      <c r="J14" s="74"/>
      <c r="K14" s="7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81</v>
      </c>
      <c r="E16" s="48" t="s">
        <v>82</v>
      </c>
      <c r="F16" s="18"/>
      <c r="G16" s="18"/>
      <c r="H16" s="18">
        <v>320.67</v>
      </c>
      <c r="I16" s="18">
        <f>K35</f>
        <v>605.53</v>
      </c>
      <c r="J16" s="18">
        <f>I16+H16+G16</f>
        <v>926.2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6" t="s">
        <v>8</v>
      </c>
      <c r="E19" s="76"/>
      <c r="F19" s="76" t="s">
        <v>9</v>
      </c>
      <c r="G19" s="76"/>
      <c r="H19" s="7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77" t="s">
        <v>32</v>
      </c>
      <c r="E20" s="77"/>
      <c r="F20" s="45" t="s">
        <v>84</v>
      </c>
      <c r="G20" s="45"/>
      <c r="H20" s="45"/>
      <c r="I20" s="9"/>
      <c r="J20" s="22">
        <v>0</v>
      </c>
      <c r="K20" s="9">
        <f>H21</f>
        <v>117.78</v>
      </c>
    </row>
    <row r="21" spans="3:11" ht="21" x14ac:dyDescent="0.35">
      <c r="C21" s="38"/>
      <c r="D21" s="8"/>
      <c r="E21" s="8"/>
      <c r="F21" s="45">
        <v>23</v>
      </c>
      <c r="G21" s="45">
        <v>10</v>
      </c>
      <c r="H21" s="46">
        <f>(F21-G21)*9.06</f>
        <v>117.78</v>
      </c>
      <c r="I21" s="9"/>
      <c r="J21" s="9"/>
      <c r="K21" s="9"/>
    </row>
    <row r="22" spans="3:11" ht="21" x14ac:dyDescent="0.35">
      <c r="C22" s="38"/>
      <c r="D22" s="82" t="s">
        <v>57</v>
      </c>
      <c r="E22" s="82"/>
      <c r="F22" s="83">
        <f>F21-G21</f>
        <v>13</v>
      </c>
      <c r="G22" s="8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83</v>
      </c>
      <c r="G24" s="45"/>
      <c r="H24" s="45"/>
      <c r="I24" s="9"/>
      <c r="J24" s="22">
        <v>0</v>
      </c>
      <c r="K24" s="9">
        <f>H25</f>
        <v>487.75</v>
      </c>
    </row>
    <row r="25" spans="3:11" ht="21" x14ac:dyDescent="0.35">
      <c r="C25" s="38"/>
      <c r="D25" s="8"/>
      <c r="E25" s="8"/>
      <c r="F25" s="45">
        <v>7</v>
      </c>
      <c r="G25" s="45">
        <v>2</v>
      </c>
      <c r="H25" s="46">
        <f>(F25-G25)*97.55</f>
        <v>487.75</v>
      </c>
      <c r="I25" s="9"/>
      <c r="J25" s="9"/>
      <c r="K25" s="9"/>
    </row>
    <row r="26" spans="3:11" ht="21" x14ac:dyDescent="0.35">
      <c r="C26" s="38"/>
      <c r="D26" s="82" t="s">
        <v>58</v>
      </c>
      <c r="E26" s="82"/>
      <c r="F26" s="83">
        <f>F25-G25</f>
        <v>5</v>
      </c>
      <c r="G26" s="83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3"/>
      <c r="D28" s="63"/>
      <c r="E28" s="63"/>
      <c r="F28" s="8"/>
      <c r="G28" s="8"/>
      <c r="H28" s="8"/>
      <c r="I28" s="9"/>
      <c r="J28" s="22"/>
      <c r="K28" s="9"/>
    </row>
    <row r="29" spans="3:11" ht="21" x14ac:dyDescent="0.35">
      <c r="C29" s="63"/>
      <c r="D29" s="63"/>
      <c r="E29" s="63"/>
      <c r="F29" s="78"/>
      <c r="G29" s="79"/>
      <c r="H29" s="79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3"/>
      <c r="D30" s="63"/>
      <c r="E30" s="63"/>
      <c r="F30" s="79"/>
      <c r="G30" s="79"/>
      <c r="H30" s="79"/>
      <c r="I30" s="9"/>
      <c r="J30" s="9"/>
      <c r="K30" s="9"/>
    </row>
    <row r="31" spans="3:11" ht="21" x14ac:dyDescent="0.35">
      <c r="C31" s="39"/>
      <c r="D31" s="43"/>
      <c r="E31" s="43"/>
      <c r="F31" s="62"/>
      <c r="G31" s="62"/>
      <c r="H31" s="62"/>
      <c r="I31" s="9"/>
      <c r="J31" s="9"/>
      <c r="K31" s="9"/>
    </row>
    <row r="32" spans="3:11" ht="21" customHeight="1" x14ac:dyDescent="0.35">
      <c r="C32" s="37"/>
      <c r="D32" s="86"/>
      <c r="E32" s="86"/>
      <c r="F32" s="87"/>
      <c r="G32" s="87"/>
      <c r="H32" s="87"/>
      <c r="I32" s="87"/>
      <c r="J32" s="59"/>
      <c r="K32" s="60"/>
    </row>
    <row r="33" spans="2:12" ht="27" customHeight="1" x14ac:dyDescent="0.35">
      <c r="C33" s="39"/>
      <c r="D33" s="43"/>
      <c r="E33" s="43"/>
      <c r="F33" s="62"/>
      <c r="G33" s="62"/>
      <c r="H33" s="62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(K20+K24+K27)-K32</f>
        <v>605.53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926.2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61"/>
      <c r="D41" s="61"/>
      <c r="E41" s="61"/>
      <c r="F41" s="61"/>
      <c r="G41" s="61"/>
      <c r="H41" s="61"/>
      <c r="I41" s="61"/>
      <c r="J41" s="61"/>
      <c r="K41" s="61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0"/>
      <c r="D44" s="80"/>
      <c r="E44" s="80"/>
      <c r="F44" s="80"/>
      <c r="G44" s="80"/>
      <c r="H44" s="80"/>
      <c r="I44" s="80"/>
      <c r="J44" s="80"/>
      <c r="K44" s="80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1" t="s">
        <v>33</v>
      </c>
      <c r="D53" s="81"/>
      <c r="E53" s="81"/>
      <c r="F53" s="8"/>
      <c r="G53" s="81" t="s">
        <v>31</v>
      </c>
      <c r="H53" s="81"/>
      <c r="I53" s="9"/>
      <c r="J53" s="9"/>
      <c r="K53" s="9"/>
    </row>
    <row r="54" spans="3:11" ht="21" x14ac:dyDescent="0.35">
      <c r="C54" s="71" t="s">
        <v>23</v>
      </c>
      <c r="D54" s="71"/>
      <c r="E54" s="71"/>
      <c r="F54" s="8"/>
      <c r="G54" s="71" t="s">
        <v>24</v>
      </c>
      <c r="H54" s="71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P20" sqref="P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2" t="s">
        <v>14</v>
      </c>
      <c r="J3" s="72"/>
      <c r="K3" s="72"/>
    </row>
    <row r="4" spans="3:11" ht="21" x14ac:dyDescent="0.35">
      <c r="C4" s="8"/>
      <c r="D4" s="8"/>
      <c r="E4" s="8"/>
      <c r="F4" s="8"/>
      <c r="G4" s="8"/>
      <c r="H4" s="8"/>
      <c r="I4" s="72"/>
      <c r="J4" s="72"/>
      <c r="K4" s="7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3" t="s">
        <v>12</v>
      </c>
      <c r="D14" s="74"/>
      <c r="E14" s="74"/>
      <c r="F14" s="74"/>
      <c r="G14" s="74"/>
      <c r="H14" s="74"/>
      <c r="I14" s="74"/>
      <c r="J14" s="74"/>
      <c r="K14" s="7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86</v>
      </c>
      <c r="E16" s="48" t="s">
        <v>87</v>
      </c>
      <c r="F16" s="18"/>
      <c r="G16" s="18"/>
      <c r="H16" s="18">
        <v>926.2</v>
      </c>
      <c r="I16" s="18">
        <f>K35</f>
        <v>43.150000000000006</v>
      </c>
      <c r="J16" s="18">
        <f>I16+H16+G16</f>
        <v>969.35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6" t="s">
        <v>8</v>
      </c>
      <c r="E19" s="76"/>
      <c r="F19" s="76" t="s">
        <v>9</v>
      </c>
      <c r="G19" s="76"/>
      <c r="H19" s="7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77" t="s">
        <v>32</v>
      </c>
      <c r="E20" s="77"/>
      <c r="F20" s="45" t="s">
        <v>88</v>
      </c>
      <c r="G20" s="45"/>
      <c r="H20" s="45"/>
      <c r="I20" s="9"/>
      <c r="J20" s="22">
        <v>0</v>
      </c>
      <c r="K20" s="9">
        <f>H21</f>
        <v>43.150000000000006</v>
      </c>
    </row>
    <row r="21" spans="3:11" ht="21" x14ac:dyDescent="0.35">
      <c r="C21" s="38"/>
      <c r="D21" s="8"/>
      <c r="E21" s="8"/>
      <c r="F21" s="45">
        <v>28</v>
      </c>
      <c r="G21" s="45">
        <v>23</v>
      </c>
      <c r="H21" s="46">
        <f>(F21-G21)*8.63</f>
        <v>43.150000000000006</v>
      </c>
      <c r="I21" s="9"/>
      <c r="J21" s="9"/>
      <c r="K21" s="9"/>
    </row>
    <row r="22" spans="3:11" ht="21" x14ac:dyDescent="0.35">
      <c r="C22" s="38"/>
      <c r="D22" s="82" t="s">
        <v>57</v>
      </c>
      <c r="E22" s="82"/>
      <c r="F22" s="83">
        <f>F21-G21</f>
        <v>5</v>
      </c>
      <c r="G22" s="8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7</v>
      </c>
      <c r="G25" s="45">
        <v>7</v>
      </c>
      <c r="H25" s="46">
        <f>(F25-G25)*98.07</f>
        <v>0</v>
      </c>
      <c r="I25" s="9"/>
      <c r="J25" s="9"/>
      <c r="K25" s="9"/>
    </row>
    <row r="26" spans="3:11" ht="21" x14ac:dyDescent="0.35">
      <c r="C26" s="38"/>
      <c r="D26" s="82" t="s">
        <v>58</v>
      </c>
      <c r="E26" s="82"/>
      <c r="F26" s="83">
        <f>F25-G25</f>
        <v>0</v>
      </c>
      <c r="G26" s="83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3"/>
      <c r="D28" s="63"/>
      <c r="E28" s="63"/>
      <c r="F28" s="8"/>
      <c r="G28" s="8"/>
      <c r="H28" s="8"/>
      <c r="I28" s="9"/>
      <c r="J28" s="22"/>
      <c r="K28" s="9"/>
    </row>
    <row r="29" spans="3:11" ht="21" x14ac:dyDescent="0.35">
      <c r="C29" s="63"/>
      <c r="D29" s="63"/>
      <c r="E29" s="63"/>
      <c r="F29" s="78"/>
      <c r="G29" s="79"/>
      <c r="H29" s="79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3"/>
      <c r="D30" s="63"/>
      <c r="E30" s="63"/>
      <c r="F30" s="79"/>
      <c r="G30" s="79"/>
      <c r="H30" s="79"/>
      <c r="I30" s="9"/>
      <c r="J30" s="9"/>
      <c r="K30" s="9"/>
    </row>
    <row r="31" spans="3:11" ht="21" x14ac:dyDescent="0.35">
      <c r="C31" s="39"/>
      <c r="D31" s="43"/>
      <c r="E31" s="43"/>
      <c r="F31" s="65"/>
      <c r="G31" s="65"/>
      <c r="H31" s="65"/>
      <c r="I31" s="9"/>
      <c r="J31" s="9"/>
      <c r="K31" s="9"/>
    </row>
    <row r="32" spans="3:11" ht="21" customHeight="1" x14ac:dyDescent="0.35">
      <c r="C32" s="37"/>
      <c r="D32" s="86"/>
      <c r="E32" s="86"/>
      <c r="F32" s="87"/>
      <c r="G32" s="87"/>
      <c r="H32" s="87"/>
      <c r="I32" s="87"/>
      <c r="J32" s="59"/>
      <c r="K32" s="60"/>
    </row>
    <row r="33" spans="2:12" ht="27" customHeight="1" x14ac:dyDescent="0.35">
      <c r="C33" s="39"/>
      <c r="D33" s="43"/>
      <c r="E33" s="43"/>
      <c r="F33" s="65"/>
      <c r="G33" s="65"/>
      <c r="H33" s="65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(K20+K24+K27)-K32</f>
        <v>43.150000000000006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969.35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64"/>
      <c r="D41" s="64"/>
      <c r="E41" s="64"/>
      <c r="F41" s="64"/>
      <c r="G41" s="64"/>
      <c r="H41" s="64"/>
      <c r="I41" s="64"/>
      <c r="J41" s="64"/>
      <c r="K41" s="64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0"/>
      <c r="D44" s="80"/>
      <c r="E44" s="80"/>
      <c r="F44" s="80"/>
      <c r="G44" s="80"/>
      <c r="H44" s="80"/>
      <c r="I44" s="80"/>
      <c r="J44" s="80"/>
      <c r="K44" s="80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1" t="s">
        <v>33</v>
      </c>
      <c r="D53" s="81"/>
      <c r="E53" s="81"/>
      <c r="F53" s="8"/>
      <c r="G53" s="81" t="s">
        <v>31</v>
      </c>
      <c r="H53" s="81"/>
      <c r="I53" s="9"/>
      <c r="J53" s="9"/>
      <c r="K53" s="9"/>
    </row>
    <row r="54" spans="3:11" ht="21" x14ac:dyDescent="0.35">
      <c r="C54" s="71" t="s">
        <v>23</v>
      </c>
      <c r="D54" s="71"/>
      <c r="E54" s="71"/>
      <c r="F54" s="8"/>
      <c r="G54" s="71" t="s">
        <v>24</v>
      </c>
      <c r="H54" s="71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4:K44"/>
    <mergeCell ref="C53:E53"/>
    <mergeCell ref="G53:H53"/>
    <mergeCell ref="C54:E54"/>
    <mergeCell ref="G54:H54"/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2:E32"/>
    <mergeCell ref="F32:I32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70" zoomScaleNormal="70" workbookViewId="0">
      <selection activeCell="O21" sqref="O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2" t="s">
        <v>14</v>
      </c>
      <c r="J3" s="72"/>
      <c r="K3" s="72"/>
    </row>
    <row r="4" spans="3:11" ht="21" x14ac:dyDescent="0.35">
      <c r="C4" s="8"/>
      <c r="D4" s="8"/>
      <c r="E4" s="8"/>
      <c r="F4" s="8"/>
      <c r="G4" s="8"/>
      <c r="H4" s="8"/>
      <c r="I4" s="72"/>
      <c r="J4" s="72"/>
      <c r="K4" s="72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36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37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3" t="s">
        <v>12</v>
      </c>
      <c r="D14" s="74"/>
      <c r="E14" s="74"/>
      <c r="F14" s="74"/>
      <c r="G14" s="74"/>
      <c r="H14" s="74"/>
      <c r="I14" s="74"/>
      <c r="J14" s="74"/>
      <c r="K14" s="75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95</v>
      </c>
      <c r="H15" s="13" t="s">
        <v>96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90</v>
      </c>
      <c r="E16" s="48" t="s">
        <v>91</v>
      </c>
      <c r="F16" s="18"/>
      <c r="G16" s="18">
        <v>5623.2</v>
      </c>
      <c r="H16" s="18">
        <v>969.35</v>
      </c>
      <c r="I16" s="18">
        <f>K35</f>
        <v>1413.12</v>
      </c>
      <c r="J16" s="18">
        <f>I16+H16+G16</f>
        <v>8005.67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76" t="s">
        <v>8</v>
      </c>
      <c r="E19" s="76"/>
      <c r="F19" s="76" t="s">
        <v>9</v>
      </c>
      <c r="G19" s="76"/>
      <c r="H19" s="76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88" t="s">
        <v>97</v>
      </c>
      <c r="E20" s="88"/>
      <c r="F20" s="45" t="s">
        <v>92</v>
      </c>
      <c r="G20" s="45"/>
      <c r="H20" s="45"/>
      <c r="I20" s="9"/>
      <c r="J20" s="22">
        <v>0</v>
      </c>
      <c r="K20" s="9">
        <f>H21</f>
        <v>7.32</v>
      </c>
    </row>
    <row r="21" spans="3:11" ht="21" x14ac:dyDescent="0.35">
      <c r="C21" s="38"/>
      <c r="D21" s="8"/>
      <c r="E21" s="8"/>
      <c r="F21" s="45">
        <v>29</v>
      </c>
      <c r="G21" s="45">
        <v>28</v>
      </c>
      <c r="H21" s="46">
        <f>(F21-G21)*7.32</f>
        <v>7.32</v>
      </c>
      <c r="I21" s="9"/>
      <c r="J21" s="9"/>
      <c r="K21" s="9"/>
    </row>
    <row r="22" spans="3:11" ht="21" x14ac:dyDescent="0.35">
      <c r="C22" s="38"/>
      <c r="D22" s="82" t="s">
        <v>57</v>
      </c>
      <c r="E22" s="82"/>
      <c r="F22" s="83">
        <f>F21-G21</f>
        <v>1</v>
      </c>
      <c r="G22" s="83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98</v>
      </c>
      <c r="E24" s="8"/>
      <c r="F24" s="45" t="s">
        <v>93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7</v>
      </c>
      <c r="G25" s="45">
        <v>7</v>
      </c>
      <c r="H25" s="46">
        <f>(F25-G25)*98.56</f>
        <v>0</v>
      </c>
      <c r="I25" s="9"/>
      <c r="J25" s="9"/>
      <c r="K25" s="9"/>
    </row>
    <row r="26" spans="3:11" ht="21" x14ac:dyDescent="0.35">
      <c r="C26" s="38"/>
      <c r="D26" s="82" t="s">
        <v>58</v>
      </c>
      <c r="E26" s="82"/>
      <c r="F26" s="83">
        <f>F25-G25</f>
        <v>0</v>
      </c>
      <c r="G26" s="83"/>
      <c r="H26" s="44"/>
      <c r="I26" s="9"/>
      <c r="J26" s="9"/>
      <c r="K26" s="9"/>
    </row>
    <row r="27" spans="3:11" ht="21" x14ac:dyDescent="0.35">
      <c r="C27" s="37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7">
        <v>43962</v>
      </c>
      <c r="D28" s="88" t="s">
        <v>99</v>
      </c>
      <c r="E28" s="88"/>
      <c r="F28" s="45" t="s">
        <v>100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23.43</v>
      </c>
      <c r="G29" s="45">
        <v>60</v>
      </c>
      <c r="H29" s="46">
        <f>F29*G29</f>
        <v>1405.8</v>
      </c>
      <c r="I29" s="9"/>
      <c r="J29" s="22">
        <v>0</v>
      </c>
      <c r="K29" s="9">
        <f>H29</f>
        <v>1405.8</v>
      </c>
    </row>
    <row r="30" spans="3:11" ht="35.1" customHeight="1" x14ac:dyDescent="0.35">
      <c r="C30" s="63"/>
      <c r="D30" s="63"/>
      <c r="E30" s="63"/>
      <c r="F30" s="70"/>
      <c r="G30" s="70"/>
      <c r="H30" s="70"/>
      <c r="I30" s="9"/>
      <c r="J30" s="9"/>
      <c r="K30" s="9"/>
    </row>
    <row r="31" spans="3:11" ht="21" x14ac:dyDescent="0.35">
      <c r="C31" s="39"/>
      <c r="D31" s="43"/>
      <c r="E31" s="43"/>
      <c r="F31" s="67"/>
      <c r="G31" s="67"/>
      <c r="H31" s="67"/>
      <c r="I31" s="9"/>
      <c r="J31" s="9"/>
      <c r="K31" s="9"/>
    </row>
    <row r="32" spans="3:11" ht="21" customHeight="1" x14ac:dyDescent="0.35">
      <c r="C32" s="37"/>
      <c r="D32" s="86"/>
      <c r="E32" s="86"/>
      <c r="F32" s="87"/>
      <c r="G32" s="87"/>
      <c r="H32" s="87"/>
      <c r="I32" s="87"/>
      <c r="J32" s="59"/>
      <c r="K32" s="60"/>
    </row>
    <row r="33" spans="2:12" ht="27" customHeight="1" x14ac:dyDescent="0.35">
      <c r="C33" s="39"/>
      <c r="D33" s="43"/>
      <c r="E33" s="43"/>
      <c r="F33" s="67"/>
      <c r="G33" s="67"/>
      <c r="H33" s="67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(K20+K24+K29)</f>
        <v>1413.12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8005.67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5" t="s">
        <v>17</v>
      </c>
      <c r="D40" s="85"/>
      <c r="E40" s="85"/>
      <c r="F40" s="85"/>
      <c r="G40" s="85"/>
      <c r="H40" s="85"/>
      <c r="I40" s="85"/>
      <c r="J40" s="85"/>
      <c r="K40" s="85"/>
      <c r="L40" s="3"/>
    </row>
    <row r="41" spans="2:12" s="8" customFormat="1" ht="21" x14ac:dyDescent="0.35">
      <c r="B41" s="3"/>
      <c r="C41" s="66"/>
      <c r="D41" s="66"/>
      <c r="E41" s="66"/>
      <c r="F41" s="66"/>
      <c r="G41" s="66"/>
      <c r="H41" s="66"/>
      <c r="I41" s="66"/>
      <c r="J41" s="66"/>
      <c r="K41" s="66"/>
      <c r="L41" s="3"/>
    </row>
    <row r="42" spans="2:12" s="8" customFormat="1" ht="28.5" x14ac:dyDescent="0.45">
      <c r="B42" s="3"/>
      <c r="C42" s="10" t="s">
        <v>18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s="8" customFormat="1" ht="28.5" x14ac:dyDescent="0.45">
      <c r="B43" s="3"/>
      <c r="C43" s="27" t="s">
        <v>30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ht="10.5" customHeight="1" x14ac:dyDescent="0.25">
      <c r="C44" s="80"/>
      <c r="D44" s="80"/>
      <c r="E44" s="80"/>
      <c r="F44" s="80"/>
      <c r="G44" s="80"/>
      <c r="H44" s="80"/>
      <c r="I44" s="80"/>
      <c r="J44" s="80"/>
      <c r="K44" s="80"/>
    </row>
    <row r="45" spans="2:12" ht="30" customHeight="1" x14ac:dyDescent="0.45">
      <c r="C45" s="27" t="s">
        <v>27</v>
      </c>
      <c r="D45" s="27"/>
      <c r="E45" s="27"/>
      <c r="F45" s="27"/>
      <c r="G45" s="27"/>
      <c r="H45" s="27"/>
      <c r="I45" s="41"/>
      <c r="J45" s="41"/>
      <c r="K45" s="41"/>
    </row>
    <row r="46" spans="2:12" ht="14.25" customHeight="1" x14ac:dyDescent="0.45">
      <c r="C46" s="25"/>
      <c r="D46" s="25"/>
      <c r="E46" s="25"/>
      <c r="F46" s="25"/>
      <c r="G46" s="25"/>
      <c r="H46" s="25"/>
      <c r="I46" s="26"/>
      <c r="J46" s="26"/>
      <c r="K46" s="26"/>
    </row>
    <row r="47" spans="2:12" ht="21" x14ac:dyDescent="0.35">
      <c r="C47" s="8"/>
      <c r="D47" s="8"/>
      <c r="E47" s="8"/>
      <c r="F47" s="8"/>
      <c r="G47" s="8"/>
      <c r="H47" s="8"/>
      <c r="I47" s="9"/>
      <c r="J47" s="9"/>
      <c r="K47" s="9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1" t="s">
        <v>33</v>
      </c>
      <c r="D53" s="81"/>
      <c r="E53" s="81"/>
      <c r="F53" s="8"/>
      <c r="G53" s="81" t="s">
        <v>31</v>
      </c>
      <c r="H53" s="81"/>
      <c r="I53" s="9"/>
      <c r="J53" s="9"/>
      <c r="K53" s="9"/>
    </row>
    <row r="54" spans="3:11" ht="21" x14ac:dyDescent="0.35">
      <c r="C54" s="71" t="s">
        <v>23</v>
      </c>
      <c r="D54" s="71"/>
      <c r="E54" s="71"/>
      <c r="F54" s="8"/>
      <c r="G54" s="71" t="s">
        <v>24</v>
      </c>
      <c r="H54" s="71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I56" s="39"/>
      <c r="J56" s="42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0:K40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2:E32"/>
    <mergeCell ref="F32:I32"/>
    <mergeCell ref="D28:E28"/>
    <mergeCell ref="C44:K44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2020-12-16T11:05:12Z</cp:lastPrinted>
  <dcterms:created xsi:type="dcterms:W3CDTF">2018-02-28T02:33:50Z</dcterms:created>
  <dcterms:modified xsi:type="dcterms:W3CDTF">2020-12-16T11:06:29Z</dcterms:modified>
</cp:coreProperties>
</file>