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3" activeTab="9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NOV 2020" sheetId="12" r:id="rId10"/>
  </sheets>
  <externalReferences>
    <externalReference r:id="rId11"/>
  </externalReferences>
  <definedNames>
    <definedName name="_xlnm.Print_Area" localSheetId="2">'APR 2020'!$A$1:$K$59</definedName>
    <definedName name="_xlnm.Print_Area" localSheetId="6">'AUG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2020'!$A$1:$K$60</definedName>
    <definedName name="_xlnm.Print_Area" localSheetId="1">'MAR 2020'!$A$1:$K$58</definedName>
    <definedName name="_xlnm.Print_Area" localSheetId="3">'MAY 2020'!$A$1:$K$60</definedName>
    <definedName name="_xlnm.Print_Area" localSheetId="9">'NOV 2020'!$A$1:$K$54</definedName>
    <definedName name="_xlnm.Print_Area" localSheetId="8">'OCT 2020'!$A$1:$K$57</definedName>
    <definedName name="_xlnm.Print_Area" localSheetId="7">'SEPT 2020'!$A$1:$K$57</definedName>
  </definedNames>
  <calcPr calcId="152511"/>
</workbook>
</file>

<file path=xl/calcChain.xml><?xml version="1.0" encoding="utf-8"?>
<calcChain xmlns="http://schemas.openxmlformats.org/spreadsheetml/2006/main">
  <c r="H16" i="12" l="1"/>
  <c r="G16" i="12" l="1"/>
  <c r="K33" i="12" l="1"/>
  <c r="H29" i="12" l="1"/>
  <c r="K29" i="12" s="1"/>
  <c r="K32" i="12"/>
  <c r="F26" i="12"/>
  <c r="H25" i="12"/>
  <c r="K24" i="12" s="1"/>
  <c r="F22" i="12"/>
  <c r="H21" i="12"/>
  <c r="K20" i="12"/>
  <c r="I16" i="12" l="1"/>
  <c r="J16" i="12" l="1"/>
  <c r="K35" i="12"/>
  <c r="H25" i="11" l="1"/>
  <c r="H21" i="11" l="1"/>
  <c r="K20" i="11" s="1"/>
  <c r="K36" i="11" s="1"/>
  <c r="I16" i="11" s="1"/>
  <c r="K35" i="11"/>
  <c r="K30" i="11"/>
  <c r="K28" i="11"/>
  <c r="F26" i="11"/>
  <c r="K24" i="11"/>
  <c r="F22" i="11"/>
  <c r="K38" i="11" l="1"/>
  <c r="J16" i="11"/>
  <c r="H25" i="10"/>
  <c r="H21" i="10"/>
  <c r="K20" i="10" s="1"/>
  <c r="K35" i="10"/>
  <c r="K30" i="10"/>
  <c r="K28" i="10"/>
  <c r="F26" i="10"/>
  <c r="K24" i="10"/>
  <c r="F22" i="10"/>
  <c r="K36" i="10" l="1"/>
  <c r="I16" i="10" s="1"/>
  <c r="J16" i="10" s="1"/>
  <c r="K38" i="10"/>
  <c r="H21" i="9"/>
  <c r="H25" i="9"/>
  <c r="K35" i="9" l="1"/>
  <c r="K30" i="9"/>
  <c r="K28" i="9"/>
  <c r="F26" i="9"/>
  <c r="K24" i="9"/>
  <c r="F22" i="9"/>
  <c r="K20" i="9"/>
  <c r="K36" i="9" l="1"/>
  <c r="I16" i="9" s="1"/>
  <c r="K38" i="9" s="1"/>
  <c r="H25" i="8"/>
  <c r="K24" i="8" s="1"/>
  <c r="H21" i="8"/>
  <c r="K35" i="8"/>
  <c r="K30" i="8"/>
  <c r="K28" i="8"/>
  <c r="F26" i="8"/>
  <c r="F22" i="8"/>
  <c r="K20" i="8"/>
  <c r="K33" i="7"/>
  <c r="J16" i="9" l="1"/>
  <c r="K36" i="8"/>
  <c r="I16" i="8" s="1"/>
  <c r="H25" i="7"/>
  <c r="H21" i="7"/>
  <c r="K20" i="7" s="1"/>
  <c r="K35" i="7"/>
  <c r="K30" i="7"/>
  <c r="F26" i="7"/>
  <c r="K24" i="7"/>
  <c r="F22" i="7"/>
  <c r="K28" i="7"/>
  <c r="K38" i="8" l="1"/>
  <c r="J16" i="8"/>
  <c r="K36" i="7"/>
  <c r="I16" i="7" s="1"/>
  <c r="J16" i="7" s="1"/>
  <c r="K33" i="6"/>
  <c r="K35" i="6"/>
  <c r="F26" i="4"/>
  <c r="F22" i="4"/>
  <c r="H21" i="6"/>
  <c r="K20" i="6" s="1"/>
  <c r="K30" i="6"/>
  <c r="F26" i="6"/>
  <c r="H25" i="6"/>
  <c r="K24" i="6"/>
  <c r="F22" i="6"/>
  <c r="K36" i="6" l="1"/>
  <c r="K38" i="7"/>
  <c r="I28" i="6"/>
  <c r="K28" i="6" s="1"/>
  <c r="F26" i="5"/>
  <c r="F22" i="5"/>
  <c r="I16" i="6" l="1"/>
  <c r="J16" i="6" s="1"/>
  <c r="K38" i="6"/>
  <c r="H21" i="5"/>
  <c r="H25" i="5"/>
  <c r="K24" i="5" s="1"/>
  <c r="K35" i="5"/>
  <c r="K33" i="5"/>
  <c r="K30" i="5"/>
  <c r="K20" i="5" l="1"/>
  <c r="K36" i="5" s="1"/>
  <c r="I16" i="5" s="1"/>
  <c r="J16" i="5" s="1"/>
  <c r="I28" i="5"/>
  <c r="K28" i="5" s="1"/>
  <c r="K34" i="4"/>
  <c r="K32" i="4"/>
  <c r="K29" i="4"/>
  <c r="K27" i="4"/>
  <c r="H25" i="4"/>
  <c r="K24" i="4" s="1"/>
  <c r="H21" i="4"/>
  <c r="K20" i="4" s="1"/>
  <c r="K38" i="5" l="1"/>
  <c r="K35" i="4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<sst xmlns="http://schemas.openxmlformats.org/spreadsheetml/2006/main" count="462" uniqueCount="103">
  <si>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</si>
  <si>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</si>
  <si>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</si>
  <si>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</si>
  <si>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</si>
  <si>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</si>
  <si>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</si>
  <si>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</si>
  <si>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</si>
  <si>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</si>
  <si>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</si>
  <si>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</si>
  <si>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</si>
  <si>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</si>
  <si>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</si>
  <si>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</si>
  <si>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</si>
  <si>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</si>
  <si>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</si>
  <si>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</si>
  <si>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</si>
  <si>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</si>
  <si>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</si>
  <si>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</si>
  <si>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</si>
  <si>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</si>
  <si>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</si>
  <si>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</si>
  <si>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</si>
  <si>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</si>
  <si>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</si>
  <si>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</si>
  <si>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</si>
  <si>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</si>
  <si>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</si>
  <si>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r>
      <t xml:space="preserve">REGISTERED OWNER: </t>
    </r>
    <r>
      <rPr>
        <b/>
        <sz val="20"/>
        <color theme="1"/>
        <rFont val="Calibri"/>
        <family val="2"/>
        <scheme val="minor"/>
      </rPr>
      <t>CLARENCE ANTHONY GAMMAD</t>
    </r>
  </si>
  <si>
    <t>15B07</t>
  </si>
  <si>
    <t>BILLING MONTH: FEBRUARY 2020</t>
  </si>
  <si>
    <t>MAR 5 2020</t>
  </si>
  <si>
    <t>MAR 15 2020</t>
  </si>
  <si>
    <t>PRES: FEB 25 2020 - PREV: JAN 27 2020 * 15.83</t>
  </si>
  <si>
    <t>PRES: FEB 25 2020 - PREV: JAN 27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</si>
  <si>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</si>
  <si>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</si>
  <si>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</si>
  <si>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</si>
  <si>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</si>
  <si>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</si>
  <si>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</si>
  <si>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</si>
  <si>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</si>
  <si>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</si>
  <si>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</si>
  <si>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</si>
  <si>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</si>
  <si>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</si>
  <si>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</si>
  <si>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</si>
  <si>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</si>
  <si>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</si>
  <si>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</si>
  <si>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</si>
  <si>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</si>
  <si>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</si>
  <si>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</si>
  <si>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</si>
  <si>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</si>
  <si>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</si>
  <si>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2020 - 4 kWh x 10.98 = 43.92 + 20% (AC) = 52.70 - 63.32 (billing Mar2020) = </t>
    </r>
    <r>
      <rPr>
        <b/>
        <u/>
        <sz val="14"/>
        <color rgb="FFFF0000"/>
        <rFont val="Calibri"/>
        <family val="2"/>
        <scheme val="minor"/>
      </rPr>
      <t>10.62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</si>
  <si>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</si>
  <si>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</si>
  <si>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</si>
  <si>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</si>
  <si>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</si>
  <si>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</si>
  <si>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</si>
  <si>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</si>
  <si>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</si>
  <si>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</si>
  <si>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</si>
  <si>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</si>
  <si>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</si>
  <si>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</si>
  <si>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</si>
  <si>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</si>
  <si>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</si>
  <si>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</si>
  <si>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</si>
  <si>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</si>
  <si>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</si>
  <si>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</si>
  <si>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</si>
  <si>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</si>
  <si>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</si>
  <si>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</si>
  <si>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</si>
  <si>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</si>
  <si>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</si>
  <si>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</si>
  <si>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</si>
  <si>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</si>
  <si>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ASU PAST DUE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</si>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</sst>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5B07%20-%20GAMM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504.19</v>
          </cell>
        </row>
        <row r="18">
          <cell r="L18">
            <v>113.44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38</v>
      </c>
      <c r="E16" s="48" t="s">
        <v>39</v>
      </c>
      <c r="F16" s="18"/>
      <c r="G16" s="18"/>
      <c r="H16" s="18"/>
      <c r="I16" s="18">
        <f>K35</f>
        <v>15.83</v>
      </c>
      <c r="J16" s="18">
        <f>I16+H16+G16</f>
        <v>15.83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7" t="s">
        <v>32</v>
      </c>
      <c r="E20" s="87"/>
      <c r="F20" s="45" t="s">
        <v>40</v>
      </c>
      <c r="G20" s="45"/>
      <c r="H20" s="45"/>
      <c r="I20" s="9"/>
      <c r="J20" s="22">
        <v>0</v>
      </c>
      <c r="K20" s="9">
        <f>H21</f>
        <v>15.83</v>
      </c>
    </row>
    <row r="21" spans="3:11" ht="21" x14ac:dyDescent="0.35">
      <c r="C21" s="38"/>
      <c r="D21" s="8"/>
      <c r="E21" s="8"/>
      <c r="F21" s="45">
        <v>1</v>
      </c>
      <c r="G21" s="45">
        <v>0</v>
      </c>
      <c r="H21" s="46">
        <f>(F21-G21)*15.83</f>
        <v>15.83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15.83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1" zoomScale="70" zoomScaleNormal="70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101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95</v>
      </c>
      <c r="E16" s="48" t="s">
        <v>96</v>
      </c>
      <c r="F16" s="18"/>
      <c r="G16" s="18">
        <f>[1]ASU!$E$12</f>
        <v>6849</v>
      </c>
      <c r="H16" s="18">
        <f>[1]Sheet1!$E$17+[1]Sheet1!$L$18</f>
        <v>617.63</v>
      </c>
      <c r="I16" s="18">
        <f>K33</f>
        <v>1413.72</v>
      </c>
      <c r="J16" s="18">
        <f>I16+H16+G16</f>
        <v>8880.35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87" t="s">
        <v>32</v>
      </c>
      <c r="E20" s="87"/>
      <c r="F20" s="45" t="s">
        <v>99</v>
      </c>
      <c r="G20" s="45"/>
      <c r="H20" s="45"/>
      <c r="I20" s="9"/>
      <c r="J20" s="22">
        <v>0</v>
      </c>
      <c r="K20" s="9">
        <f>H21</f>
        <v>43.92</v>
      </c>
    </row>
    <row r="21" spans="3:11" ht="21" x14ac:dyDescent="0.35">
      <c r="C21" s="38"/>
      <c r="D21" s="8"/>
      <c r="E21" s="8"/>
      <c r="F21" s="45">
        <v>15</v>
      </c>
      <c r="G21" s="45">
        <v>9</v>
      </c>
      <c r="H21" s="46">
        <f>(F21-G21)*7.32</f>
        <v>43.92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2">
        <f>F21-G21</f>
        <v>6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8" t="s">
        <v>15</v>
      </c>
      <c r="E24" s="8"/>
      <c r="F24" s="45" t="s">
        <v>100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80"/>
      <c r="E27" s="80"/>
      <c r="F27" s="79"/>
      <c r="G27" s="79"/>
      <c r="H27" s="44"/>
      <c r="I27" s="9"/>
      <c r="J27" s="9"/>
      <c r="K27" s="9"/>
    </row>
    <row r="28" spans="3:11" ht="21.75" customHeight="1" x14ac:dyDescent="0.35">
      <c r="C28" s="37">
        <v>44170</v>
      </c>
      <c r="D28" s="98" t="s">
        <v>97</v>
      </c>
      <c r="E28" s="98"/>
      <c r="F28" s="45" t="s">
        <v>98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22.83</v>
      </c>
      <c r="G29" s="45">
        <v>60</v>
      </c>
      <c r="H29" s="46">
        <f>F29*G29</f>
        <v>1369.8</v>
      </c>
      <c r="I29" s="9"/>
      <c r="J29" s="22">
        <v>0</v>
      </c>
      <c r="K29" s="9">
        <f>H29</f>
        <v>1369.8</v>
      </c>
    </row>
    <row r="30" spans="3:11" ht="21" customHeight="1" x14ac:dyDescent="0.35">
      <c r="C30" s="64"/>
      <c r="D30" s="64"/>
      <c r="E30" s="64"/>
      <c r="F30" s="8"/>
      <c r="G30" s="8"/>
      <c r="H30" s="8"/>
      <c r="I30" s="9"/>
      <c r="J30" s="22"/>
      <c r="K30" s="9"/>
    </row>
    <row r="31" spans="3:11" ht="27" customHeight="1" x14ac:dyDescent="0.35">
      <c r="C31" s="39"/>
      <c r="D31" s="43"/>
      <c r="E31" s="43"/>
      <c r="F31" s="78"/>
      <c r="G31" s="78"/>
      <c r="H31" s="78"/>
      <c r="I31" s="9"/>
      <c r="J31" s="9"/>
      <c r="K31" s="9"/>
    </row>
    <row r="32" spans="3:11" ht="21" x14ac:dyDescent="0.35">
      <c r="C32" s="40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1">
        <f>I32+J32</f>
        <v>0</v>
      </c>
    </row>
    <row r="33" spans="2:12" ht="21" x14ac:dyDescent="0.35">
      <c r="B33" s="8"/>
      <c r="C33" s="39"/>
      <c r="D33" s="8"/>
      <c r="E33" s="8"/>
      <c r="F33" s="8"/>
      <c r="G33" s="8"/>
      <c r="H33" s="8"/>
      <c r="I33" s="9"/>
      <c r="J33" s="22"/>
      <c r="K33" s="9">
        <f>K32+K29+K24+K20</f>
        <v>1413.72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2"/>
      <c r="H35" s="33" t="s">
        <v>16</v>
      </c>
      <c r="I35" s="34"/>
      <c r="J35" s="34"/>
      <c r="K35" s="35">
        <f>I16+H16+G16</f>
        <v>8880.35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95" t="s">
        <v>17</v>
      </c>
      <c r="D38" s="95"/>
      <c r="E38" s="95"/>
      <c r="F38" s="95"/>
      <c r="G38" s="95"/>
      <c r="H38" s="95"/>
      <c r="I38" s="95"/>
      <c r="J38" s="95"/>
      <c r="K38" s="95"/>
      <c r="L38" s="3"/>
    </row>
    <row r="39" spans="2:12" s="8" customFormat="1" ht="21" x14ac:dyDescent="0.35">
      <c r="B39" s="3"/>
      <c r="C39" s="77"/>
      <c r="D39" s="77"/>
      <c r="E39" s="77"/>
      <c r="F39" s="77"/>
      <c r="G39" s="77"/>
      <c r="H39" s="77"/>
      <c r="I39" s="77"/>
      <c r="J39" s="77"/>
      <c r="K39" s="77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0"/>
      <c r="D42" s="90"/>
      <c r="E42" s="90"/>
      <c r="F42" s="90"/>
      <c r="G42" s="90"/>
      <c r="H42" s="90"/>
      <c r="I42" s="90"/>
      <c r="J42" s="90"/>
      <c r="K42" s="90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1" t="s">
        <v>102</v>
      </c>
      <c r="D51" s="91"/>
      <c r="E51" s="91"/>
      <c r="F51" s="8"/>
      <c r="G51" s="91" t="s">
        <v>31</v>
      </c>
      <c r="H51" s="91"/>
      <c r="I51" s="9"/>
      <c r="J51" s="9"/>
      <c r="K51" s="9"/>
    </row>
    <row r="52" spans="3:11" ht="21" x14ac:dyDescent="0.35">
      <c r="C52" s="81" t="s">
        <v>23</v>
      </c>
      <c r="D52" s="81"/>
      <c r="E52" s="81"/>
      <c r="F52" s="8"/>
      <c r="G52" s="81" t="s">
        <v>24</v>
      </c>
      <c r="H52" s="8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38:K38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43</v>
      </c>
      <c r="E16" s="48" t="s">
        <v>44</v>
      </c>
      <c r="F16" s="18"/>
      <c r="G16" s="18"/>
      <c r="H16" s="18">
        <v>15.83</v>
      </c>
      <c r="I16" s="18">
        <f>K35</f>
        <v>180.63</v>
      </c>
      <c r="J16" s="18">
        <f>I16+H16+G16</f>
        <v>196.46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7" t="s">
        <v>32</v>
      </c>
      <c r="E20" s="87"/>
      <c r="F20" s="45" t="s">
        <v>45</v>
      </c>
      <c r="G20" s="45"/>
      <c r="H20" s="45"/>
      <c r="I20" s="9"/>
      <c r="J20" s="22">
        <v>0</v>
      </c>
      <c r="K20" s="9">
        <f>H21</f>
        <v>63.32</v>
      </c>
    </row>
    <row r="21" spans="3:11" ht="21" x14ac:dyDescent="0.35">
      <c r="C21" s="38"/>
      <c r="D21" s="8"/>
      <c r="E21" s="8"/>
      <c r="F21" s="45">
        <v>5</v>
      </c>
      <c r="G21" s="45">
        <v>1</v>
      </c>
      <c r="H21" s="46">
        <f>(F21-G21)*15.83</f>
        <v>63.32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2">
        <f>F21-G21</f>
        <v>4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46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2">
        <f>F25-G25</f>
        <v>1</v>
      </c>
      <c r="G26" s="92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8"/>
      <c r="G29" s="89"/>
      <c r="H29" s="8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9"/>
      <c r="G30" s="89"/>
      <c r="H30" s="89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8"/>
      <c r="G32" s="89"/>
      <c r="H32" s="8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180.63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196.46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1" t="s">
        <v>17</v>
      </c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3.25" x14ac:dyDescent="0.35">
      <c r="B41" s="3"/>
      <c r="C41" s="52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3"/>
      <c r="D43" s="3"/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90"/>
      <c r="D46" s="90"/>
      <c r="E46" s="90"/>
      <c r="F46" s="90"/>
      <c r="G46" s="90"/>
      <c r="H46" s="90"/>
      <c r="I46" s="90"/>
      <c r="J46" s="90"/>
      <c r="K46" s="90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1"/>
      <c r="J47" s="41"/>
      <c r="K47" s="41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91" t="s">
        <v>33</v>
      </c>
      <c r="D55" s="91"/>
      <c r="E55" s="91"/>
      <c r="F55" s="8"/>
      <c r="G55" s="91" t="s">
        <v>31</v>
      </c>
      <c r="H55" s="91"/>
      <c r="I55" s="9"/>
      <c r="J55" s="9"/>
      <c r="K55" s="9"/>
    </row>
    <row r="56" spans="3:11" ht="21" x14ac:dyDescent="0.35">
      <c r="C56" s="81" t="s">
        <v>23</v>
      </c>
      <c r="D56" s="81"/>
      <c r="E56" s="81"/>
      <c r="F56" s="8"/>
      <c r="G56" s="81" t="s">
        <v>24</v>
      </c>
      <c r="H56" s="81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9"/>
      <c r="J58" s="42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6:E56"/>
    <mergeCell ref="G56:H56"/>
    <mergeCell ref="F29:H30"/>
    <mergeCell ref="F32:H32"/>
    <mergeCell ref="C40:K40"/>
    <mergeCell ref="C46:K46"/>
    <mergeCell ref="C55:E55"/>
    <mergeCell ref="G55:H55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P26" sqref="P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48</v>
      </c>
      <c r="E16" s="48" t="s">
        <v>49</v>
      </c>
      <c r="F16" s="18"/>
      <c r="G16" s="18"/>
      <c r="H16" s="18">
        <v>196.46</v>
      </c>
      <c r="I16" s="18">
        <f>K36</f>
        <v>0</v>
      </c>
      <c r="J16" s="18">
        <f>I16+H16+G16</f>
        <v>196.46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7" t="s">
        <v>32</v>
      </c>
      <c r="E20" s="87"/>
      <c r="F20" s="45" t="s">
        <v>50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52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4" t="s">
        <v>58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2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 x14ac:dyDescent="0.35">
      <c r="C33" s="37"/>
      <c r="D33" s="43"/>
      <c r="E33" s="43"/>
      <c r="F33" s="88"/>
      <c r="G33" s="89"/>
      <c r="H33" s="89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196.46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1" t="s">
        <v>17</v>
      </c>
      <c r="D41" s="81"/>
      <c r="E41" s="81"/>
      <c r="F41" s="81"/>
      <c r="G41" s="81"/>
      <c r="H41" s="81"/>
      <c r="I41" s="81"/>
      <c r="J41" s="81"/>
      <c r="K41" s="81"/>
      <c r="L41" s="3"/>
    </row>
    <row r="42" spans="2:12" s="8" customFormat="1" ht="23.25" x14ac:dyDescent="0.35">
      <c r="B42" s="3"/>
      <c r="C42" s="52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4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1" t="s">
        <v>33</v>
      </c>
      <c r="D56" s="91"/>
      <c r="E56" s="91"/>
      <c r="F56" s="8"/>
      <c r="G56" s="91" t="s">
        <v>31</v>
      </c>
      <c r="H56" s="91"/>
      <c r="I56" s="9"/>
      <c r="J56" s="9"/>
      <c r="K56" s="9"/>
    </row>
    <row r="57" spans="3:11" ht="21" x14ac:dyDescent="0.35">
      <c r="C57" s="81" t="s">
        <v>23</v>
      </c>
      <c r="D57" s="81"/>
      <c r="E57" s="81"/>
      <c r="F57" s="8"/>
      <c r="G57" s="81" t="s">
        <v>24</v>
      </c>
      <c r="H57" s="8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7" zoomScale="85" zoomScaleNormal="85" workbookViewId="0">
      <selection activeCell="R19" sqref="R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60</v>
      </c>
      <c r="E16" s="48" t="s">
        <v>61</v>
      </c>
      <c r="F16" s="18"/>
      <c r="G16" s="18"/>
      <c r="H16" s="18">
        <v>196.46</v>
      </c>
      <c r="I16" s="18">
        <f>K36</f>
        <v>-10.62</v>
      </c>
      <c r="J16" s="18">
        <f>I16+H16+G16</f>
        <v>185.84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7" t="s">
        <v>32</v>
      </c>
      <c r="E20" s="87"/>
      <c r="F20" s="45" t="s">
        <v>62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52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4" t="s">
        <v>64</v>
      </c>
      <c r="D29" s="94"/>
      <c r="E29" s="94"/>
      <c r="F29" s="8"/>
      <c r="G29" s="8"/>
      <c r="H29" s="8"/>
      <c r="I29" s="9"/>
      <c r="J29" s="22"/>
      <c r="K29" s="9"/>
    </row>
    <row r="30" spans="3:11" ht="21" x14ac:dyDescent="0.35">
      <c r="C30" s="94"/>
      <c r="D30" s="94"/>
      <c r="E30" s="9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4"/>
      <c r="D31" s="94"/>
      <c r="E31" s="9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96.95" customHeight="1" x14ac:dyDescent="0.35">
      <c r="C33" s="37"/>
      <c r="D33" s="96" t="s">
        <v>67</v>
      </c>
      <c r="E33" s="96"/>
      <c r="F33" s="97" t="s">
        <v>68</v>
      </c>
      <c r="G33" s="97"/>
      <c r="H33" s="97"/>
      <c r="I33" s="97"/>
      <c r="J33" s="63">
        <v>0</v>
      </c>
      <c r="K33" s="63">
        <f>10.62</f>
        <v>10.62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-10.62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185.84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2" t="s">
        <v>53</v>
      </c>
      <c r="D43" s="53" t="s">
        <v>65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66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 x14ac:dyDescent="0.35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0" zoomScale="70" zoomScaleNormal="70" workbookViewId="0">
      <selection activeCell="O23" sqref="O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70</v>
      </c>
      <c r="E16" s="48" t="s">
        <v>71</v>
      </c>
      <c r="F16" s="18"/>
      <c r="G16" s="18"/>
      <c r="H16" s="18">
        <v>185.84</v>
      </c>
      <c r="I16" s="18">
        <f>K36</f>
        <v>-1.01</v>
      </c>
      <c r="J16" s="18">
        <f>I16+H16+G16</f>
        <v>184.83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7" t="s">
        <v>32</v>
      </c>
      <c r="E20" s="87"/>
      <c r="F20" s="45" t="s">
        <v>72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4"/>
      <c r="D29" s="64"/>
      <c r="E29" s="64"/>
      <c r="F29" s="8"/>
      <c r="G29" s="8"/>
      <c r="H29" s="8"/>
      <c r="I29" s="9"/>
      <c r="J29" s="22"/>
      <c r="K29" s="9"/>
    </row>
    <row r="30" spans="3:11" ht="21" x14ac:dyDescent="0.35">
      <c r="C30" s="64"/>
      <c r="D30" s="64"/>
      <c r="E30" s="6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4"/>
      <c r="D31" s="64"/>
      <c r="E31" s="6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96.95" customHeight="1" x14ac:dyDescent="0.35">
      <c r="C33" s="37"/>
      <c r="D33" s="96" t="s">
        <v>67</v>
      </c>
      <c r="E33" s="96"/>
      <c r="F33" s="97" t="s">
        <v>74</v>
      </c>
      <c r="G33" s="97"/>
      <c r="H33" s="97"/>
      <c r="I33" s="97"/>
      <c r="J33" s="63">
        <v>0</v>
      </c>
      <c r="K33" s="63">
        <f>1.01</f>
        <v>1.01</v>
      </c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184.83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52" t="s">
        <v>53</v>
      </c>
      <c r="D43" s="53" t="s">
        <v>65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66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0"/>
      <c r="D48" s="90"/>
      <c r="E48" s="90"/>
      <c r="F48" s="90"/>
      <c r="G48" s="90"/>
      <c r="H48" s="90"/>
      <c r="I48" s="90"/>
      <c r="J48" s="90"/>
      <c r="K48" s="90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1" t="s">
        <v>33</v>
      </c>
      <c r="D57" s="91"/>
      <c r="E57" s="91"/>
      <c r="F57" s="8"/>
      <c r="G57" s="91" t="s">
        <v>31</v>
      </c>
      <c r="H57" s="91"/>
      <c r="I57" s="9"/>
      <c r="J57" s="9"/>
      <c r="K57" s="9"/>
    </row>
    <row r="58" spans="3:11" ht="21" x14ac:dyDescent="0.35">
      <c r="C58" s="81" t="s">
        <v>23</v>
      </c>
      <c r="D58" s="81"/>
      <c r="E58" s="81"/>
      <c r="F58" s="8"/>
      <c r="G58" s="81" t="s">
        <v>24</v>
      </c>
      <c r="H58" s="81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C48:K48"/>
    <mergeCell ref="C57:E57"/>
    <mergeCell ref="G57:H57"/>
    <mergeCell ref="C58:E58"/>
    <mergeCell ref="G58:H58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184.83</v>
      </c>
      <c r="I16" s="18">
        <f>K36</f>
        <v>413.85</v>
      </c>
      <c r="J16" s="18">
        <f>I16+H16+G16</f>
        <v>598.68000000000006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7" t="s">
        <v>32</v>
      </c>
      <c r="E20" s="87"/>
      <c r="F20" s="45" t="s">
        <v>78</v>
      </c>
      <c r="G20" s="45"/>
      <c r="H20" s="45"/>
      <c r="I20" s="9"/>
      <c r="J20" s="22">
        <v>0</v>
      </c>
      <c r="K20" s="9">
        <f>H21</f>
        <v>26.97</v>
      </c>
    </row>
    <row r="21" spans="3:11" ht="21" x14ac:dyDescent="0.35">
      <c r="C21" s="38"/>
      <c r="D21" s="8"/>
      <c r="E21" s="8"/>
      <c r="F21" s="45">
        <v>8</v>
      </c>
      <c r="G21" s="45">
        <v>5</v>
      </c>
      <c r="H21" s="46">
        <f>(F21-G21)*8.99</f>
        <v>26.97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2">
        <f>F21-G21</f>
        <v>3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386.88</v>
      </c>
    </row>
    <row r="25" spans="3:11" ht="21" x14ac:dyDescent="0.35">
      <c r="C25" s="38"/>
      <c r="D25" s="8"/>
      <c r="E25" s="8"/>
      <c r="F25" s="45">
        <v>5</v>
      </c>
      <c r="G25" s="45">
        <v>1</v>
      </c>
      <c r="H25" s="46">
        <f>(F25-G25)*96.72</f>
        <v>386.88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2">
        <f>F25-G25</f>
        <v>4</v>
      </c>
      <c r="G26" s="92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4"/>
      <c r="D29" s="64"/>
      <c r="E29" s="64"/>
      <c r="F29" s="8"/>
      <c r="G29" s="8"/>
      <c r="H29" s="8"/>
      <c r="I29" s="9"/>
      <c r="J29" s="22"/>
      <c r="K29" s="9"/>
    </row>
    <row r="30" spans="3:11" ht="21" x14ac:dyDescent="0.35">
      <c r="C30" s="64"/>
      <c r="D30" s="64"/>
      <c r="E30" s="6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4"/>
      <c r="D31" s="64"/>
      <c r="E31" s="6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3"/>
      <c r="K33" s="63"/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413.85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598.68000000000006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598.67999999999995</v>
      </c>
      <c r="I16" s="18">
        <f>K36</f>
        <v>0</v>
      </c>
      <c r="J16" s="18">
        <f>I16+H16+G16</f>
        <v>598.67999999999995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7" t="s">
        <v>32</v>
      </c>
      <c r="E20" s="87"/>
      <c r="F20" s="45" t="s">
        <v>84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8</v>
      </c>
      <c r="G21" s="45">
        <v>8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67"/>
      <c r="E27" s="67"/>
      <c r="F27" s="68"/>
      <c r="G27" s="68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4"/>
      <c r="D29" s="64"/>
      <c r="E29" s="64"/>
      <c r="F29" s="8"/>
      <c r="G29" s="8"/>
      <c r="H29" s="8"/>
      <c r="I29" s="9"/>
      <c r="J29" s="22"/>
      <c r="K29" s="9"/>
    </row>
    <row r="30" spans="3:11" ht="21" x14ac:dyDescent="0.35">
      <c r="C30" s="64"/>
      <c r="D30" s="64"/>
      <c r="E30" s="6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4"/>
      <c r="D31" s="64"/>
      <c r="E31" s="6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66"/>
      <c r="G32" s="66"/>
      <c r="H32" s="66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3"/>
      <c r="K33" s="63"/>
    </row>
    <row r="34" spans="2:12" ht="27" customHeight="1" x14ac:dyDescent="0.35">
      <c r="C34" s="39"/>
      <c r="D34" s="43"/>
      <c r="E34" s="43"/>
      <c r="F34" s="66"/>
      <c r="G34" s="66"/>
      <c r="H34" s="6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598.67999999999995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O20" sqref="O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598.67999999999995</v>
      </c>
      <c r="I16" s="18">
        <f>K36</f>
        <v>0</v>
      </c>
      <c r="J16" s="18">
        <f>I16+H16+G16</f>
        <v>598.67999999999995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7" t="s">
        <v>32</v>
      </c>
      <c r="E20" s="87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8</v>
      </c>
      <c r="G21" s="45">
        <v>8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2">
        <f>F21-G21</f>
        <v>0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88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72"/>
      <c r="E27" s="72"/>
      <c r="F27" s="71"/>
      <c r="G27" s="71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4"/>
      <c r="D29" s="64"/>
      <c r="E29" s="64"/>
      <c r="F29" s="8"/>
      <c r="G29" s="8"/>
      <c r="H29" s="8"/>
      <c r="I29" s="9"/>
      <c r="J29" s="22"/>
      <c r="K29" s="9"/>
    </row>
    <row r="30" spans="3:11" ht="21" x14ac:dyDescent="0.35">
      <c r="C30" s="64"/>
      <c r="D30" s="64"/>
      <c r="E30" s="6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4"/>
      <c r="D31" s="64"/>
      <c r="E31" s="6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70"/>
      <c r="G32" s="70"/>
      <c r="H32" s="70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3"/>
      <c r="K33" s="63"/>
    </row>
    <row r="34" spans="2:12" ht="27" customHeight="1" x14ac:dyDescent="0.35">
      <c r="C34" s="39"/>
      <c r="D34" s="43"/>
      <c r="E34" s="43"/>
      <c r="F34" s="70"/>
      <c r="G34" s="70"/>
      <c r="H34" s="7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598.67999999999995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2" t="s">
        <v>14</v>
      </c>
      <c r="J3" s="82"/>
      <c r="K3" s="82"/>
    </row>
    <row r="4" spans="3:11" ht="21" x14ac:dyDescent="0.35">
      <c r="C4" s="8"/>
      <c r="D4" s="8"/>
      <c r="E4" s="8"/>
      <c r="F4" s="8"/>
      <c r="G4" s="8"/>
      <c r="H4" s="8"/>
      <c r="I4" s="82"/>
      <c r="J4" s="82"/>
      <c r="K4" s="8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3" t="s">
        <v>12</v>
      </c>
      <c r="D14" s="84"/>
      <c r="E14" s="84"/>
      <c r="F14" s="84"/>
      <c r="G14" s="84"/>
      <c r="H14" s="84"/>
      <c r="I14" s="84"/>
      <c r="J14" s="84"/>
      <c r="K14" s="8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90</v>
      </c>
      <c r="E16" s="48" t="s">
        <v>91</v>
      </c>
      <c r="F16" s="18"/>
      <c r="G16" s="18"/>
      <c r="H16" s="18">
        <v>598.67999999999995</v>
      </c>
      <c r="I16" s="18">
        <f>K36</f>
        <v>7.32</v>
      </c>
      <c r="J16" s="18">
        <f>I16+H16+G16</f>
        <v>606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6" t="s">
        <v>8</v>
      </c>
      <c r="E19" s="86"/>
      <c r="F19" s="86" t="s">
        <v>9</v>
      </c>
      <c r="G19" s="86"/>
      <c r="H19" s="8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7" t="s">
        <v>32</v>
      </c>
      <c r="E20" s="87"/>
      <c r="F20" s="45" t="s">
        <v>92</v>
      </c>
      <c r="G20" s="45"/>
      <c r="H20" s="45"/>
      <c r="I20" s="9"/>
      <c r="J20" s="22">
        <v>0</v>
      </c>
      <c r="K20" s="9">
        <f>H21</f>
        <v>7.32</v>
      </c>
    </row>
    <row r="21" spans="3:11" ht="21" x14ac:dyDescent="0.35">
      <c r="C21" s="38"/>
      <c r="D21" s="8"/>
      <c r="E21" s="8"/>
      <c r="F21" s="45">
        <v>9</v>
      </c>
      <c r="G21" s="45">
        <v>8</v>
      </c>
      <c r="H21" s="46">
        <f>(F21-G21)*7.32</f>
        <v>7.32</v>
      </c>
      <c r="I21" s="9"/>
      <c r="J21" s="9"/>
      <c r="K21" s="9"/>
    </row>
    <row r="22" spans="3:11" ht="21" x14ac:dyDescent="0.35">
      <c r="C22" s="38"/>
      <c r="D22" s="93" t="s">
        <v>56</v>
      </c>
      <c r="E22" s="93"/>
      <c r="F22" s="92">
        <f>F21-G21</f>
        <v>1</v>
      </c>
      <c r="G22" s="92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93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5</v>
      </c>
      <c r="G25" s="45">
        <v>5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93" t="s">
        <v>57</v>
      </c>
      <c r="E26" s="93"/>
      <c r="F26" s="92">
        <f>F25-G25</f>
        <v>0</v>
      </c>
      <c r="G26" s="92"/>
      <c r="H26" s="44"/>
      <c r="I26" s="9"/>
      <c r="J26" s="9"/>
      <c r="K26" s="9"/>
    </row>
    <row r="27" spans="3:11" ht="21" x14ac:dyDescent="0.35">
      <c r="C27" s="38"/>
      <c r="D27" s="76"/>
      <c r="E27" s="76"/>
      <c r="F27" s="75"/>
      <c r="G27" s="75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4"/>
      <c r="D29" s="64"/>
      <c r="E29" s="64"/>
      <c r="F29" s="8"/>
      <c r="G29" s="8"/>
      <c r="H29" s="8"/>
      <c r="I29" s="9"/>
      <c r="J29" s="22"/>
      <c r="K29" s="9"/>
    </row>
    <row r="30" spans="3:11" ht="21" x14ac:dyDescent="0.35">
      <c r="C30" s="64"/>
      <c r="D30" s="64"/>
      <c r="E30" s="64"/>
      <c r="F30" s="88"/>
      <c r="G30" s="89"/>
      <c r="H30" s="8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4"/>
      <c r="D31" s="64"/>
      <c r="E31" s="64"/>
      <c r="F31" s="89"/>
      <c r="G31" s="89"/>
      <c r="H31" s="89"/>
      <c r="I31" s="9"/>
      <c r="J31" s="9"/>
      <c r="K31" s="9"/>
    </row>
    <row r="32" spans="3:11" ht="21" x14ac:dyDescent="0.35">
      <c r="C32" s="39"/>
      <c r="D32" s="43"/>
      <c r="E32" s="43"/>
      <c r="F32" s="74"/>
      <c r="G32" s="74"/>
      <c r="H32" s="74"/>
      <c r="I32" s="9"/>
      <c r="J32" s="9"/>
      <c r="K32" s="9"/>
    </row>
    <row r="33" spans="2:12" ht="21" customHeight="1" x14ac:dyDescent="0.35">
      <c r="C33" s="37"/>
      <c r="D33" s="96"/>
      <c r="E33" s="96"/>
      <c r="F33" s="97"/>
      <c r="G33" s="97"/>
      <c r="H33" s="97"/>
      <c r="I33" s="97"/>
      <c r="J33" s="63"/>
      <c r="K33" s="63"/>
    </row>
    <row r="34" spans="2:12" ht="27" customHeight="1" x14ac:dyDescent="0.35">
      <c r="C34" s="39"/>
      <c r="D34" s="43"/>
      <c r="E34" s="43"/>
      <c r="F34" s="74"/>
      <c r="G34" s="74"/>
      <c r="H34" s="7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7.32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606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5" t="s">
        <v>17</v>
      </c>
      <c r="D41" s="95"/>
      <c r="E41" s="95"/>
      <c r="F41" s="95"/>
      <c r="G41" s="95"/>
      <c r="H41" s="95"/>
      <c r="I41" s="95"/>
      <c r="J41" s="95"/>
      <c r="K41" s="95"/>
      <c r="L41" s="3"/>
    </row>
    <row r="42" spans="2:12" s="8" customFormat="1" ht="21" x14ac:dyDescent="0.35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1" t="s">
        <v>33</v>
      </c>
      <c r="D54" s="91"/>
      <c r="E54" s="91"/>
      <c r="F54" s="8"/>
      <c r="G54" s="91" t="s">
        <v>31</v>
      </c>
      <c r="H54" s="91"/>
      <c r="I54" s="9"/>
      <c r="J54" s="9"/>
      <c r="K54" s="9"/>
    </row>
    <row r="55" spans="3:11" ht="21" x14ac:dyDescent="0.35">
      <c r="C55" s="81" t="s">
        <v>23</v>
      </c>
      <c r="D55" s="81"/>
      <c r="E55" s="81"/>
      <c r="F55" s="8"/>
      <c r="G55" s="81" t="s">
        <v>24</v>
      </c>
      <c r="H55" s="8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2020-11-30T06:25:26Z</dcterms:modified>
</cp:coreProperties>
</file>