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7" activeTab="13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NOV 2020" sheetId="15" r:id="rId14"/>
  </sheets>
  <definedNames>
    <definedName name="_xlnm.Print_Area" localSheetId="6">'APR 2020'!$A$1:$K$59</definedName>
    <definedName name="_xlnm.Print_Area" localSheetId="10">'AUG 2020'!$A$1:$K$56</definedName>
    <definedName name="_xlnm.Print_Area" localSheetId="9">'JUL 2020'!$A$1:$K$56</definedName>
    <definedName name="_xlnm.Print_Area" localSheetId="8">'JUN 2020'!$A$1:$K$56</definedName>
    <definedName name="_xlnm.Print_Area" localSheetId="5">'MAR 2020'!$A$1:$K$57</definedName>
    <definedName name="_xlnm.Print_Area" localSheetId="7">'MAY 2020'!$A$1:$K$59</definedName>
    <definedName name="_xlnm.Print_Area" localSheetId="13">'NOV 2020'!$A$1:$K$54</definedName>
    <definedName name="_xlnm.Print_Area" localSheetId="12">'OCT 2020'!$A$1:$K$56</definedName>
    <definedName name="_xlnm.Print_Area" localSheetId="11">'SEPT 2020'!$A$1:$K$56</definedName>
  </definedNames>
  <calcPr calcId="152511"/>
</workbook>
</file>

<file path=xl/calcChain.xml><?xml version="1.0" encoding="utf-8"?>
<calcChain xmlns="http://schemas.openxmlformats.org/spreadsheetml/2006/main">
  <c r="H25" i="15" l="1"/>
  <c r="H21" i="15"/>
  <c r="K32" i="15" l="1"/>
  <c r="H29" i="15"/>
  <c r="K29" i="15" s="1"/>
  <c r="F26" i="15"/>
  <c r="K24" i="15"/>
  <c r="F22" i="15"/>
  <c r="K20" i="15"/>
  <c r="K33" i="15" l="1"/>
  <c r="I16" i="15" s="1"/>
  <c r="J16" i="15" l="1"/>
  <c r="K35" i="15"/>
  <c r="H29" i="14"/>
  <c r="K29" i="14" s="1"/>
  <c r="H25" i="14" l="1"/>
  <c r="H21" i="14" l="1"/>
  <c r="K34" i="14"/>
  <c r="F26" i="14"/>
  <c r="K24" i="14"/>
  <c r="F22" i="14"/>
  <c r="K20" i="14"/>
  <c r="K35" i="14" l="1"/>
  <c r="I16" i="14" s="1"/>
  <c r="H25" i="13"/>
  <c r="K24" i="13" s="1"/>
  <c r="H21" i="13"/>
  <c r="K20" i="13" s="1"/>
  <c r="K34" i="13"/>
  <c r="K29" i="13"/>
  <c r="K27" i="13"/>
  <c r="F26" i="13"/>
  <c r="F22" i="13"/>
  <c r="K37" i="14" l="1"/>
  <c r="J16" i="14"/>
  <c r="K35" i="13"/>
  <c r="I16" i="13" s="1"/>
  <c r="J16" i="13" s="1"/>
  <c r="K37" i="13"/>
  <c r="H25" i="12"/>
  <c r="H21" i="12"/>
  <c r="K34" i="12" l="1"/>
  <c r="K29" i="12"/>
  <c r="K27" i="12"/>
  <c r="F26" i="12"/>
  <c r="K24" i="12"/>
  <c r="F22" i="12"/>
  <c r="K20" i="12"/>
  <c r="K35" i="12" s="1"/>
  <c r="I16" i="12" s="1"/>
  <c r="K37" i="12" l="1"/>
  <c r="J16" i="12"/>
  <c r="H25" i="11"/>
  <c r="K24" i="11" s="1"/>
  <c r="H21" i="11"/>
  <c r="K20" i="11" s="1"/>
  <c r="K34" i="11"/>
  <c r="K29" i="11"/>
  <c r="K27" i="11"/>
  <c r="F26" i="11"/>
  <c r="F22" i="11"/>
  <c r="K35" i="11" l="1"/>
  <c r="I16" i="11" s="1"/>
  <c r="K37" i="11" s="1"/>
  <c r="K32" i="10"/>
  <c r="K34" i="10"/>
  <c r="H25" i="10"/>
  <c r="K24" i="10" s="1"/>
  <c r="H21" i="10"/>
  <c r="K29" i="10"/>
  <c r="F26" i="10"/>
  <c r="F22" i="10"/>
  <c r="K20" i="10"/>
  <c r="K35" i="10" s="1"/>
  <c r="J16" i="11" l="1"/>
  <c r="K27" i="10"/>
  <c r="I16" i="10" s="1"/>
  <c r="K33" i="9"/>
  <c r="F22" i="7"/>
  <c r="K35" i="9"/>
  <c r="K37" i="10" l="1"/>
  <c r="J16" i="10"/>
  <c r="H21" i="9"/>
  <c r="K20" i="9" s="1"/>
  <c r="K30" i="9"/>
  <c r="F26" i="9"/>
  <c r="H25" i="9"/>
  <c r="K24" i="9"/>
  <c r="F22" i="9"/>
  <c r="I28" i="9" l="1"/>
  <c r="K28" i="9" s="1"/>
  <c r="F26" i="8"/>
  <c r="F22" i="8"/>
  <c r="K36" i="9" l="1"/>
  <c r="I16" i="9" s="1"/>
  <c r="H25" i="8"/>
  <c r="H21" i="8"/>
  <c r="K35" i="8"/>
  <c r="K33" i="8"/>
  <c r="K30" i="8"/>
  <c r="K24" i="8"/>
  <c r="K38" i="9" l="1"/>
  <c r="J16" i="9"/>
  <c r="K20" i="8"/>
  <c r="K36" i="8" s="1"/>
  <c r="I16" i="8" s="1"/>
  <c r="J16" i="8" s="1"/>
  <c r="I28" i="8"/>
  <c r="K28" i="8" s="1"/>
  <c r="K34" i="7"/>
  <c r="K32" i="7"/>
  <c r="K29" i="7"/>
  <c r="K27" i="7"/>
  <c r="H25" i="7"/>
  <c r="K24" i="7"/>
  <c r="H21" i="7"/>
  <c r="K20" i="7" s="1"/>
  <c r="K35" i="7" s="1"/>
  <c r="I16" i="7" s="1"/>
  <c r="K38" i="8" l="1"/>
  <c r="J16" i="7"/>
  <c r="K37" i="7"/>
  <c r="H25" i="6"/>
  <c r="H21" i="6"/>
  <c r="K34" i="6" l="1"/>
  <c r="K32" i="6"/>
  <c r="K29" i="6"/>
  <c r="K27" i="6"/>
  <c r="K24" i="6"/>
  <c r="K20" i="6"/>
  <c r="K35" i="6" l="1"/>
  <c r="I16" i="6" s="1"/>
  <c r="K37" i="6"/>
  <c r="J16" i="6"/>
  <c r="H21" i="5"/>
  <c r="H25" i="5" l="1"/>
  <c r="K34" i="5"/>
  <c r="K32" i="5"/>
  <c r="K29" i="5"/>
  <c r="K27" i="5"/>
  <c r="K24" i="5"/>
  <c r="K20" i="5"/>
  <c r="K35" i="5" l="1"/>
  <c r="I16" i="5" s="1"/>
  <c r="K37" i="5"/>
  <c r="J16" i="5"/>
  <c r="H25" i="4"/>
  <c r="H21" i="4" l="1"/>
  <c r="K34" i="4" l="1"/>
  <c r="K32" i="4"/>
  <c r="K29" i="4"/>
  <c r="K27" i="4"/>
  <c r="K24" i="4"/>
  <c r="K20" i="4"/>
  <c r="K35" i="4" l="1"/>
  <c r="I16" i="4" s="1"/>
  <c r="J16" i="4"/>
  <c r="K37" i="4"/>
  <c r="H25" i="3"/>
  <c r="K24" i="3" s="1"/>
  <c r="H21" i="3"/>
  <c r="K20" i="3" s="1"/>
  <c r="K34" i="3"/>
  <c r="K32" i="3"/>
  <c r="K29" i="3"/>
  <c r="K27" i="3"/>
  <c r="K35" i="3" l="1"/>
  <c r="I16" i="3" s="1"/>
  <c r="K37" i="3" s="1"/>
  <c r="H25" i="2"/>
  <c r="J16" i="3" l="1"/>
  <c r="H21" i="2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<sst xmlns="http://schemas.openxmlformats.org/spreadsheetml/2006/main" count="612" uniqueCount="125">
  <si>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</si>
  <si>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</si>
  <si>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</si>
  <si>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</si>
  <si>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</si>
  <si>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</si>
  <si>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</si>
  <si>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</si>
  <si>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</si>
  <si>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</si>
  <si>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</si>
  <si>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</si>
  <si>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</si>
  <si>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</si>
  <si>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</si>
  <si>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</si>
  <si>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</si>
  <si>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</si>
  <si>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</si>
  <si>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</si>
  <si>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</si>
  <si>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</si>
  <si>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</si>
  <si>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</si>
  <si>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</si>
  <si>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</si>
  <si>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</si>
  <si>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</si>
  <si>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</si>
  <si>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</si>
  <si>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</si>
  <si>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</si>
  <si>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</si>
  <si>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</si>
  <si>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</si>
  <si>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</si>
  <si>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</si>
  <si>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ROSALVE ROMERO</t>
    </r>
  </si>
  <si>
    <t>UNIT: 16A19</t>
  </si>
  <si>
    <t>PRES: OCT 25 2019 - PREV: OCT 24 2019 * 16.42</t>
  </si>
  <si>
    <t>PRES: OCT 25 2019 - PREV: OCT 24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</si>
  <si>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</si>
  <si>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</si>
  <si>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</si>
  <si>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</si>
  <si>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</si>
  <si>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</si>
  <si>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</si>
  <si>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</si>
  <si>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</si>
  <si>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</si>
  <si>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</si>
  <si>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</si>
  <si>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</si>
  <si>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</si>
  <si>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</si>
  <si>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</si>
  <si>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</si>
  <si>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</si>
  <si>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</si>
  <si>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</si>
  <si>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</si>
  <si>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</si>
  <si>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</si>
  <si>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</si>
  <si>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</si>
  <si>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</si>
  <si>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</si>
  <si>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</si>
  <si>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</si>
  <si>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</si>
  <si>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</si>
  <si>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</si>
  <si>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</si>
  <si>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</si>
  <si>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</si>
  <si>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</si>
  <si>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</si>
  <si>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</si>
  <si>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</si>
  <si>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</si>
  <si>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</si>
  <si>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</si>
  <si>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</si>
  <si>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</si>
  <si>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</si>
  <si>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2020 - 20 kWh x 10.98 = 219.60 + 20% (AC) = 263.52 - 316.60 (billing Mar2020) = </t>
    </r>
    <r>
      <rPr>
        <b/>
        <u/>
        <sz val="14"/>
        <color rgb="FFFF0000"/>
        <rFont val="Calibri"/>
        <family val="2"/>
        <scheme val="minor"/>
      </rPr>
      <t>53.08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</si>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</sst>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/>
    </xf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51</xdr:row>
      <xdr:rowOff>0</xdr:rowOff>
    </xdr:from>
    <xdr:to>
      <xdr:col>4</xdr:col>
      <xdr:colOff>433298</xdr:colOff>
      <xdr:row>52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14714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7704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20750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0" zoomScaleNormal="55" zoomScaleSheetLayoutView="100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3" t="s">
        <v>32</v>
      </c>
      <c r="E20" s="93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</v>
      </c>
      <c r="G21" s="46">
        <v>30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3" zoomScale="70" zoomScaleNormal="70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94</v>
      </c>
      <c r="E16" s="49" t="s">
        <v>95</v>
      </c>
      <c r="F16" s="18"/>
      <c r="G16" s="18"/>
      <c r="H16" s="18"/>
      <c r="I16" s="18">
        <f>K35</f>
        <v>193.44</v>
      </c>
      <c r="J16" s="18">
        <f>I16+H16+G16</f>
        <v>193.44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3" t="s">
        <v>32</v>
      </c>
      <c r="E20" s="93"/>
      <c r="F20" s="46" t="s">
        <v>96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57</v>
      </c>
      <c r="G21" s="46">
        <v>57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96</v>
      </c>
      <c r="G24" s="46"/>
      <c r="H24" s="46"/>
      <c r="I24" s="9"/>
      <c r="J24" s="22">
        <v>0</v>
      </c>
      <c r="K24" s="9">
        <f>H25</f>
        <v>193.44</v>
      </c>
    </row>
    <row r="25" spans="3:11" ht="21" x14ac:dyDescent="0.35">
      <c r="C25" s="39"/>
      <c r="D25" s="8"/>
      <c r="E25" s="8"/>
      <c r="F25" s="46">
        <v>33</v>
      </c>
      <c r="G25" s="46">
        <v>31</v>
      </c>
      <c r="H25" s="47">
        <f>(F25-G25)*96.72</f>
        <v>193.44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9">
        <f>F25-G25</f>
        <v>2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71"/>
      <c r="G31" s="71"/>
      <c r="H31" s="71"/>
      <c r="I31" s="9"/>
      <c r="J31" s="9"/>
      <c r="K31" s="9"/>
    </row>
    <row r="32" spans="3:11" ht="21" customHeight="1" x14ac:dyDescent="0.35">
      <c r="C32" s="38"/>
      <c r="D32" s="102"/>
      <c r="E32" s="102"/>
      <c r="F32" s="103"/>
      <c r="G32" s="103"/>
      <c r="H32" s="103"/>
      <c r="I32" s="103"/>
      <c r="J32" s="69"/>
      <c r="K32" s="69"/>
    </row>
    <row r="33" spans="2:12" ht="27" customHeight="1" x14ac:dyDescent="0.35">
      <c r="C33" s="40"/>
      <c r="D33" s="44"/>
      <c r="E33" s="44"/>
      <c r="F33" s="71"/>
      <c r="G33" s="71"/>
      <c r="H33" s="7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(K20+K24)-K32</f>
        <v>193.44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193.44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1" t="s">
        <v>17</v>
      </c>
      <c r="D40" s="101"/>
      <c r="E40" s="101"/>
      <c r="F40" s="101"/>
      <c r="G40" s="101"/>
      <c r="H40" s="101"/>
      <c r="I40" s="101"/>
      <c r="J40" s="101"/>
      <c r="K40" s="101"/>
      <c r="L40" s="3"/>
    </row>
    <row r="41" spans="2:12" s="8" customFormat="1" ht="21" x14ac:dyDescent="0.35">
      <c r="C41" s="72"/>
      <c r="D41" s="72"/>
      <c r="E41" s="72"/>
      <c r="F41" s="72"/>
      <c r="G41" s="72"/>
      <c r="H41" s="72"/>
      <c r="I41" s="72"/>
      <c r="J41" s="72"/>
      <c r="K41" s="72"/>
      <c r="L41" s="3"/>
    </row>
    <row r="42" spans="2:12" s="8" customFormat="1" ht="28.5" x14ac:dyDescent="0.45">
      <c r="B42" s="3"/>
      <c r="C42" s="10" t="s">
        <v>18</v>
      </c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6"/>
      <c r="D44" s="96"/>
      <c r="E44" s="96"/>
      <c r="F44" s="96"/>
      <c r="G44" s="96"/>
      <c r="H44" s="96"/>
      <c r="I44" s="96"/>
      <c r="J44" s="96"/>
      <c r="K44" s="96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7" t="s">
        <v>33</v>
      </c>
      <c r="D53" s="97"/>
      <c r="E53" s="97"/>
      <c r="F53" s="8"/>
      <c r="G53" s="97" t="s">
        <v>31</v>
      </c>
      <c r="H53" s="97"/>
      <c r="I53" s="9"/>
      <c r="J53" s="9"/>
      <c r="K53" s="9"/>
    </row>
    <row r="54" spans="3:11" ht="21" x14ac:dyDescent="0.35">
      <c r="C54" s="87" t="s">
        <v>23</v>
      </c>
      <c r="D54" s="87"/>
      <c r="E54" s="87"/>
      <c r="F54" s="8"/>
      <c r="G54" s="87" t="s">
        <v>24</v>
      </c>
      <c r="H54" s="87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98</v>
      </c>
      <c r="E16" s="49" t="s">
        <v>99</v>
      </c>
      <c r="F16" s="18"/>
      <c r="G16" s="18"/>
      <c r="H16" s="18"/>
      <c r="I16" s="18">
        <f>K35</f>
        <v>289.92</v>
      </c>
      <c r="J16" s="18">
        <f>I16+H16+G16</f>
        <v>289.92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3" t="s">
        <v>32</v>
      </c>
      <c r="E20" s="93"/>
      <c r="F20" s="46" t="s">
        <v>100</v>
      </c>
      <c r="G20" s="46"/>
      <c r="H20" s="46"/>
      <c r="I20" s="9"/>
      <c r="J20" s="22">
        <v>0</v>
      </c>
      <c r="K20" s="9">
        <f>H21</f>
        <v>289.92</v>
      </c>
    </row>
    <row r="21" spans="3:11" ht="21" x14ac:dyDescent="0.35">
      <c r="C21" s="39"/>
      <c r="D21" s="8"/>
      <c r="E21" s="8"/>
      <c r="F21" s="46">
        <v>89</v>
      </c>
      <c r="G21" s="46">
        <v>57</v>
      </c>
      <c r="H21" s="47">
        <f>(F21-G21)*9.06</f>
        <v>289.92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32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33</v>
      </c>
      <c r="G25" s="46">
        <v>33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75"/>
      <c r="G31" s="75"/>
      <c r="H31" s="75"/>
      <c r="I31" s="9"/>
      <c r="J31" s="9"/>
      <c r="K31" s="9"/>
    </row>
    <row r="32" spans="3:11" ht="21" customHeight="1" x14ac:dyDescent="0.35">
      <c r="C32" s="38"/>
      <c r="D32" s="102"/>
      <c r="E32" s="102"/>
      <c r="F32" s="103"/>
      <c r="G32" s="103"/>
      <c r="H32" s="103"/>
      <c r="I32" s="103"/>
      <c r="J32" s="69"/>
      <c r="K32" s="69"/>
    </row>
    <row r="33" spans="2:12" ht="27" customHeight="1" x14ac:dyDescent="0.35">
      <c r="C33" s="40"/>
      <c r="D33" s="44"/>
      <c r="E33" s="44"/>
      <c r="F33" s="75"/>
      <c r="G33" s="75"/>
      <c r="H33" s="7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(K20+K24)-K32</f>
        <v>289.92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289.92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1" t="s">
        <v>17</v>
      </c>
      <c r="D40" s="101"/>
      <c r="E40" s="101"/>
      <c r="F40" s="101"/>
      <c r="G40" s="101"/>
      <c r="H40" s="101"/>
      <c r="I40" s="101"/>
      <c r="J40" s="101"/>
      <c r="K40" s="101"/>
      <c r="L40" s="3"/>
    </row>
    <row r="41" spans="2:12" s="8" customFormat="1" ht="21" x14ac:dyDescent="0.35">
      <c r="C41" s="76"/>
      <c r="D41" s="76"/>
      <c r="E41" s="76"/>
      <c r="F41" s="76"/>
      <c r="G41" s="76"/>
      <c r="H41" s="76"/>
      <c r="I41" s="76"/>
      <c r="J41" s="76"/>
      <c r="K41" s="76"/>
      <c r="L41" s="3"/>
    </row>
    <row r="42" spans="2:12" s="8" customFormat="1" ht="28.5" x14ac:dyDescent="0.45">
      <c r="B42" s="3"/>
      <c r="C42" s="10" t="s">
        <v>18</v>
      </c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6"/>
      <c r="D44" s="96"/>
      <c r="E44" s="96"/>
      <c r="F44" s="96"/>
      <c r="G44" s="96"/>
      <c r="H44" s="96"/>
      <c r="I44" s="96"/>
      <c r="J44" s="96"/>
      <c r="K44" s="96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7" t="s">
        <v>33</v>
      </c>
      <c r="D53" s="97"/>
      <c r="E53" s="97"/>
      <c r="F53" s="8"/>
      <c r="G53" s="97" t="s">
        <v>31</v>
      </c>
      <c r="H53" s="97"/>
      <c r="I53" s="9"/>
      <c r="J53" s="9"/>
      <c r="K53" s="9"/>
    </row>
    <row r="54" spans="3:11" ht="21" x14ac:dyDescent="0.35">
      <c r="C54" s="87" t="s">
        <v>23</v>
      </c>
      <c r="D54" s="87"/>
      <c r="E54" s="87"/>
      <c r="F54" s="8"/>
      <c r="G54" s="87" t="s">
        <v>24</v>
      </c>
      <c r="H54" s="87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R12" sqref="R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103</v>
      </c>
      <c r="E16" s="49" t="s">
        <v>104</v>
      </c>
      <c r="F16" s="18"/>
      <c r="G16" s="18"/>
      <c r="H16" s="18">
        <v>289.92</v>
      </c>
      <c r="I16" s="18">
        <f>K35</f>
        <v>8.6300000000000008</v>
      </c>
      <c r="J16" s="18">
        <f>I16+H16+G16</f>
        <v>298.55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3" t="s">
        <v>32</v>
      </c>
      <c r="E20" s="93"/>
      <c r="F20" s="46" t="s">
        <v>105</v>
      </c>
      <c r="G20" s="46"/>
      <c r="H20" s="46"/>
      <c r="I20" s="9"/>
      <c r="J20" s="22">
        <v>0</v>
      </c>
      <c r="K20" s="9">
        <f>H21</f>
        <v>8.6300000000000008</v>
      </c>
    </row>
    <row r="21" spans="3:11" ht="21" x14ac:dyDescent="0.35">
      <c r="C21" s="39"/>
      <c r="D21" s="8"/>
      <c r="E21" s="8"/>
      <c r="F21" s="46">
        <v>90</v>
      </c>
      <c r="G21" s="46">
        <v>89</v>
      </c>
      <c r="H21" s="47">
        <f>(F21-G21)*8.63</f>
        <v>8.6300000000000008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1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33</v>
      </c>
      <c r="G25" s="46">
        <v>33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78"/>
      <c r="G31" s="78"/>
      <c r="H31" s="78"/>
      <c r="I31" s="9"/>
      <c r="J31" s="9"/>
      <c r="K31" s="9"/>
    </row>
    <row r="32" spans="3:11" ht="21" customHeight="1" x14ac:dyDescent="0.35">
      <c r="C32" s="38"/>
      <c r="D32" s="102"/>
      <c r="E32" s="102"/>
      <c r="F32" s="103"/>
      <c r="G32" s="103"/>
      <c r="H32" s="103"/>
      <c r="I32" s="103"/>
      <c r="J32" s="69"/>
      <c r="K32" s="69"/>
    </row>
    <row r="33" spans="2:12" ht="27" customHeight="1" x14ac:dyDescent="0.35">
      <c r="C33" s="40"/>
      <c r="D33" s="44"/>
      <c r="E33" s="44"/>
      <c r="F33" s="78"/>
      <c r="G33" s="78"/>
      <c r="H33" s="7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(K20+K24)-K32</f>
        <v>8.6300000000000008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298.55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1" t="s">
        <v>17</v>
      </c>
      <c r="D40" s="101"/>
      <c r="E40" s="101"/>
      <c r="F40" s="101"/>
      <c r="G40" s="101"/>
      <c r="H40" s="101"/>
      <c r="I40" s="101"/>
      <c r="J40" s="101"/>
      <c r="K40" s="101"/>
      <c r="L40" s="3"/>
    </row>
    <row r="41" spans="2:12" s="8" customFormat="1" ht="21" x14ac:dyDescent="0.35">
      <c r="C41" s="79"/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8.5" x14ac:dyDescent="0.45">
      <c r="B42" s="3"/>
      <c r="C42" s="10" t="s">
        <v>18</v>
      </c>
      <c r="D42" s="77"/>
      <c r="E42" s="77"/>
      <c r="F42" s="77"/>
      <c r="G42" s="77"/>
      <c r="H42" s="77"/>
      <c r="I42" s="77"/>
      <c r="J42" s="77"/>
      <c r="K42" s="77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6"/>
      <c r="D44" s="96"/>
      <c r="E44" s="96"/>
      <c r="F44" s="96"/>
      <c r="G44" s="96"/>
      <c r="H44" s="96"/>
      <c r="I44" s="96"/>
      <c r="J44" s="96"/>
      <c r="K44" s="96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7" t="s">
        <v>33</v>
      </c>
      <c r="D53" s="97"/>
      <c r="E53" s="97"/>
      <c r="F53" s="8"/>
      <c r="G53" s="97" t="s">
        <v>31</v>
      </c>
      <c r="H53" s="97"/>
      <c r="I53" s="9"/>
      <c r="J53" s="9"/>
      <c r="K53" s="9"/>
    </row>
    <row r="54" spans="3:11" ht="21" x14ac:dyDescent="0.35">
      <c r="C54" s="87" t="s">
        <v>23</v>
      </c>
      <c r="D54" s="87"/>
      <c r="E54" s="87"/>
      <c r="F54" s="8"/>
      <c r="G54" s="87" t="s">
        <v>24</v>
      </c>
      <c r="H54" s="87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Q9" sqref="Q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112</v>
      </c>
      <c r="H15" s="13" t="s">
        <v>113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107</v>
      </c>
      <c r="E16" s="49" t="s">
        <v>108</v>
      </c>
      <c r="F16" s="18"/>
      <c r="G16" s="18">
        <v>2674.8</v>
      </c>
      <c r="H16" s="18">
        <v>298.55</v>
      </c>
      <c r="I16" s="18">
        <f>K35</f>
        <v>1337.3999999999999</v>
      </c>
      <c r="J16" s="18">
        <f>I16+H16+G16</f>
        <v>4310.75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4" t="s">
        <v>114</v>
      </c>
      <c r="E20" s="104"/>
      <c r="F20" s="46" t="s">
        <v>109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90</v>
      </c>
      <c r="G21" s="46">
        <v>90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115</v>
      </c>
      <c r="E24" s="8"/>
      <c r="F24" s="46" t="s">
        <v>110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33</v>
      </c>
      <c r="G25" s="46">
        <v>33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4" t="s">
        <v>116</v>
      </c>
      <c r="E28" s="104"/>
      <c r="F28" s="46" t="s">
        <v>117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22.29</v>
      </c>
      <c r="G29" s="46">
        <v>60</v>
      </c>
      <c r="H29" s="47">
        <f>F29*G29</f>
        <v>1337.3999999999999</v>
      </c>
      <c r="I29" s="9"/>
      <c r="J29" s="22">
        <v>0</v>
      </c>
      <c r="K29" s="9">
        <f>H29</f>
        <v>1337.3999999999999</v>
      </c>
    </row>
    <row r="30" spans="3:11" ht="35.1" customHeight="1" x14ac:dyDescent="0.35">
      <c r="C30" s="73"/>
      <c r="D30" s="73"/>
      <c r="E30" s="73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81"/>
      <c r="G31" s="81"/>
      <c r="H31" s="81"/>
      <c r="I31" s="9"/>
      <c r="J31" s="9"/>
      <c r="K31" s="9"/>
    </row>
    <row r="32" spans="3:11" ht="21" customHeight="1" x14ac:dyDescent="0.35">
      <c r="C32" s="38"/>
      <c r="D32" s="102"/>
      <c r="E32" s="102"/>
      <c r="F32" s="103"/>
      <c r="G32" s="103"/>
      <c r="H32" s="103"/>
      <c r="I32" s="103"/>
      <c r="J32" s="69"/>
      <c r="K32" s="69"/>
    </row>
    <row r="33" spans="2:12" ht="27" customHeight="1" x14ac:dyDescent="0.35">
      <c r="C33" s="40"/>
      <c r="D33" s="44"/>
      <c r="E33" s="44"/>
      <c r="F33" s="81"/>
      <c r="G33" s="81"/>
      <c r="H33" s="8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(K20+K24+K29)</f>
        <v>1337.3999999999999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4310.75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1" t="s">
        <v>17</v>
      </c>
      <c r="D40" s="101"/>
      <c r="E40" s="101"/>
      <c r="F40" s="101"/>
      <c r="G40" s="101"/>
      <c r="H40" s="101"/>
      <c r="I40" s="101"/>
      <c r="J40" s="101"/>
      <c r="K40" s="101"/>
      <c r="L40" s="3"/>
    </row>
    <row r="41" spans="2:12" s="8" customFormat="1" ht="21" x14ac:dyDescent="0.35">
      <c r="C41" s="82"/>
      <c r="D41" s="82"/>
      <c r="E41" s="82"/>
      <c r="F41" s="82"/>
      <c r="G41" s="82"/>
      <c r="H41" s="82"/>
      <c r="I41" s="82"/>
      <c r="J41" s="82"/>
      <c r="K41" s="82"/>
      <c r="L41" s="3"/>
    </row>
    <row r="42" spans="2:12" s="8" customFormat="1" ht="28.5" x14ac:dyDescent="0.45">
      <c r="B42" s="3"/>
      <c r="C42" s="10" t="s">
        <v>18</v>
      </c>
      <c r="D42" s="80"/>
      <c r="E42" s="80"/>
      <c r="F42" s="80"/>
      <c r="G42" s="80"/>
      <c r="H42" s="80"/>
      <c r="I42" s="80"/>
      <c r="J42" s="80"/>
      <c r="K42" s="80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6"/>
      <c r="D44" s="96"/>
      <c r="E44" s="96"/>
      <c r="F44" s="96"/>
      <c r="G44" s="96"/>
      <c r="H44" s="96"/>
      <c r="I44" s="96"/>
      <c r="J44" s="96"/>
      <c r="K44" s="96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7" t="s">
        <v>33</v>
      </c>
      <c r="D53" s="97"/>
      <c r="E53" s="97"/>
      <c r="F53" s="8"/>
      <c r="G53" s="97" t="s">
        <v>31</v>
      </c>
      <c r="H53" s="97"/>
      <c r="I53" s="9"/>
      <c r="J53" s="9"/>
      <c r="K53" s="9"/>
    </row>
    <row r="54" spans="3:11" ht="21" x14ac:dyDescent="0.35">
      <c r="C54" s="87" t="s">
        <v>23</v>
      </c>
      <c r="D54" s="87"/>
      <c r="E54" s="87"/>
      <c r="F54" s="8"/>
      <c r="G54" s="87" t="s">
        <v>24</v>
      </c>
      <c r="H54" s="87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2:E32"/>
    <mergeCell ref="F32:I32"/>
    <mergeCell ref="D28:E28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4" zoomScale="70" zoomScaleNormal="70" workbookViewId="0">
      <selection activeCell="V26" sqref="V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112</v>
      </c>
      <c r="H15" s="13" t="s">
        <v>113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119</v>
      </c>
      <c r="E16" s="49" t="s">
        <v>120</v>
      </c>
      <c r="F16" s="18"/>
      <c r="G16" s="18"/>
      <c r="H16" s="18"/>
      <c r="I16" s="18">
        <f>K33</f>
        <v>1531.6699999999998</v>
      </c>
      <c r="J16" s="18">
        <f>I16+H16+G16</f>
        <v>1531.6699999999998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4" t="s">
        <v>32</v>
      </c>
      <c r="E20" s="104"/>
      <c r="F20" s="46" t="s">
        <v>123</v>
      </c>
      <c r="G20" s="46"/>
      <c r="H20" s="46"/>
      <c r="I20" s="9"/>
      <c r="J20" s="22">
        <v>0</v>
      </c>
      <c r="K20" s="9">
        <f>H21</f>
        <v>96.24</v>
      </c>
    </row>
    <row r="21" spans="3:11" ht="21" x14ac:dyDescent="0.35">
      <c r="C21" s="39"/>
      <c r="D21" s="8"/>
      <c r="E21" s="8"/>
      <c r="F21" s="46">
        <v>102</v>
      </c>
      <c r="G21" s="46">
        <v>90</v>
      </c>
      <c r="H21" s="47">
        <f>(F21-G21)*8.02</f>
        <v>96.24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12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124</v>
      </c>
      <c r="G24" s="46"/>
      <c r="H24" s="46"/>
      <c r="I24" s="9"/>
      <c r="J24" s="22">
        <v>0</v>
      </c>
      <c r="K24" s="9">
        <f>H25</f>
        <v>98.03</v>
      </c>
    </row>
    <row r="25" spans="3:11" ht="21" x14ac:dyDescent="0.35">
      <c r="C25" s="39"/>
      <c r="D25" s="8"/>
      <c r="E25" s="8"/>
      <c r="F25" s="46">
        <v>34</v>
      </c>
      <c r="G25" s="46">
        <v>33</v>
      </c>
      <c r="H25" s="47">
        <f>(F25-G25)*98.03</f>
        <v>98.03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9">
        <f>F25-G25</f>
        <v>1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4" t="s">
        <v>116</v>
      </c>
      <c r="E28" s="104"/>
      <c r="F28" s="46" t="s">
        <v>121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22.29</v>
      </c>
      <c r="G29" s="46">
        <v>60</v>
      </c>
      <c r="H29" s="47">
        <f>F29*G29</f>
        <v>1337.3999999999999</v>
      </c>
      <c r="I29" s="9"/>
      <c r="J29" s="22">
        <v>0</v>
      </c>
      <c r="K29" s="9">
        <f>H29</f>
        <v>1337.3999999999999</v>
      </c>
    </row>
    <row r="30" spans="3:11" ht="35.1" customHeight="1" x14ac:dyDescent="0.35">
      <c r="C30" s="73"/>
      <c r="D30" s="73"/>
      <c r="E30" s="73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84"/>
      <c r="G31" s="84"/>
      <c r="H31" s="84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2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(K20+K24+K29)</f>
        <v>1531.6699999999998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I16+H16+G16</f>
        <v>1531.6699999999998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101" t="s">
        <v>17</v>
      </c>
      <c r="D38" s="101"/>
      <c r="E38" s="101"/>
      <c r="F38" s="101"/>
      <c r="G38" s="101"/>
      <c r="H38" s="101"/>
      <c r="I38" s="101"/>
      <c r="J38" s="101"/>
      <c r="K38" s="101"/>
      <c r="L38" s="3"/>
    </row>
    <row r="39" spans="2:12" s="8" customFormat="1" ht="21" x14ac:dyDescent="0.35">
      <c r="C39" s="85"/>
      <c r="D39" s="85"/>
      <c r="E39" s="85"/>
      <c r="F39" s="85"/>
      <c r="G39" s="85"/>
      <c r="H39" s="85"/>
      <c r="I39" s="85"/>
      <c r="J39" s="85"/>
      <c r="K39" s="85"/>
      <c r="L39" s="3"/>
    </row>
    <row r="40" spans="2:12" s="8" customFormat="1" ht="28.5" x14ac:dyDescent="0.45">
      <c r="B40" s="3"/>
      <c r="C40" s="10" t="s">
        <v>18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6"/>
      <c r="D42" s="96"/>
      <c r="E42" s="96"/>
      <c r="F42" s="96"/>
      <c r="G42" s="96"/>
      <c r="H42" s="96"/>
      <c r="I42" s="96"/>
      <c r="J42" s="96"/>
      <c r="K42" s="96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7" t="s">
        <v>122</v>
      </c>
      <c r="D51" s="97"/>
      <c r="E51" s="97"/>
      <c r="F51" s="8"/>
      <c r="G51" s="97" t="s">
        <v>31</v>
      </c>
      <c r="H51" s="97"/>
      <c r="I51" s="9"/>
      <c r="J51" s="9"/>
      <c r="K51" s="9"/>
    </row>
    <row r="52" spans="3:11" ht="21" x14ac:dyDescent="0.35">
      <c r="C52" s="87" t="s">
        <v>23</v>
      </c>
      <c r="D52" s="87"/>
      <c r="E52" s="87"/>
      <c r="F52" s="8"/>
      <c r="G52" s="87" t="s">
        <v>24</v>
      </c>
      <c r="H52" s="8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C38:K38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27" sqref="H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3" t="s">
        <v>32</v>
      </c>
      <c r="E20" s="93"/>
      <c r="F20" s="46" t="s">
        <v>44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</v>
      </c>
      <c r="G21" s="46">
        <v>30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47</v>
      </c>
      <c r="F16" s="18"/>
      <c r="G16" s="18"/>
      <c r="H16" s="18"/>
      <c r="I16" s="18">
        <f>K35</f>
        <v>170.11</v>
      </c>
      <c r="J16" s="18">
        <f>I16+H16+G16</f>
        <v>170.11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3" t="s">
        <v>32</v>
      </c>
      <c r="E20" s="93"/>
      <c r="F20" s="46" t="s">
        <v>48</v>
      </c>
      <c r="G20" s="46"/>
      <c r="H20" s="46"/>
      <c r="I20" s="9"/>
      <c r="J20" s="22">
        <v>0</v>
      </c>
      <c r="K20" s="9">
        <f>H21</f>
        <v>54.179999999999993</v>
      </c>
    </row>
    <row r="21" spans="3:11" ht="21" x14ac:dyDescent="0.35">
      <c r="C21" s="39"/>
      <c r="D21" s="8"/>
      <c r="E21" s="8"/>
      <c r="F21" s="46">
        <v>33</v>
      </c>
      <c r="G21" s="46">
        <v>30</v>
      </c>
      <c r="H21" s="47">
        <f>(F21-G21)*18.06</f>
        <v>54.179999999999993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49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170.11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170.11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51</v>
      </c>
      <c r="E16" s="49" t="s">
        <v>52</v>
      </c>
      <c r="F16" s="18"/>
      <c r="G16" s="18"/>
      <c r="H16" s="18">
        <v>170.11</v>
      </c>
      <c r="I16" s="18">
        <f>K35</f>
        <v>0</v>
      </c>
      <c r="J16" s="18">
        <f>I16+H16+G16</f>
        <v>170.11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3" t="s">
        <v>32</v>
      </c>
      <c r="E20" s="93"/>
      <c r="F20" s="46" t="s">
        <v>54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33</v>
      </c>
      <c r="G21" s="46">
        <v>33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170.11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56</v>
      </c>
      <c r="E16" s="49" t="s">
        <v>57</v>
      </c>
      <c r="F16" s="18"/>
      <c r="G16" s="18"/>
      <c r="H16" s="18">
        <v>170.11</v>
      </c>
      <c r="I16" s="18">
        <f>K35</f>
        <v>3582.6200000000003</v>
      </c>
      <c r="J16" s="18">
        <f>I16+H16+G16</f>
        <v>3752.7300000000005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3" t="s">
        <v>32</v>
      </c>
      <c r="E20" s="93"/>
      <c r="F20" s="46" t="s">
        <v>58</v>
      </c>
      <c r="G20" s="46"/>
      <c r="H20" s="46"/>
      <c r="I20" s="9"/>
      <c r="J20" s="22">
        <v>0</v>
      </c>
      <c r="K20" s="9">
        <f>H21</f>
        <v>63.32</v>
      </c>
    </row>
    <row r="21" spans="3:11" ht="21" x14ac:dyDescent="0.35">
      <c r="C21" s="39"/>
      <c r="D21" s="8"/>
      <c r="E21" s="8"/>
      <c r="F21" s="46">
        <v>37</v>
      </c>
      <c r="G21" s="46">
        <v>33</v>
      </c>
      <c r="H21" s="47">
        <f>(F21-G21)*15.83</f>
        <v>63.32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59</v>
      </c>
      <c r="G24" s="46"/>
      <c r="H24" s="46"/>
      <c r="I24" s="9"/>
      <c r="J24" s="22">
        <v>0</v>
      </c>
      <c r="K24" s="9">
        <f>H25</f>
        <v>3519.3</v>
      </c>
    </row>
    <row r="25" spans="3:11" ht="21" x14ac:dyDescent="0.35">
      <c r="C25" s="39"/>
      <c r="D25" s="8"/>
      <c r="E25" s="8"/>
      <c r="F25" s="46">
        <v>31</v>
      </c>
      <c r="G25" s="46">
        <v>1</v>
      </c>
      <c r="H25" s="47">
        <f>(F25-G25)*117.31</f>
        <v>3519.3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3582.6200000000003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3752.7300000000005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D22" sqref="D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>
        <v>3752.73</v>
      </c>
      <c r="I16" s="18">
        <f>K35</f>
        <v>316.60000000000002</v>
      </c>
      <c r="J16" s="18">
        <f>I16+H16+G16</f>
        <v>4069.33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3" t="s">
        <v>32</v>
      </c>
      <c r="E20" s="93"/>
      <c r="F20" s="46" t="s">
        <v>63</v>
      </c>
      <c r="G20" s="46"/>
      <c r="H20" s="46"/>
      <c r="I20" s="9"/>
      <c r="J20" s="22">
        <v>0</v>
      </c>
      <c r="K20" s="9">
        <f>H21</f>
        <v>316.60000000000002</v>
      </c>
    </row>
    <row r="21" spans="3:11" ht="21" x14ac:dyDescent="0.35">
      <c r="C21" s="39"/>
      <c r="D21" s="8"/>
      <c r="E21" s="8"/>
      <c r="F21" s="46">
        <v>57</v>
      </c>
      <c r="G21" s="46">
        <v>37</v>
      </c>
      <c r="H21" s="47">
        <f>(F21-G21)*15.83</f>
        <v>316.60000000000002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20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31</v>
      </c>
      <c r="G25" s="46">
        <v>31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316.60000000000002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4069.33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57" t="s">
        <v>65</v>
      </c>
      <c r="D41" s="57" t="s">
        <v>66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7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25" zoomScale="85" zoomScaleNormal="85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69</v>
      </c>
      <c r="E16" s="49" t="s">
        <v>70</v>
      </c>
      <c r="F16" s="18"/>
      <c r="G16" s="18"/>
      <c r="H16" s="18">
        <v>4069.33</v>
      </c>
      <c r="I16" s="18">
        <f>K36</f>
        <v>0</v>
      </c>
      <c r="J16" s="18">
        <f>I16+H16+G16</f>
        <v>4069.33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71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57</v>
      </c>
      <c r="G21" s="46">
        <v>57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31</v>
      </c>
      <c r="G25" s="46">
        <v>31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00" t="s">
        <v>76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2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4069.33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7" t="s">
        <v>17</v>
      </c>
      <c r="D41" s="87"/>
      <c r="E41" s="87"/>
      <c r="F41" s="87"/>
      <c r="G41" s="87"/>
      <c r="H41" s="87"/>
      <c r="I41" s="87"/>
      <c r="J41" s="87"/>
      <c r="K41" s="87"/>
      <c r="L41" s="3"/>
    </row>
    <row r="42" spans="2:12" s="8" customFormat="1" ht="21" x14ac:dyDescent="0.35">
      <c r="B42" s="3"/>
      <c r="C42" s="58" t="s">
        <v>65</v>
      </c>
      <c r="D42" s="58" t="s">
        <v>66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9"/>
      <c r="D43" s="58" t="s">
        <v>67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6"/>
      <c r="D47" s="96"/>
      <c r="E47" s="96"/>
      <c r="F47" s="96"/>
      <c r="G47" s="96"/>
      <c r="H47" s="96"/>
      <c r="I47" s="96"/>
      <c r="J47" s="96"/>
      <c r="K47" s="9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R11" sqref="R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78</v>
      </c>
      <c r="E16" s="49" t="s">
        <v>79</v>
      </c>
      <c r="F16" s="18"/>
      <c r="G16" s="18"/>
      <c r="H16" s="18">
        <v>4069.33</v>
      </c>
      <c r="I16" s="18">
        <f>K36</f>
        <v>75.98</v>
      </c>
      <c r="J16" s="18">
        <f>I16+H16+G16</f>
        <v>4145.3099999999995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3" t="s">
        <v>32</v>
      </c>
      <c r="E20" s="93"/>
      <c r="F20" s="46" t="s">
        <v>80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57</v>
      </c>
      <c r="G21" s="46">
        <v>56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1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81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31</v>
      </c>
      <c r="G25" s="46">
        <v>30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9">
        <f>F25-G25</f>
        <v>1</v>
      </c>
      <c r="G26" s="99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73</v>
      </c>
      <c r="E28" s="8"/>
      <c r="F28" s="8"/>
      <c r="G28" s="8"/>
      <c r="H28" s="8"/>
      <c r="I28" s="9">
        <f>(H21+H25)*20%</f>
        <v>21.510000000000005</v>
      </c>
      <c r="J28" s="22">
        <v>0</v>
      </c>
      <c r="K28" s="9">
        <f>I28</f>
        <v>21.510000000000005</v>
      </c>
    </row>
    <row r="29" spans="3:11" ht="21" customHeight="1" x14ac:dyDescent="0.35">
      <c r="C29" s="100" t="s">
        <v>82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96.95" customHeight="1" x14ac:dyDescent="0.35">
      <c r="C33" s="38"/>
      <c r="D33" s="102" t="s">
        <v>85</v>
      </c>
      <c r="E33" s="102"/>
      <c r="F33" s="103" t="s">
        <v>86</v>
      </c>
      <c r="G33" s="103"/>
      <c r="H33" s="103"/>
      <c r="I33" s="103"/>
      <c r="J33" s="69">
        <v>0</v>
      </c>
      <c r="K33" s="69">
        <f>53.08</f>
        <v>53.08</v>
      </c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75.98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4145.3099999999995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3.25" x14ac:dyDescent="0.35">
      <c r="B43" s="3"/>
      <c r="C43" s="65" t="s">
        <v>65</v>
      </c>
      <c r="D43" s="58" t="s">
        <v>83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84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67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6"/>
      <c r="D47" s="96"/>
      <c r="E47" s="96"/>
      <c r="F47" s="96"/>
      <c r="G47" s="96"/>
      <c r="H47" s="96"/>
      <c r="I47" s="96"/>
      <c r="J47" s="96"/>
      <c r="K47" s="9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O23" sqref="O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88</v>
      </c>
      <c r="E16" s="49" t="s">
        <v>89</v>
      </c>
      <c r="F16" s="18"/>
      <c r="G16" s="18"/>
      <c r="H16" s="18"/>
      <c r="I16" s="18">
        <f>K35</f>
        <v>103.23</v>
      </c>
      <c r="J16" s="18">
        <f>I16+H16+G16</f>
        <v>103.23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3" t="s">
        <v>32</v>
      </c>
      <c r="E20" s="93"/>
      <c r="F20" s="46" t="s">
        <v>90</v>
      </c>
      <c r="G20" s="46"/>
      <c r="H20" s="46"/>
      <c r="I20" s="9"/>
      <c r="J20" s="22">
        <v>0</v>
      </c>
      <c r="K20" s="9">
        <f>H21</f>
        <v>9.6199999999999992</v>
      </c>
    </row>
    <row r="21" spans="3:11" ht="21" x14ac:dyDescent="0.35">
      <c r="C21" s="39"/>
      <c r="D21" s="8"/>
      <c r="E21" s="8"/>
      <c r="F21" s="46">
        <v>57</v>
      </c>
      <c r="G21" s="46">
        <v>56</v>
      </c>
      <c r="H21" s="47">
        <f>(F21-G21)*9.62</f>
        <v>9.6199999999999992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1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91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31</v>
      </c>
      <c r="G25" s="46">
        <v>30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9">
        <f>F25-G25</f>
        <v>1</v>
      </c>
      <c r="G26" s="9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3"/>
      <c r="D28" s="73"/>
      <c r="E28" s="73"/>
      <c r="F28" s="8"/>
      <c r="G28" s="8"/>
      <c r="H28" s="8"/>
      <c r="I28" s="9"/>
      <c r="J28" s="22"/>
      <c r="K28" s="9"/>
    </row>
    <row r="29" spans="3:11" ht="21" x14ac:dyDescent="0.35">
      <c r="C29" s="73"/>
      <c r="D29" s="73"/>
      <c r="E29" s="73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3"/>
      <c r="D30" s="73"/>
      <c r="E30" s="73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67"/>
      <c r="G31" s="67"/>
      <c r="H31" s="67"/>
      <c r="I31" s="9"/>
      <c r="J31" s="9"/>
      <c r="K31" s="9"/>
    </row>
    <row r="32" spans="3:11" ht="65.099999999999994" customHeight="1" x14ac:dyDescent="0.35">
      <c r="C32" s="38"/>
      <c r="D32" s="102" t="s">
        <v>85</v>
      </c>
      <c r="E32" s="102"/>
      <c r="F32" s="103" t="s">
        <v>92</v>
      </c>
      <c r="G32" s="103"/>
      <c r="H32" s="103"/>
      <c r="I32" s="103"/>
      <c r="J32" s="69">
        <v>0</v>
      </c>
      <c r="K32" s="69">
        <f>2.61</f>
        <v>2.61</v>
      </c>
    </row>
    <row r="33" spans="2:12" ht="27" customHeight="1" x14ac:dyDescent="0.35">
      <c r="C33" s="40"/>
      <c r="D33" s="44"/>
      <c r="E33" s="44"/>
      <c r="F33" s="67"/>
      <c r="G33" s="67"/>
      <c r="H33" s="6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(K20+K24)-K32</f>
        <v>103.23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103.23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1" t="s">
        <v>17</v>
      </c>
      <c r="D40" s="101"/>
      <c r="E40" s="101"/>
      <c r="F40" s="101"/>
      <c r="G40" s="101"/>
      <c r="H40" s="101"/>
      <c r="I40" s="101"/>
      <c r="J40" s="101"/>
      <c r="K40" s="101"/>
      <c r="L40" s="3"/>
    </row>
    <row r="41" spans="2:12" s="8" customFormat="1" ht="21" x14ac:dyDescent="0.35">
      <c r="C41" s="68"/>
      <c r="D41" s="68"/>
      <c r="E41" s="68"/>
      <c r="F41" s="68"/>
      <c r="G41" s="68"/>
      <c r="H41" s="68"/>
      <c r="I41" s="68"/>
      <c r="J41" s="68"/>
      <c r="K41" s="68"/>
      <c r="L41" s="3"/>
    </row>
    <row r="42" spans="2:12" s="8" customFormat="1" ht="28.5" x14ac:dyDescent="0.45">
      <c r="B42" s="3"/>
      <c r="C42" s="10" t="s">
        <v>18</v>
      </c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6"/>
      <c r="D44" s="96"/>
      <c r="E44" s="96"/>
      <c r="F44" s="96"/>
      <c r="G44" s="96"/>
      <c r="H44" s="96"/>
      <c r="I44" s="96"/>
      <c r="J44" s="96"/>
      <c r="K44" s="96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7" t="s">
        <v>33</v>
      </c>
      <c r="D53" s="97"/>
      <c r="E53" s="97"/>
      <c r="F53" s="8"/>
      <c r="G53" s="97" t="s">
        <v>31</v>
      </c>
      <c r="H53" s="97"/>
      <c r="I53" s="9"/>
      <c r="J53" s="9"/>
      <c r="K53" s="9"/>
    </row>
    <row r="54" spans="3:11" ht="21" x14ac:dyDescent="0.35">
      <c r="C54" s="87" t="s">
        <v>23</v>
      </c>
      <c r="D54" s="87"/>
      <c r="E54" s="87"/>
      <c r="F54" s="8"/>
      <c r="G54" s="87" t="s">
        <v>24</v>
      </c>
      <c r="H54" s="87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C44:K44"/>
    <mergeCell ref="C53:E53"/>
    <mergeCell ref="G53:H53"/>
    <mergeCell ref="C54:E54"/>
    <mergeCell ref="G54:H54"/>
    <mergeCell ref="D26:E26"/>
    <mergeCell ref="F26:G26"/>
    <mergeCell ref="F29:H30"/>
    <mergeCell ref="D32:E32"/>
    <mergeCell ref="F32:I32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2020-11-05T06:59:36Z</cp:lastPrinted>
  <dcterms:created xsi:type="dcterms:W3CDTF">2018-02-28T02:33:50Z</dcterms:created>
  <dcterms:modified xsi:type="dcterms:W3CDTF">2020-12-16T11:25:38Z</dcterms:modified>
</cp:coreProperties>
</file>