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activeTab="5"/>
  </bookViews>
  <sheets>
    <sheet name="JUN 2020" sheetId="3" r:id="rId1"/>
    <sheet name="JUL 2020" sheetId="4" r:id="rId2"/>
    <sheet name="AUG 2020" sheetId="5" r:id="rId3"/>
    <sheet name="SEPT 2020" sheetId="6" r:id="rId4"/>
    <sheet name="OCT 2020" sheetId="7" r:id="rId5"/>
    <sheet name="NOV 2020" sheetId="8" r:id="rId6"/>
  </sheets>
  <externalReferences>
    <externalReference r:id="rId7"/>
  </externalReferences>
  <definedNames>
    <definedName name="_xlnm.Print_Area" localSheetId="2">'AUG 2020'!$A$1:$K$57</definedName>
    <definedName name="_xlnm.Print_Area" localSheetId="1">'JUL 2020'!$A$1:$K$57</definedName>
    <definedName name="_xlnm.Print_Area" localSheetId="0">'JUN 2020'!$A$1:$K$57</definedName>
    <definedName name="_xlnm.Print_Area" localSheetId="5">'NOV 2020'!$A$1:$K$57</definedName>
    <definedName name="_xlnm.Print_Area" localSheetId="4">'OCT 2020'!$A$1:$K$57</definedName>
    <definedName name="_xlnm.Print_Area" localSheetId="3">'SEPT 2020'!$A$1:$K$57</definedName>
  </definedNames>
  <calcPr calcId="152511"/>
</workbook>
</file>

<file path=xl/calcChain.xml><?xml version="1.0" encoding="utf-8"?>
<calcChain xmlns="http://schemas.openxmlformats.org/spreadsheetml/2006/main">
  <c r="H25" i="8" l="1"/>
  <c r="H21" i="8"/>
  <c r="G16" i="8" l="1"/>
  <c r="K34" i="8"/>
  <c r="H29" i="8"/>
  <c r="K29" i="8" s="1"/>
  <c r="F26" i="8"/>
  <c r="K24" i="8"/>
  <c r="F22" i="8"/>
  <c r="K20" i="8"/>
  <c r="K35" i="8" l="1"/>
  <c r="I16" i="8" s="1"/>
  <c r="K37" i="8" s="1"/>
  <c r="J16" i="8" l="1"/>
  <c r="H29" i="7"/>
  <c r="K29" i="7" s="1"/>
  <c r="H25" i="7" l="1"/>
  <c r="H21" i="7" l="1"/>
  <c r="K34" i="7" l="1"/>
  <c r="F26" i="7"/>
  <c r="K24" i="7"/>
  <c r="F22" i="7"/>
  <c r="K20" i="7"/>
  <c r="K35" i="7" l="1"/>
  <c r="I16" i="7"/>
  <c r="H25" i="6"/>
  <c r="K24" i="6" s="1"/>
  <c r="H21" i="6"/>
  <c r="K20" i="6" s="1"/>
  <c r="K34" i="6"/>
  <c r="K32" i="6"/>
  <c r="K29" i="6"/>
  <c r="K27" i="6"/>
  <c r="F26" i="6"/>
  <c r="F22" i="6"/>
  <c r="K37" i="7" l="1"/>
  <c r="J16" i="7"/>
  <c r="K35" i="6"/>
  <c r="I16" i="6" s="1"/>
  <c r="H25" i="5"/>
  <c r="H21" i="5"/>
  <c r="K37" i="6" l="1"/>
  <c r="J16" i="6"/>
  <c r="K34" i="5"/>
  <c r="K32" i="5"/>
  <c r="K29" i="5"/>
  <c r="K27" i="5"/>
  <c r="F26" i="5"/>
  <c r="K24" i="5"/>
  <c r="F22" i="5"/>
  <c r="K20" i="5"/>
  <c r="K35" i="5" l="1"/>
  <c r="I16" i="5" s="1"/>
  <c r="K37" i="5" s="1"/>
  <c r="H21" i="4"/>
  <c r="K20" i="4" s="1"/>
  <c r="H25" i="4"/>
  <c r="K24" i="4" s="1"/>
  <c r="K34" i="4"/>
  <c r="K32" i="4"/>
  <c r="K29" i="4"/>
  <c r="K27" i="4"/>
  <c r="F26" i="4"/>
  <c r="F22" i="4"/>
  <c r="J16" i="5" l="1"/>
  <c r="K35" i="4"/>
  <c r="I16" i="4" s="1"/>
  <c r="K37" i="4" s="1"/>
  <c r="F26" i="3"/>
  <c r="F22" i="3"/>
  <c r="H25" i="3"/>
  <c r="H21" i="3"/>
  <c r="J16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<sst xmlns="http://schemas.openxmlformats.org/spreadsheetml/2006/main" count="274" uniqueCount="80">
  <si>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</si>
  <si>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</si>
  <si>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</si>
  <si>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</si>
  <si>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</si>
  <si>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</si>
  <si>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</si>
  <si>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</si>
  <si>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</si>
  <si>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</si>
  <si>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</si>
  <si>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</si>
  <si>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</si>
  <si>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</si>
  <si>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</si>
  <si>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</si>
  <si>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</si>
  <si>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</si>
  <si>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</si>
  <si>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</si>
  <si>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</si>
  <si>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</si>
  <si>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</si>
  <si>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</si>
  <si>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</si>
  <si>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</si>
  <si>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</si>
  <si>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</si>
  <si>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</si>
  <si>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</si>
  <si>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</si>
  <si>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</si>
  <si>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</si>
  <si>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</si>
  <si>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</si>
  <si>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</si>
  <si>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BILLING MONTH: JUNE 2020</t>
  </si>
  <si>
    <t>JUL 5 2020</t>
  </si>
  <si>
    <t>JUL 15 2020</t>
  </si>
  <si>
    <t>TOTAL CONSUMED KW</t>
  </si>
  <si>
    <t>TOTAL CONSUMED CUBIC</t>
  </si>
  <si>
    <t>GARY EMMANUEL TRIA</t>
  </si>
  <si>
    <t>17A18</t>
  </si>
  <si>
    <t>PRES: JUN 25 2020 - PREV: JUN 17 2020 * 9.62</t>
  </si>
  <si>
    <t>PRES: JUN 25 2020 - PREV: JUN 17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</si>
  <si>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</si>
  <si>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</si>
  <si>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</si>
  <si>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</si>
  <si>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</si>
  <si>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</si>
  <si>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</si>
  <si>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</si>
  <si>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</si>
  <si>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</si>
  <si>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</si>
  <si>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</si>
  <si>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</si>
  <si>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</si>
  <si>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</si>
  <si>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</si>
  <si>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</si>
  <si>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</si>
  <si>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</si>
  <si>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</si>
  <si>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</si>
  <si>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</si>
  <si>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</si>
  <si>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</si>
  <si>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</si>
  <si>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</si>
  <si>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</si>
  <si>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</si>
  <si>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</si>
  <si>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</si>
  <si>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 xml:space="preserve">ELECTRICITY </t>
  </si>
  <si>
    <t xml:space="preserve">WATER 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</si>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</sst>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52</xdr:row>
      <xdr:rowOff>0</xdr:rowOff>
    </xdr:from>
    <xdr:to>
      <xdr:col>4</xdr:col>
      <xdr:colOff>433298</xdr:colOff>
      <xdr:row>53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396357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852071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68742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COLLECTION%20REPORT\VDMO%20LEDGER\VDMO%2017A18%20-%20TR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SOC DUES"/>
    </sheetNames>
    <sheetDataSet>
      <sheetData sheetId="0"/>
      <sheetData sheetId="1">
        <row r="12">
          <cell r="E12">
            <v>1383.6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60"/>
  <sheetViews>
    <sheetView topLeftCell="A7" zoomScale="70" zoomScaleNormal="70" workbookViewId="0">
      <selection activeCell="F26" sqref="F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5" t="s">
        <v>14</v>
      </c>
      <c r="J3" s="55"/>
      <c r="K3" s="55"/>
    </row>
    <row r="4" spans="3:11" ht="21" x14ac:dyDescent="0.35">
      <c r="C4" s="8"/>
      <c r="D4" s="8"/>
      <c r="E4" s="8"/>
      <c r="F4" s="8"/>
      <c r="G4" s="8"/>
      <c r="H4" s="8"/>
      <c r="I4" s="55"/>
      <c r="J4" s="55"/>
      <c r="K4" s="5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6" t="s">
        <v>12</v>
      </c>
      <c r="D14" s="57"/>
      <c r="E14" s="57"/>
      <c r="F14" s="57"/>
      <c r="G14" s="57"/>
      <c r="H14" s="57"/>
      <c r="I14" s="57"/>
      <c r="J14" s="57"/>
      <c r="K14" s="5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37</v>
      </c>
      <c r="E16" s="47" t="s">
        <v>38</v>
      </c>
      <c r="F16" s="18"/>
      <c r="G16" s="18"/>
      <c r="H16" s="18"/>
      <c r="I16" s="18">
        <f>K35</f>
        <v>48.099999999999994</v>
      </c>
      <c r="J16" s="18">
        <f>I16+H16+G16</f>
        <v>48.099999999999994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9" t="s">
        <v>8</v>
      </c>
      <c r="E19" s="59"/>
      <c r="F19" s="59" t="s">
        <v>9</v>
      </c>
      <c r="G19" s="59"/>
      <c r="H19" s="59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43958</v>
      </c>
      <c r="D20" s="60" t="s">
        <v>32</v>
      </c>
      <c r="E20" s="60"/>
      <c r="F20" s="44" t="s">
        <v>43</v>
      </c>
      <c r="G20" s="44"/>
      <c r="H20" s="44"/>
      <c r="I20" s="9"/>
      <c r="J20" s="22">
        <v>0</v>
      </c>
      <c r="K20" s="9">
        <f>H21</f>
        <v>48.099999999999994</v>
      </c>
    </row>
    <row r="21" spans="3:11" ht="21" x14ac:dyDescent="0.35">
      <c r="C21" s="37"/>
      <c r="D21" s="8"/>
      <c r="E21" s="8"/>
      <c r="F21" s="44">
        <v>6</v>
      </c>
      <c r="G21" s="44">
        <v>1</v>
      </c>
      <c r="H21" s="45">
        <f>(F21-G21)*9.62</f>
        <v>48.099999999999994</v>
      </c>
      <c r="I21" s="9"/>
      <c r="J21" s="9"/>
      <c r="K21" s="9"/>
    </row>
    <row r="22" spans="3:11" ht="21" x14ac:dyDescent="0.35">
      <c r="C22" s="37"/>
      <c r="D22" s="62" t="s">
        <v>39</v>
      </c>
      <c r="E22" s="62"/>
      <c r="F22" s="61">
        <f>F21-G21</f>
        <v>5</v>
      </c>
      <c r="G22" s="61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43958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0</v>
      </c>
      <c r="G25" s="44">
        <v>0</v>
      </c>
      <c r="H25" s="45">
        <f>(F25-G25)*96.22</f>
        <v>0</v>
      </c>
      <c r="I25" s="9"/>
      <c r="J25" s="9"/>
      <c r="K25" s="9"/>
    </row>
    <row r="26" spans="3:11" ht="21" x14ac:dyDescent="0.35">
      <c r="C26" s="37"/>
      <c r="D26" s="62" t="s">
        <v>40</v>
      </c>
      <c r="E26" s="62"/>
      <c r="F26" s="61">
        <f>F25-G25</f>
        <v>0</v>
      </c>
      <c r="G26" s="61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64"/>
      <c r="G29" s="65"/>
      <c r="H29" s="65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5"/>
      <c r="G30" s="65"/>
      <c r="H30" s="65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64"/>
      <c r="G32" s="65"/>
      <c r="H32" s="65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48.099999999999994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48.099999999999994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3" t="s">
        <v>17</v>
      </c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6"/>
      <c r="D45" s="66"/>
      <c r="E45" s="66"/>
      <c r="F45" s="66"/>
      <c r="G45" s="66"/>
      <c r="H45" s="66"/>
      <c r="I45" s="66"/>
      <c r="J45" s="66"/>
      <c r="K45" s="6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7" t="s">
        <v>33</v>
      </c>
      <c r="D54" s="67"/>
      <c r="E54" s="67"/>
      <c r="F54" s="8"/>
      <c r="G54" s="67" t="s">
        <v>31</v>
      </c>
      <c r="H54" s="67"/>
      <c r="I54" s="9"/>
      <c r="J54" s="9"/>
      <c r="K54" s="9"/>
    </row>
    <row r="55" spans="3:11" ht="21" x14ac:dyDescent="0.35">
      <c r="C55" s="63" t="s">
        <v>23</v>
      </c>
      <c r="D55" s="63"/>
      <c r="E55" s="63"/>
      <c r="F55" s="8"/>
      <c r="G55" s="63" t="s">
        <v>24</v>
      </c>
      <c r="H55" s="6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60"/>
  <sheetViews>
    <sheetView topLeftCell="A10" zoomScale="70" zoomScaleNormal="70" workbookViewId="0">
      <selection activeCell="P22" sqref="P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5" t="s">
        <v>14</v>
      </c>
      <c r="J3" s="55"/>
      <c r="K3" s="55"/>
    </row>
    <row r="4" spans="3:11" ht="21" x14ac:dyDescent="0.35">
      <c r="C4" s="8"/>
      <c r="D4" s="8"/>
      <c r="E4" s="8"/>
      <c r="F4" s="8"/>
      <c r="G4" s="8"/>
      <c r="H4" s="8"/>
      <c r="I4" s="55"/>
      <c r="J4" s="55"/>
      <c r="K4" s="5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6" t="s">
        <v>12</v>
      </c>
      <c r="D14" s="57"/>
      <c r="E14" s="57"/>
      <c r="F14" s="57"/>
      <c r="G14" s="57"/>
      <c r="H14" s="57"/>
      <c r="I14" s="57"/>
      <c r="J14" s="57"/>
      <c r="K14" s="5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46</v>
      </c>
      <c r="E16" s="47" t="s">
        <v>47</v>
      </c>
      <c r="F16" s="18"/>
      <c r="G16" s="18"/>
      <c r="H16" s="18">
        <v>48.1</v>
      </c>
      <c r="I16" s="18">
        <f>K35</f>
        <v>375.40999999999997</v>
      </c>
      <c r="J16" s="18">
        <f>I16+H16+G16</f>
        <v>423.51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9" t="s">
        <v>8</v>
      </c>
      <c r="E19" s="59"/>
      <c r="F19" s="59" t="s">
        <v>9</v>
      </c>
      <c r="G19" s="59"/>
      <c r="H19" s="59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43959</v>
      </c>
      <c r="D20" s="60" t="s">
        <v>32</v>
      </c>
      <c r="E20" s="60"/>
      <c r="F20" s="44" t="s">
        <v>48</v>
      </c>
      <c r="G20" s="44"/>
      <c r="H20" s="44"/>
      <c r="I20" s="9"/>
      <c r="J20" s="22">
        <v>0</v>
      </c>
      <c r="K20" s="9">
        <f>H21</f>
        <v>278.69</v>
      </c>
    </row>
    <row r="21" spans="3:11" ht="21" x14ac:dyDescent="0.35">
      <c r="C21" s="37"/>
      <c r="D21" s="8"/>
      <c r="E21" s="8"/>
      <c r="F21" s="44">
        <v>37</v>
      </c>
      <c r="G21" s="44">
        <v>6</v>
      </c>
      <c r="H21" s="45">
        <f>(F21-G21)*8.99</f>
        <v>278.69</v>
      </c>
      <c r="I21" s="9"/>
      <c r="J21" s="9"/>
      <c r="K21" s="9"/>
    </row>
    <row r="22" spans="3:11" ht="21" x14ac:dyDescent="0.35">
      <c r="C22" s="37"/>
      <c r="D22" s="62" t="s">
        <v>39</v>
      </c>
      <c r="E22" s="62"/>
      <c r="F22" s="61">
        <f>F21-G21</f>
        <v>31</v>
      </c>
      <c r="G22" s="61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43959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96.72</v>
      </c>
    </row>
    <row r="25" spans="3:11" ht="21" x14ac:dyDescent="0.35">
      <c r="C25" s="37"/>
      <c r="D25" s="8"/>
      <c r="E25" s="8"/>
      <c r="F25" s="44">
        <v>1</v>
      </c>
      <c r="G25" s="44">
        <v>0</v>
      </c>
      <c r="H25" s="45">
        <f>(F25-G25)*96.72</f>
        <v>96.72</v>
      </c>
      <c r="I25" s="9"/>
      <c r="J25" s="9"/>
      <c r="K25" s="9"/>
    </row>
    <row r="26" spans="3:11" ht="21" x14ac:dyDescent="0.35">
      <c r="C26" s="37"/>
      <c r="D26" s="62" t="s">
        <v>40</v>
      </c>
      <c r="E26" s="62"/>
      <c r="F26" s="61">
        <f>F25-G25</f>
        <v>1</v>
      </c>
      <c r="G26" s="61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64"/>
      <c r="G29" s="65"/>
      <c r="H29" s="65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5"/>
      <c r="G30" s="65"/>
      <c r="H30" s="65"/>
      <c r="I30" s="9"/>
      <c r="J30" s="9"/>
      <c r="K30" s="9"/>
    </row>
    <row r="31" spans="3:11" ht="21" x14ac:dyDescent="0.35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 x14ac:dyDescent="0.35">
      <c r="C32" s="36"/>
      <c r="D32" s="42"/>
      <c r="E32" s="42"/>
      <c r="F32" s="64"/>
      <c r="G32" s="65"/>
      <c r="H32" s="65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375.40999999999997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423.51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3" t="s">
        <v>17</v>
      </c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6"/>
      <c r="D45" s="66"/>
      <c r="E45" s="66"/>
      <c r="F45" s="66"/>
      <c r="G45" s="66"/>
      <c r="H45" s="66"/>
      <c r="I45" s="66"/>
      <c r="J45" s="66"/>
      <c r="K45" s="6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7" t="s">
        <v>33</v>
      </c>
      <c r="D54" s="67"/>
      <c r="E54" s="67"/>
      <c r="F54" s="8"/>
      <c r="G54" s="67" t="s">
        <v>31</v>
      </c>
      <c r="H54" s="67"/>
      <c r="I54" s="9"/>
      <c r="J54" s="9"/>
      <c r="K54" s="9"/>
    </row>
    <row r="55" spans="3:11" ht="21" x14ac:dyDescent="0.35">
      <c r="C55" s="63" t="s">
        <v>23</v>
      </c>
      <c r="D55" s="63"/>
      <c r="E55" s="63"/>
      <c r="F55" s="8"/>
      <c r="G55" s="63" t="s">
        <v>24</v>
      </c>
      <c r="H55" s="6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5" t="s">
        <v>14</v>
      </c>
      <c r="J3" s="55"/>
      <c r="K3" s="55"/>
    </row>
    <row r="4" spans="3:11" ht="21" x14ac:dyDescent="0.35">
      <c r="C4" s="8"/>
      <c r="D4" s="8"/>
      <c r="E4" s="8"/>
      <c r="F4" s="8"/>
      <c r="G4" s="8"/>
      <c r="H4" s="8"/>
      <c r="I4" s="55"/>
      <c r="J4" s="55"/>
      <c r="K4" s="5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6" t="s">
        <v>12</v>
      </c>
      <c r="D14" s="57"/>
      <c r="E14" s="57"/>
      <c r="F14" s="57"/>
      <c r="G14" s="57"/>
      <c r="H14" s="57"/>
      <c r="I14" s="57"/>
      <c r="J14" s="57"/>
      <c r="K14" s="5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51</v>
      </c>
      <c r="E16" s="47" t="s">
        <v>52</v>
      </c>
      <c r="F16" s="18"/>
      <c r="G16" s="18"/>
      <c r="H16" s="18"/>
      <c r="I16" s="18">
        <f>K35</f>
        <v>421.6</v>
      </c>
      <c r="J16" s="18">
        <f>I16+H16+G16</f>
        <v>421.6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9" t="s">
        <v>8</v>
      </c>
      <c r="E19" s="59"/>
      <c r="F19" s="59" t="s">
        <v>9</v>
      </c>
      <c r="G19" s="59"/>
      <c r="H19" s="59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43960</v>
      </c>
      <c r="D20" s="60" t="s">
        <v>32</v>
      </c>
      <c r="E20" s="60"/>
      <c r="F20" s="44" t="s">
        <v>53</v>
      </c>
      <c r="G20" s="44"/>
      <c r="H20" s="44"/>
      <c r="I20" s="9"/>
      <c r="J20" s="22">
        <v>0</v>
      </c>
      <c r="K20" s="9">
        <f>H21</f>
        <v>226.5</v>
      </c>
    </row>
    <row r="21" spans="3:11" ht="21" x14ac:dyDescent="0.35">
      <c r="C21" s="37"/>
      <c r="D21" s="8"/>
      <c r="E21" s="8"/>
      <c r="F21" s="44">
        <v>62</v>
      </c>
      <c r="G21" s="44">
        <v>37</v>
      </c>
      <c r="H21" s="45">
        <f>(F21-G21)*9.06</f>
        <v>226.5</v>
      </c>
      <c r="I21" s="9"/>
      <c r="J21" s="9"/>
      <c r="K21" s="9"/>
    </row>
    <row r="22" spans="3:11" ht="21" x14ac:dyDescent="0.35">
      <c r="C22" s="37"/>
      <c r="D22" s="62" t="s">
        <v>39</v>
      </c>
      <c r="E22" s="62"/>
      <c r="F22" s="61">
        <f>F21-G21</f>
        <v>25</v>
      </c>
      <c r="G22" s="61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43960</v>
      </c>
      <c r="D24" s="8" t="s">
        <v>15</v>
      </c>
      <c r="E24" s="8"/>
      <c r="F24" s="44" t="s">
        <v>54</v>
      </c>
      <c r="G24" s="44"/>
      <c r="H24" s="44"/>
      <c r="I24" s="9"/>
      <c r="J24" s="22">
        <v>0</v>
      </c>
      <c r="K24" s="9">
        <f>H25</f>
        <v>195.1</v>
      </c>
    </row>
    <row r="25" spans="3:11" ht="21" x14ac:dyDescent="0.35">
      <c r="C25" s="37"/>
      <c r="D25" s="8"/>
      <c r="E25" s="8"/>
      <c r="F25" s="44">
        <v>3</v>
      </c>
      <c r="G25" s="44">
        <v>1</v>
      </c>
      <c r="H25" s="45">
        <f>(F25-G25)*97.55</f>
        <v>195.1</v>
      </c>
      <c r="I25" s="9"/>
      <c r="J25" s="9"/>
      <c r="K25" s="9"/>
    </row>
    <row r="26" spans="3:11" ht="21" x14ac:dyDescent="0.35">
      <c r="C26" s="37"/>
      <c r="D26" s="62" t="s">
        <v>40</v>
      </c>
      <c r="E26" s="62"/>
      <c r="F26" s="61">
        <f>F25-G25</f>
        <v>2</v>
      </c>
      <c r="G26" s="61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64"/>
      <c r="G29" s="65"/>
      <c r="H29" s="65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5"/>
      <c r="G30" s="65"/>
      <c r="H30" s="65"/>
      <c r="I30" s="9"/>
      <c r="J30" s="9"/>
      <c r="K30" s="9"/>
    </row>
    <row r="31" spans="3:11" ht="21" x14ac:dyDescent="0.35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 x14ac:dyDescent="0.35">
      <c r="C32" s="36"/>
      <c r="D32" s="42"/>
      <c r="E32" s="42"/>
      <c r="F32" s="64"/>
      <c r="G32" s="65"/>
      <c r="H32" s="65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421.6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421.6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3" t="s">
        <v>17</v>
      </c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6"/>
      <c r="D45" s="66"/>
      <c r="E45" s="66"/>
      <c r="F45" s="66"/>
      <c r="G45" s="66"/>
      <c r="H45" s="66"/>
      <c r="I45" s="66"/>
      <c r="J45" s="66"/>
      <c r="K45" s="6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7" t="s">
        <v>33</v>
      </c>
      <c r="D54" s="67"/>
      <c r="E54" s="67"/>
      <c r="F54" s="8"/>
      <c r="G54" s="67" t="s">
        <v>31</v>
      </c>
      <c r="H54" s="67"/>
      <c r="I54" s="9"/>
      <c r="J54" s="9"/>
      <c r="K54" s="9"/>
    </row>
    <row r="55" spans="3:11" ht="21" x14ac:dyDescent="0.35">
      <c r="C55" s="63" t="s">
        <v>23</v>
      </c>
      <c r="D55" s="63"/>
      <c r="E55" s="63"/>
      <c r="F55" s="8"/>
      <c r="G55" s="63" t="s">
        <v>24</v>
      </c>
      <c r="H55" s="6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8" zoomScale="70" zoomScaleNormal="70" workbookViewId="0">
      <selection activeCell="Q25" sqref="Q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5" t="s">
        <v>14</v>
      </c>
      <c r="J3" s="55"/>
      <c r="K3" s="55"/>
    </row>
    <row r="4" spans="3:11" ht="21" x14ac:dyDescent="0.35">
      <c r="C4" s="8"/>
      <c r="D4" s="8"/>
      <c r="E4" s="8"/>
      <c r="F4" s="8"/>
      <c r="G4" s="8"/>
      <c r="H4" s="8"/>
      <c r="I4" s="55"/>
      <c r="J4" s="55"/>
      <c r="K4" s="5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6" t="s">
        <v>12</v>
      </c>
      <c r="D14" s="57"/>
      <c r="E14" s="57"/>
      <c r="F14" s="57"/>
      <c r="G14" s="57"/>
      <c r="H14" s="57"/>
      <c r="I14" s="57"/>
      <c r="J14" s="57"/>
      <c r="K14" s="5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56</v>
      </c>
      <c r="E16" s="47" t="s">
        <v>57</v>
      </c>
      <c r="F16" s="18"/>
      <c r="G16" s="18"/>
      <c r="H16" s="18"/>
      <c r="I16" s="18">
        <f>K35</f>
        <v>512.30999999999995</v>
      </c>
      <c r="J16" s="18">
        <f>I16+H16+G16</f>
        <v>512.30999999999995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9" t="s">
        <v>8</v>
      </c>
      <c r="E19" s="59"/>
      <c r="F19" s="59" t="s">
        <v>9</v>
      </c>
      <c r="G19" s="59"/>
      <c r="H19" s="59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43961</v>
      </c>
      <c r="D20" s="60" t="s">
        <v>32</v>
      </c>
      <c r="E20" s="60"/>
      <c r="F20" s="44" t="s">
        <v>58</v>
      </c>
      <c r="G20" s="44"/>
      <c r="H20" s="44"/>
      <c r="I20" s="9"/>
      <c r="J20" s="22">
        <v>0</v>
      </c>
      <c r="K20" s="9">
        <f>H21</f>
        <v>414.24</v>
      </c>
    </row>
    <row r="21" spans="3:11" ht="21" x14ac:dyDescent="0.35">
      <c r="C21" s="37"/>
      <c r="D21" s="8"/>
      <c r="E21" s="8"/>
      <c r="F21" s="44">
        <v>110</v>
      </c>
      <c r="G21" s="44">
        <v>62</v>
      </c>
      <c r="H21" s="45">
        <f>(F21-G21)*8.63</f>
        <v>414.24</v>
      </c>
      <c r="I21" s="9"/>
      <c r="J21" s="9"/>
      <c r="K21" s="9"/>
    </row>
    <row r="22" spans="3:11" ht="21" x14ac:dyDescent="0.35">
      <c r="C22" s="37"/>
      <c r="D22" s="62" t="s">
        <v>39</v>
      </c>
      <c r="E22" s="62"/>
      <c r="F22" s="61">
        <f>F21-G21</f>
        <v>48</v>
      </c>
      <c r="G22" s="61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43961</v>
      </c>
      <c r="D24" s="8" t="s">
        <v>15</v>
      </c>
      <c r="E24" s="8"/>
      <c r="F24" s="44" t="s">
        <v>59</v>
      </c>
      <c r="G24" s="44"/>
      <c r="H24" s="44"/>
      <c r="I24" s="9"/>
      <c r="J24" s="22">
        <v>0</v>
      </c>
      <c r="K24" s="9">
        <f>H25</f>
        <v>98.07</v>
      </c>
    </row>
    <row r="25" spans="3:11" ht="21" x14ac:dyDescent="0.35">
      <c r="C25" s="37"/>
      <c r="D25" s="8"/>
      <c r="E25" s="8"/>
      <c r="F25" s="44">
        <v>4</v>
      </c>
      <c r="G25" s="44">
        <v>3</v>
      </c>
      <c r="H25" s="45">
        <f>(F25-G25)*98.07</f>
        <v>98.07</v>
      </c>
      <c r="I25" s="9"/>
      <c r="J25" s="9"/>
      <c r="K25" s="9"/>
    </row>
    <row r="26" spans="3:11" ht="21" x14ac:dyDescent="0.35">
      <c r="C26" s="37"/>
      <c r="D26" s="62" t="s">
        <v>40</v>
      </c>
      <c r="E26" s="62"/>
      <c r="F26" s="61">
        <f>F25-G25</f>
        <v>1</v>
      </c>
      <c r="G26" s="61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64"/>
      <c r="G29" s="65"/>
      <c r="H29" s="65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5"/>
      <c r="G30" s="65"/>
      <c r="H30" s="65"/>
      <c r="I30" s="9"/>
      <c r="J30" s="9"/>
      <c r="K30" s="9"/>
    </row>
    <row r="31" spans="3:11" ht="21" x14ac:dyDescent="0.35">
      <c r="C31" s="38"/>
      <c r="D31" s="42"/>
      <c r="E31" s="42"/>
      <c r="F31" s="51"/>
      <c r="G31" s="51"/>
      <c r="H31" s="51"/>
      <c r="I31" s="9"/>
      <c r="J31" s="9"/>
      <c r="K31" s="9"/>
    </row>
    <row r="32" spans="3:11" ht="21" x14ac:dyDescent="0.35">
      <c r="C32" s="36"/>
      <c r="D32" s="42"/>
      <c r="E32" s="42"/>
      <c r="F32" s="64"/>
      <c r="G32" s="65"/>
      <c r="H32" s="65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1"/>
      <c r="G33" s="51"/>
      <c r="H33" s="51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512.30999999999995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512.30999999999995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3" t="s">
        <v>17</v>
      </c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6"/>
      <c r="D45" s="66"/>
      <c r="E45" s="66"/>
      <c r="F45" s="66"/>
      <c r="G45" s="66"/>
      <c r="H45" s="66"/>
      <c r="I45" s="66"/>
      <c r="J45" s="66"/>
      <c r="K45" s="6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7" t="s">
        <v>33</v>
      </c>
      <c r="D54" s="67"/>
      <c r="E54" s="67"/>
      <c r="F54" s="8"/>
      <c r="G54" s="67" t="s">
        <v>31</v>
      </c>
      <c r="H54" s="67"/>
      <c r="I54" s="9"/>
      <c r="J54" s="9"/>
      <c r="K54" s="9"/>
    </row>
    <row r="55" spans="3:11" ht="21" x14ac:dyDescent="0.35">
      <c r="C55" s="63" t="s">
        <v>23</v>
      </c>
      <c r="D55" s="63"/>
      <c r="E55" s="63"/>
      <c r="F55" s="8"/>
      <c r="G55" s="63" t="s">
        <v>24</v>
      </c>
      <c r="H55" s="6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K36" sqref="K3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5" t="s">
        <v>14</v>
      </c>
      <c r="J3" s="55"/>
      <c r="K3" s="55"/>
    </row>
    <row r="4" spans="3:11" ht="21" x14ac:dyDescent="0.35">
      <c r="C4" s="8"/>
      <c r="D4" s="8"/>
      <c r="E4" s="8"/>
      <c r="F4" s="8"/>
      <c r="G4" s="8"/>
      <c r="H4" s="8"/>
      <c r="I4" s="55"/>
      <c r="J4" s="55"/>
      <c r="K4" s="5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6" t="s">
        <v>12</v>
      </c>
      <c r="D14" s="57"/>
      <c r="E14" s="57"/>
      <c r="F14" s="57"/>
      <c r="G14" s="57"/>
      <c r="H14" s="57"/>
      <c r="I14" s="57"/>
      <c r="J14" s="57"/>
      <c r="K14" s="5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65</v>
      </c>
      <c r="H15" s="13" t="s">
        <v>66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60</v>
      </c>
      <c r="E16" s="47" t="s">
        <v>61</v>
      </c>
      <c r="F16" s="18"/>
      <c r="G16" s="18"/>
      <c r="H16" s="18"/>
      <c r="I16" s="18">
        <f>K35</f>
        <v>1713</v>
      </c>
      <c r="J16" s="18">
        <f>I16+H16+G16</f>
        <v>1713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9" t="s">
        <v>8</v>
      </c>
      <c r="E19" s="59"/>
      <c r="F19" s="59" t="s">
        <v>9</v>
      </c>
      <c r="G19" s="59"/>
      <c r="H19" s="59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68" t="s">
        <v>67</v>
      </c>
      <c r="E20" s="68"/>
      <c r="F20" s="44" t="s">
        <v>62</v>
      </c>
      <c r="G20" s="44"/>
      <c r="H20" s="44"/>
      <c r="I20" s="9"/>
      <c r="J20" s="22">
        <v>0</v>
      </c>
      <c r="K20" s="9">
        <f>H21</f>
        <v>329.40000000000003</v>
      </c>
    </row>
    <row r="21" spans="3:11" ht="21" x14ac:dyDescent="0.35">
      <c r="C21" s="37"/>
      <c r="D21" s="8"/>
      <c r="E21" s="8"/>
      <c r="F21" s="44">
        <v>155</v>
      </c>
      <c r="G21" s="44">
        <v>110</v>
      </c>
      <c r="H21" s="45">
        <f>(F21-G21)*7.32</f>
        <v>329.40000000000003</v>
      </c>
      <c r="I21" s="9"/>
      <c r="J21" s="9"/>
      <c r="K21" s="9"/>
    </row>
    <row r="22" spans="3:11" ht="21" x14ac:dyDescent="0.35">
      <c r="C22" s="37"/>
      <c r="D22" s="62" t="s">
        <v>39</v>
      </c>
      <c r="E22" s="62"/>
      <c r="F22" s="61">
        <f>F21-G21</f>
        <v>45</v>
      </c>
      <c r="G22" s="61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7" t="s">
        <v>68</v>
      </c>
      <c r="E24" s="8"/>
      <c r="F24" s="44" t="s">
        <v>63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4</v>
      </c>
      <c r="G25" s="44">
        <v>4</v>
      </c>
      <c r="H25" s="45">
        <f>(F25-G25)*98.56</f>
        <v>0</v>
      </c>
      <c r="I25" s="9"/>
      <c r="J25" s="9"/>
      <c r="K25" s="9"/>
    </row>
    <row r="26" spans="3:11" ht="21" x14ac:dyDescent="0.35">
      <c r="C26" s="37"/>
      <c r="D26" s="62" t="s">
        <v>40</v>
      </c>
      <c r="E26" s="62"/>
      <c r="F26" s="61">
        <f>F25-G25</f>
        <v>0</v>
      </c>
      <c r="G26" s="61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/>
      <c r="J27" s="22"/>
      <c r="K27" s="9"/>
    </row>
    <row r="28" spans="3:11" ht="21" x14ac:dyDescent="0.35">
      <c r="C28" s="36">
        <v>43962</v>
      </c>
      <c r="D28" s="68" t="s">
        <v>69</v>
      </c>
      <c r="E28" s="68"/>
      <c r="F28" s="44" t="s">
        <v>70</v>
      </c>
      <c r="G28" s="44"/>
      <c r="H28" s="44"/>
      <c r="I28" s="9"/>
      <c r="J28" s="22"/>
      <c r="K28" s="9"/>
    </row>
    <row r="29" spans="3:11" ht="21" x14ac:dyDescent="0.35">
      <c r="C29" s="37"/>
      <c r="D29" s="8"/>
      <c r="E29" s="8"/>
      <c r="F29" s="44">
        <v>23.06</v>
      </c>
      <c r="G29" s="44">
        <v>60</v>
      </c>
      <c r="H29" s="45">
        <f>F29*G29</f>
        <v>1383.6</v>
      </c>
      <c r="I29" s="9"/>
      <c r="J29" s="22">
        <v>0</v>
      </c>
      <c r="K29" s="9">
        <f>H29</f>
        <v>1383.6</v>
      </c>
    </row>
    <row r="30" spans="3:11" ht="21" x14ac:dyDescent="0.35">
      <c r="C30" s="38"/>
      <c r="D30" s="42"/>
      <c r="E30" s="42"/>
      <c r="F30" s="54"/>
      <c r="G30" s="54"/>
      <c r="H30" s="54"/>
      <c r="I30" s="9"/>
      <c r="J30" s="9"/>
      <c r="K30" s="9"/>
    </row>
    <row r="31" spans="3:11" ht="21" x14ac:dyDescent="0.35">
      <c r="C31" s="38"/>
      <c r="D31" s="42"/>
      <c r="E31" s="42"/>
      <c r="F31" s="52"/>
      <c r="G31" s="52"/>
      <c r="H31" s="52"/>
      <c r="I31" s="9"/>
      <c r="J31" s="9"/>
      <c r="K31" s="9"/>
    </row>
    <row r="32" spans="3:11" ht="21" x14ac:dyDescent="0.35">
      <c r="C32" s="36"/>
      <c r="D32" s="42"/>
      <c r="E32" s="42"/>
      <c r="F32" s="64"/>
      <c r="G32" s="65"/>
      <c r="H32" s="65"/>
      <c r="I32" s="9"/>
      <c r="J32" s="9"/>
      <c r="K32" s="9"/>
    </row>
    <row r="33" spans="2:12" ht="27" customHeight="1" x14ac:dyDescent="0.35">
      <c r="C33" s="38"/>
      <c r="D33" s="42"/>
      <c r="E33" s="42"/>
      <c r="F33" s="52"/>
      <c r="G33" s="52"/>
      <c r="H33" s="52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1713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1713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3" t="s">
        <v>17</v>
      </c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6"/>
      <c r="D45" s="66"/>
      <c r="E45" s="66"/>
      <c r="F45" s="66"/>
      <c r="G45" s="66"/>
      <c r="H45" s="66"/>
      <c r="I45" s="66"/>
      <c r="J45" s="66"/>
      <c r="K45" s="6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7" t="s">
        <v>33</v>
      </c>
      <c r="D54" s="67"/>
      <c r="E54" s="67"/>
      <c r="F54" s="8"/>
      <c r="G54" s="67" t="s">
        <v>31</v>
      </c>
      <c r="H54" s="67"/>
      <c r="I54" s="9"/>
      <c r="J54" s="9"/>
      <c r="K54" s="9"/>
    </row>
    <row r="55" spans="3:11" ht="21" x14ac:dyDescent="0.35">
      <c r="C55" s="63" t="s">
        <v>23</v>
      </c>
      <c r="D55" s="63"/>
      <c r="E55" s="63"/>
      <c r="F55" s="8"/>
      <c r="G55" s="63" t="s">
        <v>24</v>
      </c>
      <c r="H55" s="6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2:H32"/>
    <mergeCell ref="C40:K40"/>
    <mergeCell ref="C45:K45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topLeftCell="A22" zoomScale="85" zoomScaleNormal="85" workbookViewId="0">
      <selection activeCell="Q28" sqref="Q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5" t="s">
        <v>14</v>
      </c>
      <c r="J3" s="55"/>
      <c r="K3" s="55"/>
    </row>
    <row r="4" spans="3:11" ht="21" x14ac:dyDescent="0.35">
      <c r="C4" s="8"/>
      <c r="D4" s="8"/>
      <c r="E4" s="8"/>
      <c r="F4" s="8"/>
      <c r="G4" s="8"/>
      <c r="H4" s="8"/>
      <c r="I4" s="55"/>
      <c r="J4" s="55"/>
      <c r="K4" s="5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6" t="s">
        <v>12</v>
      </c>
      <c r="D14" s="57"/>
      <c r="E14" s="57"/>
      <c r="F14" s="57"/>
      <c r="G14" s="57"/>
      <c r="H14" s="57"/>
      <c r="I14" s="57"/>
      <c r="J14" s="57"/>
      <c r="K14" s="5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65</v>
      </c>
      <c r="H15" s="13" t="s">
        <v>66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72</v>
      </c>
      <c r="E16" s="47" t="s">
        <v>73</v>
      </c>
      <c r="F16" s="18"/>
      <c r="G16" s="18">
        <f>'[1]ASSOC DUES'!$E$12</f>
        <v>1383.6</v>
      </c>
      <c r="H16" s="18"/>
      <c r="I16" s="18">
        <f>K35</f>
        <v>2537.62</v>
      </c>
      <c r="J16" s="18">
        <f>I16+H16+G16</f>
        <v>3921.22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9" t="s">
        <v>8</v>
      </c>
      <c r="E19" s="59"/>
      <c r="F19" s="59" t="s">
        <v>9</v>
      </c>
      <c r="G19" s="59"/>
      <c r="H19" s="59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44170</v>
      </c>
      <c r="D20" s="68" t="s">
        <v>75</v>
      </c>
      <c r="E20" s="68"/>
      <c r="F20" s="44" t="s">
        <v>78</v>
      </c>
      <c r="G20" s="44"/>
      <c r="H20" s="44"/>
      <c r="I20" s="9"/>
      <c r="J20" s="22">
        <v>0</v>
      </c>
      <c r="K20" s="9">
        <f>H21</f>
        <v>761.9</v>
      </c>
    </row>
    <row r="21" spans="3:11" ht="21" x14ac:dyDescent="0.35">
      <c r="C21" s="37"/>
      <c r="D21" s="8"/>
      <c r="E21" s="8"/>
      <c r="F21" s="44">
        <v>250</v>
      </c>
      <c r="G21" s="44">
        <v>155</v>
      </c>
      <c r="H21" s="45">
        <f>(F21-G21)*8.02</f>
        <v>761.9</v>
      </c>
      <c r="I21" s="9"/>
      <c r="J21" s="9"/>
      <c r="K21" s="9"/>
    </row>
    <row r="22" spans="3:11" ht="21" x14ac:dyDescent="0.35">
      <c r="C22" s="37"/>
      <c r="D22" s="62" t="s">
        <v>39</v>
      </c>
      <c r="E22" s="62"/>
      <c r="F22" s="61">
        <f>F21-G21</f>
        <v>95</v>
      </c>
      <c r="G22" s="61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44170</v>
      </c>
      <c r="D24" s="7" t="s">
        <v>76</v>
      </c>
      <c r="E24" s="8"/>
      <c r="F24" s="44" t="s">
        <v>79</v>
      </c>
      <c r="G24" s="44"/>
      <c r="H24" s="44"/>
      <c r="I24" s="9"/>
      <c r="J24" s="22">
        <v>0</v>
      </c>
      <c r="K24" s="9">
        <f>H25</f>
        <v>392.12</v>
      </c>
    </row>
    <row r="25" spans="3:11" ht="21" x14ac:dyDescent="0.35">
      <c r="C25" s="37"/>
      <c r="D25" s="8"/>
      <c r="E25" s="8"/>
      <c r="F25" s="44">
        <v>8</v>
      </c>
      <c r="G25" s="44">
        <v>4</v>
      </c>
      <c r="H25" s="45">
        <f>(F25-G25)*98.03</f>
        <v>392.12</v>
      </c>
      <c r="I25" s="9"/>
      <c r="J25" s="9"/>
      <c r="K25" s="9"/>
    </row>
    <row r="26" spans="3:11" ht="21" x14ac:dyDescent="0.35">
      <c r="C26" s="37"/>
      <c r="D26" s="62" t="s">
        <v>40</v>
      </c>
      <c r="E26" s="62"/>
      <c r="F26" s="61">
        <f>F25-G25</f>
        <v>4</v>
      </c>
      <c r="G26" s="61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/>
      <c r="J27" s="22"/>
      <c r="K27" s="9"/>
    </row>
    <row r="28" spans="3:11" ht="21" x14ac:dyDescent="0.35">
      <c r="C28" s="36">
        <v>44170</v>
      </c>
      <c r="D28" s="68" t="s">
        <v>69</v>
      </c>
      <c r="E28" s="68"/>
      <c r="F28" s="44" t="s">
        <v>74</v>
      </c>
      <c r="G28" s="44"/>
      <c r="H28" s="44"/>
      <c r="I28" s="9"/>
      <c r="J28" s="22"/>
      <c r="K28" s="9"/>
    </row>
    <row r="29" spans="3:11" ht="21" x14ac:dyDescent="0.35">
      <c r="C29" s="37"/>
      <c r="D29" s="8"/>
      <c r="E29" s="8"/>
      <c r="F29" s="44">
        <v>23.06</v>
      </c>
      <c r="G29" s="44">
        <v>60</v>
      </c>
      <c r="H29" s="45">
        <f>F29*G29</f>
        <v>1383.6</v>
      </c>
      <c r="I29" s="9"/>
      <c r="J29" s="22">
        <v>0</v>
      </c>
      <c r="K29" s="9">
        <f>H29</f>
        <v>1383.6</v>
      </c>
    </row>
    <row r="30" spans="3:11" ht="21" x14ac:dyDescent="0.35">
      <c r="C30" s="38"/>
      <c r="D30" s="42"/>
      <c r="E30" s="42"/>
      <c r="F30" s="54"/>
      <c r="G30" s="54"/>
      <c r="H30" s="54"/>
      <c r="I30" s="9"/>
      <c r="J30" s="9"/>
      <c r="K30" s="9"/>
    </row>
    <row r="31" spans="3:11" ht="21" x14ac:dyDescent="0.35">
      <c r="C31" s="38"/>
      <c r="D31" s="42"/>
      <c r="E31" s="42"/>
      <c r="F31" s="53"/>
      <c r="G31" s="53"/>
      <c r="H31" s="53"/>
      <c r="I31" s="9"/>
      <c r="J31" s="9"/>
      <c r="K31" s="9"/>
    </row>
    <row r="32" spans="3:11" ht="21" x14ac:dyDescent="0.35">
      <c r="C32" s="36"/>
      <c r="D32" s="42"/>
      <c r="E32" s="42"/>
      <c r="F32" s="64"/>
      <c r="G32" s="65"/>
      <c r="H32" s="65"/>
      <c r="I32" s="9"/>
      <c r="J32" s="9"/>
      <c r="K32" s="9"/>
    </row>
    <row r="33" spans="2:12" ht="27" customHeight="1" x14ac:dyDescent="0.35">
      <c r="C33" s="38"/>
      <c r="D33" s="42"/>
      <c r="E33" s="42"/>
      <c r="F33" s="53"/>
      <c r="G33" s="53"/>
      <c r="H33" s="53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2537.62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3921.22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3" t="s">
        <v>17</v>
      </c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6"/>
      <c r="D45" s="66"/>
      <c r="E45" s="66"/>
      <c r="F45" s="66"/>
      <c r="G45" s="66"/>
      <c r="H45" s="66"/>
      <c r="I45" s="66"/>
      <c r="J45" s="66"/>
      <c r="K45" s="6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7" t="s">
        <v>77</v>
      </c>
      <c r="D54" s="67"/>
      <c r="E54" s="67"/>
      <c r="F54" s="8"/>
      <c r="G54" s="67" t="s">
        <v>31</v>
      </c>
      <c r="H54" s="67"/>
      <c r="I54" s="9"/>
      <c r="J54" s="9"/>
      <c r="K54" s="9"/>
    </row>
    <row r="55" spans="3:11" ht="21" x14ac:dyDescent="0.35">
      <c r="C55" s="63" t="s">
        <v>23</v>
      </c>
      <c r="D55" s="63"/>
      <c r="E55" s="63"/>
      <c r="F55" s="8"/>
      <c r="G55" s="63" t="s">
        <v>24</v>
      </c>
      <c r="H55" s="6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D28:E28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JUN 2020</vt:lpstr>
      <vt:lpstr>JUL 2020</vt:lpstr>
      <vt:lpstr>AUG 2020</vt:lpstr>
      <vt:lpstr>SEPT 2020</vt:lpstr>
      <vt:lpstr>OCT 2020</vt:lpstr>
      <vt:lpstr>NOV 2020</vt:lpstr>
      <vt:lpstr>'AUG 2020'!Print_Area</vt:lpstr>
      <vt:lpstr>'JUL 2020'!Print_Area</vt:lpstr>
      <vt:lpstr>'JUN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2020-11-05T07:14:23Z</cp:lastPrinted>
  <dcterms:created xsi:type="dcterms:W3CDTF">2018-02-28T02:33:50Z</dcterms:created>
  <dcterms:modified xsi:type="dcterms:W3CDTF">2020-12-16T11:47:33Z</dcterms:modified>
</cp:coreProperties>
</file>