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7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calcPr calcId="152511"/>
</workbook>
</file>

<file path=xl/calcChain.xml><?xml version="1.0" encoding="utf-8"?>
<calcChain xmlns="http://schemas.openxmlformats.org/spreadsheetml/2006/main">
  <c r="H25" i="15" l="1"/>
  <c r="H21" i="15"/>
  <c r="K33" i="15" l="1"/>
  <c r="H29" i="15"/>
  <c r="K28" i="15"/>
  <c r="F26" i="15"/>
  <c r="K24" i="15"/>
  <c r="F22" i="15"/>
  <c r="K20" i="15"/>
  <c r="K34" i="15" l="1"/>
  <c r="I16" i="15" s="1"/>
  <c r="J16" i="15" l="1"/>
  <c r="K36" i="15"/>
  <c r="H29" i="14" l="1"/>
  <c r="K28" i="14" s="1"/>
  <c r="H25" i="14" l="1"/>
  <c r="H21" i="14" l="1"/>
  <c r="K35" i="14" l="1"/>
  <c r="F26" i="14"/>
  <c r="K24" i="14"/>
  <c r="F22" i="14"/>
  <c r="K20" i="14"/>
  <c r="K36" i="14" l="1"/>
  <c r="I16" i="14" s="1"/>
  <c r="K38" i="14" s="1"/>
  <c r="H25" i="13"/>
  <c r="K24" i="13" s="1"/>
  <c r="H21" i="13"/>
  <c r="K20" i="13" s="1"/>
  <c r="K35" i="13"/>
  <c r="K30" i="13"/>
  <c r="K28" i="13"/>
  <c r="F26" i="13"/>
  <c r="F22" i="13"/>
  <c r="J16" i="14" l="1"/>
  <c r="K36" i="13"/>
  <c r="I16" i="13" s="1"/>
  <c r="K38" i="13" s="1"/>
  <c r="H25" i="12"/>
  <c r="H21" i="12"/>
  <c r="J16" i="13" l="1"/>
  <c r="K35" i="12"/>
  <c r="K30" i="12"/>
  <c r="K28" i="12"/>
  <c r="F26" i="12"/>
  <c r="K24" i="12"/>
  <c r="F22" i="12"/>
  <c r="K20" i="12"/>
  <c r="K36" i="12" l="1"/>
  <c r="I16" i="12" s="1"/>
  <c r="K38" i="12" s="1"/>
  <c r="H25" i="11"/>
  <c r="K24" i="11" s="1"/>
  <c r="H21" i="11"/>
  <c r="K20" i="11" s="1"/>
  <c r="K35" i="11"/>
  <c r="K30" i="11"/>
  <c r="K28" i="11"/>
  <c r="F26" i="11"/>
  <c r="F22" i="11"/>
  <c r="K33" i="10"/>
  <c r="J16" i="12" l="1"/>
  <c r="K36" i="11"/>
  <c r="I16" i="11" s="1"/>
  <c r="J16" i="11" s="1"/>
  <c r="H25" i="10"/>
  <c r="K24" i="10" s="1"/>
  <c r="H21" i="10"/>
  <c r="K20" i="10" s="1"/>
  <c r="K35" i="10"/>
  <c r="K30" i="10"/>
  <c r="F26" i="10"/>
  <c r="F22" i="10"/>
  <c r="K33" i="9"/>
  <c r="K38" i="11" l="1"/>
  <c r="K28" i="10"/>
  <c r="K36" i="10"/>
  <c r="I16" i="10" s="1"/>
  <c r="F26" i="7"/>
  <c r="H21" i="7"/>
  <c r="F22" i="7"/>
  <c r="K35" i="9"/>
  <c r="K38" i="10" l="1"/>
  <c r="J16" i="10"/>
  <c r="H21" i="9"/>
  <c r="K30" i="9"/>
  <c r="F26" i="9"/>
  <c r="H25" i="9"/>
  <c r="K24" i="9"/>
  <c r="F22" i="9"/>
  <c r="I28" i="9"/>
  <c r="K28" i="9" s="1"/>
  <c r="K20" i="9"/>
  <c r="K36" i="9" l="1"/>
  <c r="I16" i="9"/>
  <c r="K38" i="9" s="1"/>
  <c r="F26" i="8"/>
  <c r="F22" i="8"/>
  <c r="J16" i="9" l="1"/>
  <c r="H25" i="8"/>
  <c r="K24" i="8" s="1"/>
  <c r="H21" i="8"/>
  <c r="K35" i="8"/>
  <c r="K33" i="8"/>
  <c r="K30" i="8"/>
  <c r="K20" i="8" l="1"/>
  <c r="I28" i="8"/>
  <c r="K28" i="8" s="1"/>
  <c r="K36" i="8"/>
  <c r="I16" i="8" s="1"/>
  <c r="K38" i="8" s="1"/>
  <c r="K34" i="7"/>
  <c r="K32" i="7"/>
  <c r="K29" i="7"/>
  <c r="K27" i="7"/>
  <c r="H25" i="7"/>
  <c r="K24" i="7" s="1"/>
  <c r="K20" i="7"/>
  <c r="J16" i="8" l="1"/>
  <c r="K35" i="7"/>
  <c r="I16" i="7" s="1"/>
  <c r="J16" i="7" s="1"/>
  <c r="H25" i="6"/>
  <c r="K24" i="6" s="1"/>
  <c r="K34" i="6"/>
  <c r="K32" i="6"/>
  <c r="K29" i="6"/>
  <c r="K27" i="6"/>
  <c r="H21" i="6"/>
  <c r="K20" i="6" s="1"/>
  <c r="K37" i="7" l="1"/>
  <c r="K35" i="6"/>
  <c r="I16" i="6" s="1"/>
  <c r="K37" i="6" s="1"/>
  <c r="J16" i="6"/>
  <c r="H25" i="5"/>
  <c r="K24" i="5" s="1"/>
  <c r="H21" i="5"/>
  <c r="K20" i="5" s="1"/>
  <c r="K34" i="5"/>
  <c r="K32" i="5"/>
  <c r="K29" i="5"/>
  <c r="K27" i="5"/>
  <c r="K35" i="5" l="1"/>
  <c r="I16" i="5" s="1"/>
  <c r="K37" i="5"/>
  <c r="J16" i="5"/>
  <c r="H25" i="4"/>
  <c r="H21" i="4" l="1"/>
  <c r="K34" i="4"/>
  <c r="K32" i="4"/>
  <c r="K29" i="4"/>
  <c r="K27" i="4"/>
  <c r="K24" i="4"/>
  <c r="K20" i="4"/>
  <c r="K35" i="4" l="1"/>
  <c r="I16" i="4" s="1"/>
  <c r="J16" i="4"/>
  <c r="K37" i="4"/>
  <c r="H25" i="3"/>
  <c r="K24" i="3" s="1"/>
  <c r="H21" i="3"/>
  <c r="K20" i="3" s="1"/>
  <c r="K34" i="3"/>
  <c r="K32" i="3"/>
  <c r="K29" i="3"/>
  <c r="K27" i="3"/>
  <c r="K35" i="3" l="1"/>
  <c r="I16" i="3" s="1"/>
  <c r="J16" i="3" s="1"/>
  <c r="H25" i="2"/>
  <c r="K37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<sst xmlns="http://schemas.openxmlformats.org/spreadsheetml/2006/main" count="614" uniqueCount="128">
  <si>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</si>
  <si>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</si>
  <si>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</si>
  <si>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</si>
  <si>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</si>
  <si>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</si>
  <si>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</si>
  <si>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</si>
  <si>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</si>
  <si>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</si>
  <si>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</si>
  <si>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</si>
  <si>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</si>
  <si>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</si>
  <si>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</si>
  <si>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</si>
  <si>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</si>
  <si>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</si>
  <si>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</si>
  <si>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</si>
  <si>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</si>
  <si>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</si>
  <si>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</si>
  <si>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</si>
  <si>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</si>
  <si>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</si>
  <si>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</si>
  <si>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</si>
  <si>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</si>
  <si>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</si>
  <si>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</si>
  <si>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</si>
  <si>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</si>
  <si>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</si>
  <si>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</si>
  <si>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</si>
  <si>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</si>
  <si>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DANNA KRISTINA PE</t>
    </r>
  </si>
  <si>
    <t>UNIT: 17B05</t>
  </si>
  <si>
    <t>PRES: OCT 25 2019 - PREV: OCT 24 2019 * 16.42</t>
  </si>
  <si>
    <t>PRES: OCT 25 2019 - PREV: OCT 24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</si>
  <si>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</si>
  <si>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</si>
  <si>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</si>
  <si>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</si>
  <si>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</si>
  <si>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</si>
  <si>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</si>
  <si>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</si>
  <si>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</si>
  <si>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</si>
  <si>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</si>
  <si>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</si>
  <si>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</si>
  <si>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</si>
  <si>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</si>
  <si>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</si>
  <si>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</si>
  <si>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</si>
  <si>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</si>
  <si>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</si>
  <si>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</si>
  <si>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</si>
  <si>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</si>
  <si>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</si>
  <si>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</si>
  <si>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</si>
  <si>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</si>
  <si>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</si>
  <si>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</si>
  <si>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</si>
  <si>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</si>
  <si>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</si>
  <si>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</si>
  <si>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</si>
  <si>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</si>
  <si>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</si>
  <si>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</si>
  <si>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</si>
  <si>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</si>
  <si>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</si>
  <si>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9.76</t>
  </si>
  <si>
    <t>PRES: MAY 25 2020 - PREV: APR 26 2020 * 97.76</t>
  </si>
  <si>
    <t>* SECURITY
* JANITORIAL SERVICES
* PMS (BUILDING EQUIPMENTS)
* TECHNICAL SERVICES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</si>
  <si>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</si>
  <si>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</si>
  <si>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</si>
  <si>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</si>
  <si>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</si>
  <si>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</si>
  <si>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</si>
  <si>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2020 - 9 cubic x 96.92 = 872.28 + 20% (AC) = 1,046.74 - 1,055.79 (billing Mar2020) = </t>
    </r>
    <r>
      <rPr>
        <b/>
        <u/>
        <sz val="14"/>
        <color rgb="FFFF0000"/>
        <rFont val="Calibri"/>
        <family val="2"/>
        <scheme val="minor"/>
      </rPr>
      <t>9.05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</si>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</sst>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19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55</xdr:row>
      <xdr:rowOff>0</xdr:rowOff>
    </xdr:from>
    <xdr:to>
      <xdr:col>4</xdr:col>
      <xdr:colOff>434900</xdr:colOff>
      <xdr:row>56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53184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745671</xdr:colOff>
      <xdr:row>57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478055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51</xdr:row>
      <xdr:rowOff>0</xdr:rowOff>
    </xdr:from>
    <xdr:to>
      <xdr:col>7</xdr:col>
      <xdr:colOff>745671</xdr:colOff>
      <xdr:row>55</xdr:row>
      <xdr:rowOff>165701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46875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Normal="55" zoomScaleSheetLayoutView="10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5" t="s">
        <v>32</v>
      </c>
      <c r="E20" s="85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2727</v>
      </c>
      <c r="G21" s="46">
        <v>2727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85" zoomScaleNormal="85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93</v>
      </c>
      <c r="E16" s="49" t="s">
        <v>94</v>
      </c>
      <c r="F16" s="18"/>
      <c r="G16" s="18"/>
      <c r="H16" s="18">
        <v>1212.03</v>
      </c>
      <c r="I16" s="18">
        <f>K36</f>
        <v>96.72</v>
      </c>
      <c r="J16" s="18">
        <f>I16+H16+G16</f>
        <v>1308.75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95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2730</v>
      </c>
      <c r="G21" s="46">
        <v>2730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96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11</v>
      </c>
      <c r="G25" s="46">
        <v>10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1</v>
      </c>
      <c r="G26" s="90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4"/>
      <c r="D29" s="64"/>
      <c r="E29" s="64"/>
      <c r="F29" s="8"/>
      <c r="G29" s="8"/>
      <c r="H29" s="8"/>
      <c r="I29" s="9"/>
      <c r="J29" s="22"/>
      <c r="K29" s="9"/>
    </row>
    <row r="30" spans="3:11" ht="21" x14ac:dyDescent="0.35">
      <c r="C30" s="64"/>
      <c r="D30" s="64"/>
      <c r="E30" s="64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4"/>
      <c r="D31" s="64"/>
      <c r="E31" s="64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21" customHeight="1" x14ac:dyDescent="0.35">
      <c r="C33" s="38"/>
      <c r="D33" s="93"/>
      <c r="E33" s="93"/>
      <c r="F33" s="94"/>
      <c r="G33" s="94"/>
      <c r="H33" s="94"/>
      <c r="I33" s="94"/>
      <c r="J33" s="63"/>
      <c r="K33" s="63"/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96.72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1308.75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/>
      <c r="D42" s="57"/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59"/>
      <c r="D43" s="57"/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58"/>
      <c r="D45" s="57"/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8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1308.75</v>
      </c>
      <c r="I16" s="18">
        <f>K36</f>
        <v>301.70999999999998</v>
      </c>
      <c r="J16" s="18">
        <f>I16+H16+G16</f>
        <v>1610.46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102</v>
      </c>
      <c r="G20" s="46"/>
      <c r="H20" s="46"/>
      <c r="I20" s="9"/>
      <c r="J20" s="22">
        <v>0</v>
      </c>
      <c r="K20" s="9">
        <f>H21</f>
        <v>9.06</v>
      </c>
    </row>
    <row r="21" spans="3:11" ht="21" x14ac:dyDescent="0.35">
      <c r="C21" s="39"/>
      <c r="D21" s="8"/>
      <c r="E21" s="8"/>
      <c r="F21" s="46">
        <v>2731</v>
      </c>
      <c r="G21" s="46">
        <v>2730</v>
      </c>
      <c r="H21" s="47">
        <f>(F21-G21)*9.06</f>
        <v>9.06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292.64999999999998</v>
      </c>
    </row>
    <row r="25" spans="3:11" ht="21" x14ac:dyDescent="0.35">
      <c r="C25" s="39"/>
      <c r="D25" s="8"/>
      <c r="E25" s="8"/>
      <c r="F25" s="46">
        <v>14</v>
      </c>
      <c r="G25" s="46">
        <v>11</v>
      </c>
      <c r="H25" s="47">
        <f>(F25-G25)*97.55</f>
        <v>292.64999999999998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3</v>
      </c>
      <c r="G26" s="90"/>
      <c r="H26" s="45"/>
      <c r="I26" s="9"/>
      <c r="J26" s="9"/>
      <c r="K26" s="9"/>
    </row>
    <row r="27" spans="3:11" ht="21" x14ac:dyDescent="0.35">
      <c r="C27" s="39"/>
      <c r="D27" s="67"/>
      <c r="E27" s="67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4"/>
      <c r="D29" s="64"/>
      <c r="E29" s="64"/>
      <c r="F29" s="8"/>
      <c r="G29" s="8"/>
      <c r="H29" s="8"/>
      <c r="I29" s="9"/>
      <c r="J29" s="22"/>
      <c r="K29" s="9"/>
    </row>
    <row r="30" spans="3:11" ht="21" x14ac:dyDescent="0.35">
      <c r="C30" s="64"/>
      <c r="D30" s="64"/>
      <c r="E30" s="64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4"/>
      <c r="D31" s="64"/>
      <c r="E31" s="64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customHeight="1" x14ac:dyDescent="0.35">
      <c r="C33" s="38"/>
      <c r="D33" s="93"/>
      <c r="E33" s="93"/>
      <c r="F33" s="94"/>
      <c r="G33" s="94"/>
      <c r="H33" s="94"/>
      <c r="I33" s="94"/>
      <c r="J33" s="63"/>
      <c r="K33" s="63"/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301.70999999999998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1610.46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/>
      <c r="D42" s="57"/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59"/>
      <c r="D43" s="57"/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58"/>
      <c r="D45" s="57"/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8" zoomScale="85" zoomScaleNormal="85" workbookViewId="0">
      <selection activeCell="M21" sqref="M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1610.46</v>
      </c>
      <c r="I16" s="18">
        <f>K36</f>
        <v>106.69999999999999</v>
      </c>
      <c r="J16" s="18">
        <f>I16+H16+G16</f>
        <v>1717.16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107</v>
      </c>
      <c r="G20" s="46"/>
      <c r="H20" s="46"/>
      <c r="I20" s="9"/>
      <c r="J20" s="22">
        <v>0</v>
      </c>
      <c r="K20" s="9">
        <f>H21</f>
        <v>8.6300000000000008</v>
      </c>
    </row>
    <row r="21" spans="3:11" ht="21" x14ac:dyDescent="0.35">
      <c r="C21" s="39"/>
      <c r="D21" s="8"/>
      <c r="E21" s="8"/>
      <c r="F21" s="46">
        <v>2732</v>
      </c>
      <c r="G21" s="46">
        <v>2731</v>
      </c>
      <c r="H21" s="47">
        <f>(F21-G21)*8.63</f>
        <v>8.6300000000000008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98.07</v>
      </c>
    </row>
    <row r="25" spans="3:11" ht="21" x14ac:dyDescent="0.35">
      <c r="C25" s="39"/>
      <c r="D25" s="8"/>
      <c r="E25" s="8"/>
      <c r="F25" s="46">
        <v>15</v>
      </c>
      <c r="G25" s="46">
        <v>14</v>
      </c>
      <c r="H25" s="47">
        <f>(F25-G25)*98.07</f>
        <v>98.07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1</v>
      </c>
      <c r="G26" s="90"/>
      <c r="H26" s="45"/>
      <c r="I26" s="9"/>
      <c r="J26" s="9"/>
      <c r="K26" s="9"/>
    </row>
    <row r="27" spans="3:11" ht="21" x14ac:dyDescent="0.35">
      <c r="C27" s="39"/>
      <c r="D27" s="70"/>
      <c r="E27" s="70"/>
      <c r="F27" s="69"/>
      <c r="G27" s="69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4"/>
      <c r="D29" s="64"/>
      <c r="E29" s="64"/>
      <c r="F29" s="8"/>
      <c r="G29" s="8"/>
      <c r="H29" s="8"/>
      <c r="I29" s="9"/>
      <c r="J29" s="22"/>
      <c r="K29" s="9"/>
    </row>
    <row r="30" spans="3:11" ht="21" x14ac:dyDescent="0.35">
      <c r="C30" s="64"/>
      <c r="D30" s="64"/>
      <c r="E30" s="64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4"/>
      <c r="D31" s="64"/>
      <c r="E31" s="64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customHeight="1" x14ac:dyDescent="0.35">
      <c r="C33" s="38"/>
      <c r="D33" s="93"/>
      <c r="E33" s="93"/>
      <c r="F33" s="94"/>
      <c r="G33" s="94"/>
      <c r="H33" s="94"/>
      <c r="I33" s="94"/>
      <c r="J33" s="63"/>
      <c r="K33" s="63"/>
    </row>
    <row r="34" spans="2:12" ht="27" customHeight="1" x14ac:dyDescent="0.35">
      <c r="C34" s="40"/>
      <c r="D34" s="44"/>
      <c r="E34" s="44"/>
      <c r="F34" s="68"/>
      <c r="G34" s="68"/>
      <c r="H34" s="6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106.69999999999999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1717.16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/>
      <c r="D42" s="57"/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59"/>
      <c r="D43" s="57"/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58"/>
      <c r="D45" s="57"/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85" zoomScaleNormal="85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>
        <v>5544</v>
      </c>
      <c r="H16" s="18">
        <v>1717.16</v>
      </c>
      <c r="I16" s="18">
        <f>K36</f>
        <v>1491.88</v>
      </c>
      <c r="J16" s="18">
        <f>I16+H16+G16</f>
        <v>8753.0400000000009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5" t="s">
        <v>118</v>
      </c>
      <c r="E20" s="95"/>
      <c r="F20" s="46" t="s">
        <v>111</v>
      </c>
      <c r="G20" s="46"/>
      <c r="H20" s="46"/>
      <c r="I20" s="9"/>
      <c r="J20" s="22">
        <v>0</v>
      </c>
      <c r="K20" s="9">
        <f>H21</f>
        <v>7.32</v>
      </c>
    </row>
    <row r="21" spans="3:11" ht="21" x14ac:dyDescent="0.35">
      <c r="C21" s="39"/>
      <c r="D21" s="8"/>
      <c r="E21" s="8"/>
      <c r="F21" s="46">
        <v>2733</v>
      </c>
      <c r="G21" s="46">
        <v>2732</v>
      </c>
      <c r="H21" s="47">
        <f>(F21-G21)*7.32</f>
        <v>7.32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119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98.56</v>
      </c>
    </row>
    <row r="25" spans="3:11" ht="21" x14ac:dyDescent="0.35">
      <c r="C25" s="39"/>
      <c r="D25" s="8"/>
      <c r="E25" s="8"/>
      <c r="F25" s="46">
        <v>16</v>
      </c>
      <c r="G25" s="46">
        <v>15</v>
      </c>
      <c r="H25" s="47">
        <f>(F25-G25)*98.56</f>
        <v>98.56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1</v>
      </c>
      <c r="G26" s="90"/>
      <c r="H26" s="45"/>
      <c r="I26" s="9"/>
      <c r="J26" s="9"/>
      <c r="K26" s="9"/>
    </row>
    <row r="27" spans="3:11" ht="21" x14ac:dyDescent="0.35">
      <c r="C27" s="39"/>
      <c r="D27" s="73"/>
      <c r="E27" s="73"/>
      <c r="F27" s="72"/>
      <c r="G27" s="72"/>
      <c r="H27" s="45"/>
      <c r="I27" s="9"/>
      <c r="J27" s="9"/>
      <c r="K27" s="9"/>
    </row>
    <row r="28" spans="3:11" ht="21" x14ac:dyDescent="0.35">
      <c r="C28" s="38">
        <v>43962</v>
      </c>
      <c r="D28" s="95" t="s">
        <v>116</v>
      </c>
      <c r="E28" s="95"/>
      <c r="F28" s="46" t="s">
        <v>117</v>
      </c>
      <c r="G28" s="46"/>
      <c r="H28" s="46"/>
      <c r="I28" s="9"/>
      <c r="J28" s="22">
        <v>0</v>
      </c>
      <c r="K28" s="9">
        <f>H29</f>
        <v>1386</v>
      </c>
    </row>
    <row r="29" spans="3:11" ht="21" customHeight="1" x14ac:dyDescent="0.35">
      <c r="C29" s="39"/>
      <c r="D29" s="8"/>
      <c r="E29" s="8"/>
      <c r="F29" s="46">
        <v>23.1</v>
      </c>
      <c r="G29" s="46">
        <v>60</v>
      </c>
      <c r="H29" s="47">
        <f>F29*G29</f>
        <v>1386</v>
      </c>
      <c r="I29" s="9"/>
      <c r="J29" s="22"/>
      <c r="K29" s="9"/>
    </row>
    <row r="30" spans="3:11" ht="21" x14ac:dyDescent="0.35">
      <c r="C30" s="64"/>
      <c r="D30" s="64"/>
      <c r="E30" s="64"/>
      <c r="F30" s="77"/>
      <c r="G30" s="78"/>
      <c r="H30" s="78"/>
      <c r="I30" s="9"/>
    </row>
    <row r="31" spans="3:11" ht="30" customHeight="1" x14ac:dyDescent="0.35">
      <c r="C31" s="64"/>
      <c r="D31" s="64"/>
      <c r="E31" s="64"/>
      <c r="F31" s="78"/>
      <c r="G31" s="78"/>
      <c r="H31" s="78"/>
      <c r="I31" s="9"/>
      <c r="J31" s="9"/>
      <c r="K31" s="9"/>
    </row>
    <row r="32" spans="3:11" ht="2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customHeight="1" x14ac:dyDescent="0.35">
      <c r="C33" s="38"/>
      <c r="D33" s="93"/>
      <c r="E33" s="93"/>
      <c r="F33" s="94"/>
      <c r="G33" s="94"/>
      <c r="H33" s="94"/>
      <c r="I33" s="94"/>
      <c r="J33" s="63"/>
      <c r="K33" s="63"/>
    </row>
    <row r="34" spans="2:12" ht="27" customHeight="1" x14ac:dyDescent="0.35">
      <c r="C34" s="40"/>
      <c r="D34" s="44"/>
      <c r="E34" s="44"/>
      <c r="F34" s="71"/>
      <c r="G34" s="71"/>
      <c r="H34" s="7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</f>
        <v>1491.88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8753.0400000000009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/>
      <c r="D42" s="57"/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59"/>
      <c r="D43" s="57"/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58"/>
      <c r="D45" s="57"/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3:E33"/>
    <mergeCell ref="F33:I33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abSelected="1" topLeftCell="A13" zoomScale="55" zoomScaleNormal="5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121</v>
      </c>
      <c r="E16" s="49" t="s">
        <v>122</v>
      </c>
      <c r="F16" s="18"/>
      <c r="G16" s="18"/>
      <c r="H16" s="18"/>
      <c r="I16" s="18">
        <f>K34</f>
        <v>1410.06</v>
      </c>
      <c r="J16" s="18">
        <f>I16+H16+G16</f>
        <v>1410.06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5" t="s">
        <v>32</v>
      </c>
      <c r="E20" s="95"/>
      <c r="F20" s="46" t="s">
        <v>126</v>
      </c>
      <c r="G20" s="46"/>
      <c r="H20" s="46"/>
      <c r="I20" s="9"/>
      <c r="J20" s="22">
        <v>0</v>
      </c>
      <c r="K20" s="9">
        <f>H21</f>
        <v>24.06</v>
      </c>
    </row>
    <row r="21" spans="3:11" ht="21" x14ac:dyDescent="0.35">
      <c r="C21" s="39"/>
      <c r="D21" s="8"/>
      <c r="E21" s="8"/>
      <c r="F21" s="46">
        <v>2736</v>
      </c>
      <c r="G21" s="46">
        <v>2733</v>
      </c>
      <c r="H21" s="47">
        <f>(F21-G21)*8.02</f>
        <v>24.06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3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124</v>
      </c>
      <c r="E24" s="8"/>
      <c r="F24" s="46" t="s">
        <v>127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16</v>
      </c>
      <c r="G25" s="46">
        <v>16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76"/>
      <c r="E27" s="76"/>
      <c r="F27" s="75"/>
      <c r="G27" s="75"/>
      <c r="H27" s="45"/>
      <c r="I27" s="9"/>
      <c r="J27" s="9"/>
      <c r="K27" s="9"/>
    </row>
    <row r="28" spans="3:11" ht="21" x14ac:dyDescent="0.35">
      <c r="C28" s="38">
        <v>44170</v>
      </c>
      <c r="D28" s="95" t="s">
        <v>116</v>
      </c>
      <c r="E28" s="95"/>
      <c r="F28" s="46" t="s">
        <v>123</v>
      </c>
      <c r="G28" s="46"/>
      <c r="H28" s="46"/>
      <c r="I28" s="9"/>
      <c r="J28" s="22">
        <v>0</v>
      </c>
      <c r="K28" s="9">
        <f>H29</f>
        <v>1386</v>
      </c>
    </row>
    <row r="29" spans="3:11" ht="21" customHeight="1" x14ac:dyDescent="0.35">
      <c r="C29" s="39"/>
      <c r="D29" s="8"/>
      <c r="E29" s="8"/>
      <c r="F29" s="46">
        <v>23.1</v>
      </c>
      <c r="G29" s="46">
        <v>60</v>
      </c>
      <c r="H29" s="47">
        <f>F29*G29</f>
        <v>1386</v>
      </c>
      <c r="I29" s="9"/>
      <c r="J29" s="22"/>
      <c r="K29" s="9"/>
    </row>
    <row r="30" spans="3:11" ht="21" x14ac:dyDescent="0.35">
      <c r="C30" s="64"/>
      <c r="D30" s="64"/>
      <c r="E30" s="64"/>
      <c r="F30" s="77"/>
      <c r="G30" s="78"/>
      <c r="H30" s="78"/>
      <c r="I30" s="9"/>
    </row>
    <row r="31" spans="3:11" ht="21" customHeight="1" x14ac:dyDescent="0.35">
      <c r="C31" s="38"/>
      <c r="D31" s="93"/>
      <c r="E31" s="93"/>
      <c r="F31" s="94"/>
      <c r="G31" s="94"/>
      <c r="H31" s="94"/>
      <c r="I31" s="94"/>
      <c r="J31" s="63"/>
      <c r="K31" s="63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(K20+K24+K28)</f>
        <v>1410.06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1410.06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79" t="s">
        <v>17</v>
      </c>
      <c r="D39" s="79"/>
      <c r="E39" s="79"/>
      <c r="F39" s="79"/>
      <c r="G39" s="79"/>
      <c r="H39" s="79"/>
      <c r="I39" s="79"/>
      <c r="J39" s="79"/>
      <c r="K39" s="79"/>
      <c r="L39" s="3"/>
    </row>
    <row r="40" spans="2:12" s="8" customFormat="1" ht="23.25" x14ac:dyDescent="0.35">
      <c r="B40" s="3"/>
      <c r="C40" s="59"/>
      <c r="D40" s="57"/>
      <c r="E40" s="3"/>
      <c r="F40" s="3"/>
      <c r="G40" s="3"/>
      <c r="H40" s="3"/>
      <c r="I40" s="4"/>
      <c r="J40" s="4"/>
      <c r="K40" s="4"/>
      <c r="L40" s="3"/>
    </row>
    <row r="41" spans="2:12" s="8" customFormat="1" ht="23.25" x14ac:dyDescent="0.35">
      <c r="B41" s="3"/>
      <c r="C41" s="59"/>
      <c r="D41" s="57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8"/>
      <c r="D42" s="57"/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8"/>
      <c r="D43" s="57"/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88"/>
      <c r="D46" s="88"/>
      <c r="E46" s="88"/>
      <c r="F46" s="88"/>
      <c r="G46" s="88"/>
      <c r="H46" s="88"/>
      <c r="I46" s="88"/>
      <c r="J46" s="88"/>
      <c r="K46" s="88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2"/>
      <c r="J47" s="42"/>
      <c r="K47" s="42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9" t="s">
        <v>125</v>
      </c>
      <c r="D55" s="89"/>
      <c r="E55" s="89"/>
      <c r="F55" s="8"/>
      <c r="G55" s="89" t="s">
        <v>31</v>
      </c>
      <c r="H55" s="89"/>
      <c r="I55" s="9"/>
      <c r="J55" s="9"/>
      <c r="K55" s="9"/>
    </row>
    <row r="56" spans="3:11" ht="21" x14ac:dyDescent="0.35">
      <c r="C56" s="79" t="s">
        <v>23</v>
      </c>
      <c r="D56" s="79"/>
      <c r="E56" s="79"/>
      <c r="F56" s="8"/>
      <c r="G56" s="79" t="s">
        <v>24</v>
      </c>
      <c r="H56" s="79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J58" s="43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C46:K46"/>
    <mergeCell ref="C55:E55"/>
    <mergeCell ref="G55:H55"/>
    <mergeCell ref="C56:E56"/>
    <mergeCell ref="G56:H56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2727</v>
      </c>
      <c r="G21" s="46">
        <v>2727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49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2727</v>
      </c>
      <c r="G21" s="46">
        <v>2727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/>
      <c r="I16" s="18">
        <f>K35</f>
        <v>17.399999999999999</v>
      </c>
      <c r="J16" s="18">
        <f>I16+H16+G16</f>
        <v>17.399999999999999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54</v>
      </c>
      <c r="G20" s="46"/>
      <c r="H20" s="46"/>
      <c r="I20" s="9"/>
      <c r="J20" s="22">
        <v>0</v>
      </c>
      <c r="K20" s="9">
        <f>H21</f>
        <v>17.399999999999999</v>
      </c>
    </row>
    <row r="21" spans="3:11" ht="21" x14ac:dyDescent="0.35">
      <c r="C21" s="39"/>
      <c r="D21" s="8"/>
      <c r="E21" s="8"/>
      <c r="F21" s="46">
        <v>2728</v>
      </c>
      <c r="G21" s="46">
        <v>2727</v>
      </c>
      <c r="H21" s="47">
        <f>(F21-G21)*17.4</f>
        <v>17.399999999999999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17.399999999999999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17.399999999999999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17.399999999999999</v>
      </c>
      <c r="I16" s="18">
        <f>K35</f>
        <v>134.71</v>
      </c>
      <c r="J16" s="18">
        <f>I16+H16+G16</f>
        <v>152.11000000000001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59</v>
      </c>
      <c r="G20" s="46"/>
      <c r="H20" s="46"/>
      <c r="I20" s="9"/>
      <c r="J20" s="22">
        <v>0</v>
      </c>
      <c r="K20" s="9">
        <f>H21</f>
        <v>17.399999999999999</v>
      </c>
    </row>
    <row r="21" spans="3:11" ht="21" x14ac:dyDescent="0.35">
      <c r="C21" s="39"/>
      <c r="D21" s="8"/>
      <c r="E21" s="8"/>
      <c r="F21" s="46">
        <v>2729</v>
      </c>
      <c r="G21" s="46">
        <v>2728</v>
      </c>
      <c r="H21" s="47">
        <f>(F21-G21)*17.4</f>
        <v>17.399999999999999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134.71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152.11000000000001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152.11000000000001</v>
      </c>
      <c r="I16" s="18">
        <f>K35</f>
        <v>1071.6199999999999</v>
      </c>
      <c r="J16" s="18">
        <f>I16+H16+G16</f>
        <v>1223.73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64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2730</v>
      </c>
      <c r="G21" s="46">
        <v>2729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1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1055.79</v>
      </c>
    </row>
    <row r="25" spans="3:11" ht="21" x14ac:dyDescent="0.35">
      <c r="C25" s="39"/>
      <c r="D25" s="8"/>
      <c r="E25" s="8"/>
      <c r="F25" s="46">
        <v>10</v>
      </c>
      <c r="G25" s="46">
        <v>1</v>
      </c>
      <c r="H25" s="47">
        <f>(F25-G25)*117.31</f>
        <v>1055.79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9</v>
      </c>
      <c r="G26" s="90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1071.6199999999999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1223.73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8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85" zoomScaleNormal="85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1223.73</v>
      </c>
      <c r="I16" s="18">
        <f>K36</f>
        <v>0</v>
      </c>
      <c r="J16" s="18">
        <f>I16+H16+G16</f>
        <v>1223.73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2730</v>
      </c>
      <c r="G21" s="46">
        <v>2730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2" t="s">
        <v>77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1223.73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 t="s">
        <v>66</v>
      </c>
      <c r="D42" s="57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8"/>
      <c r="D43" s="57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34" zoomScale="85" zoomScaleNormal="85" workbookViewId="0">
      <selection activeCell="I47" sqref="I4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>
        <v>1223.73</v>
      </c>
      <c r="I16" s="18">
        <f>K36</f>
        <v>-2.65</v>
      </c>
      <c r="J16" s="18">
        <f>I16+H16+G16</f>
        <v>1221.08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81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2730</v>
      </c>
      <c r="G21" s="46">
        <v>2730</v>
      </c>
      <c r="H21" s="47">
        <f>(F21-G21)*9.76</f>
        <v>0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2" t="s">
        <v>83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75" customHeight="1" x14ac:dyDescent="0.35">
      <c r="C33" s="38"/>
      <c r="D33" s="93" t="s">
        <v>84</v>
      </c>
      <c r="E33" s="93"/>
      <c r="F33" s="94" t="s">
        <v>85</v>
      </c>
      <c r="G33" s="94"/>
      <c r="H33" s="94"/>
      <c r="I33" s="94"/>
      <c r="J33" s="63">
        <v>0</v>
      </c>
      <c r="K33" s="63">
        <f>2.65</f>
        <v>2.65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1221.08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 x14ac:dyDescent="0.35">
      <c r="B42" s="3"/>
      <c r="C42" s="59"/>
      <c r="D42" s="57"/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59" t="s">
        <v>66</v>
      </c>
      <c r="D43" s="57" t="s">
        <v>97</v>
      </c>
      <c r="E43" s="3"/>
      <c r="F43" s="3"/>
      <c r="G43" s="3"/>
      <c r="H43" s="3"/>
      <c r="I43" s="4"/>
      <c r="J43" s="4"/>
      <c r="K43" s="4"/>
    </row>
    <row r="44" spans="2:12" s="8" customFormat="1" ht="23.25" x14ac:dyDescent="0.35">
      <c r="B44" s="3"/>
      <c r="C44" s="1"/>
      <c r="D44" s="57" t="s">
        <v>98</v>
      </c>
      <c r="E44" s="3"/>
      <c r="F44" s="3"/>
      <c r="G44" s="3"/>
      <c r="H44" s="3"/>
      <c r="I44" s="4"/>
      <c r="J44" s="4"/>
      <c r="K44" s="4"/>
    </row>
    <row r="45" spans="2:12" s="8" customFormat="1" ht="21" x14ac:dyDescent="0.35">
      <c r="B45" s="3"/>
      <c r="C45" s="3"/>
      <c r="D45" s="57" t="s">
        <v>68</v>
      </c>
      <c r="E45" s="3"/>
      <c r="F45" s="3"/>
      <c r="G45" s="3"/>
      <c r="H45" s="3"/>
      <c r="I45" s="4"/>
      <c r="J45" s="4"/>
      <c r="K45" s="4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A7" zoomScale="85" zoomScaleNormal="85" workbookViewId="0">
      <selection activeCell="Q11" sqref="Q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87</v>
      </c>
      <c r="E16" s="49" t="s">
        <v>88</v>
      </c>
      <c r="F16" s="18"/>
      <c r="G16" s="18"/>
      <c r="H16" s="18">
        <v>1221.08</v>
      </c>
      <c r="I16" s="18">
        <f>K36</f>
        <v>-9.0500000000000007</v>
      </c>
      <c r="J16" s="18">
        <f>I16+H16+G16</f>
        <v>1212.03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89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2730</v>
      </c>
      <c r="G21" s="46">
        <v>2730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1" t="s">
        <v>75</v>
      </c>
      <c r="E22" s="91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1" t="s">
        <v>76</v>
      </c>
      <c r="E26" s="91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4"/>
      <c r="D29" s="64"/>
      <c r="E29" s="64"/>
      <c r="F29" s="8"/>
      <c r="G29" s="8"/>
      <c r="H29" s="8"/>
      <c r="I29" s="9"/>
      <c r="J29" s="22"/>
      <c r="K29" s="9"/>
    </row>
    <row r="30" spans="3:11" ht="21" x14ac:dyDescent="0.35">
      <c r="C30" s="64"/>
      <c r="D30" s="64"/>
      <c r="E30" s="64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4"/>
      <c r="D31" s="64"/>
      <c r="E31" s="64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75" customHeight="1" x14ac:dyDescent="0.35">
      <c r="C33" s="38"/>
      <c r="D33" s="93" t="s">
        <v>84</v>
      </c>
      <c r="E33" s="93"/>
      <c r="F33" s="94" t="s">
        <v>91</v>
      </c>
      <c r="G33" s="94"/>
      <c r="H33" s="94"/>
      <c r="I33" s="94"/>
      <c r="J33" s="63">
        <v>0</v>
      </c>
      <c r="K33" s="63">
        <f>9.05</f>
        <v>9.0500000000000007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-9.0500000000000007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1212.03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1" x14ac:dyDescent="0.35">
      <c r="B42" s="3"/>
      <c r="C42" s="58"/>
      <c r="D42" s="57"/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8"/>
      <c r="D43" s="57"/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88"/>
      <c r="D46" s="88"/>
      <c r="E46" s="88"/>
      <c r="F46" s="88"/>
      <c r="G46" s="88"/>
      <c r="H46" s="88"/>
      <c r="I46" s="88"/>
      <c r="J46" s="88"/>
      <c r="K46" s="88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2"/>
      <c r="J47" s="42"/>
      <c r="K47" s="42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9" t="s">
        <v>33</v>
      </c>
      <c r="D55" s="89"/>
      <c r="E55" s="89"/>
      <c r="F55" s="8"/>
      <c r="G55" s="89" t="s">
        <v>31</v>
      </c>
      <c r="H55" s="89"/>
      <c r="I55" s="9"/>
      <c r="J55" s="9"/>
      <c r="K55" s="9"/>
    </row>
    <row r="56" spans="3:11" ht="21" x14ac:dyDescent="0.35">
      <c r="C56" s="79" t="s">
        <v>23</v>
      </c>
      <c r="D56" s="79"/>
      <c r="E56" s="79"/>
      <c r="F56" s="8"/>
      <c r="G56" s="79" t="s">
        <v>24</v>
      </c>
      <c r="H56" s="79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J58" s="43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6:K46"/>
    <mergeCell ref="C55:E55"/>
    <mergeCell ref="G55:H55"/>
    <mergeCell ref="C56:E56"/>
    <mergeCell ref="G56:H56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2020-11-05T07:19:38Z</cp:lastPrinted>
  <dcterms:created xsi:type="dcterms:W3CDTF">2018-02-28T02:33:50Z</dcterms:created>
  <dcterms:modified xsi:type="dcterms:W3CDTF">2020-12-17T00:08:54Z</dcterms:modified>
</cp:coreProperties>
</file>