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2" activeTab="8"/>
  </bookViews>
  <sheets>
    <sheet name="MAR 2020" sheetId="3" r:id="rId1"/>
    <sheet name="APR 2020" sheetId="4" r:id="rId2"/>
    <sheet name="MAY 2020" sheetId="5" r:id="rId3"/>
    <sheet name="JUN 2020" sheetId="6" r:id="rId4"/>
    <sheet name="JUL 2020" sheetId="7" r:id="rId5"/>
    <sheet name="AUG 2020" sheetId="8" r:id="rId6"/>
    <sheet name="SEPT 2020" sheetId="9" r:id="rId7"/>
    <sheet name="OCT 2020" sheetId="10" r:id="rId8"/>
    <sheet name="DEC 2020" sheetId="11" r:id="rId9"/>
  </sheets>
  <definedNames>
    <definedName name="_xlnm.Print_Area" localSheetId="1">'APR 2020'!$A$1:$K$59</definedName>
    <definedName name="_xlnm.Print_Area" localSheetId="5">'AUG 2020'!$A$1:$K$57</definedName>
    <definedName name="_xlnm.Print_Area" localSheetId="8">'DEC 2020'!$A$1:$K$55</definedName>
    <definedName name="_xlnm.Print_Area" localSheetId="4">'JUL 2020'!$A$1:$K$57</definedName>
    <definedName name="_xlnm.Print_Area" localSheetId="3">'JUN 2020'!$A$1:$K$57</definedName>
    <definedName name="_xlnm.Print_Area" localSheetId="0">'MAR 2020'!$A$1:$K$57</definedName>
    <definedName name="_xlnm.Print_Area" localSheetId="2">'MAY 2020'!$A$1:$K$60</definedName>
    <definedName name="_xlnm.Print_Area" localSheetId="7">'OCT 2020'!$A$1:$K$57</definedName>
    <definedName name="_xlnm.Print_Area" localSheetId="6">'SEPT 2020'!$A$1:$K$57</definedName>
  </definedNames>
  <calcPr calcId="152511"/>
</workbook>
</file>

<file path=xl/calcChain.xml><?xml version="1.0" encoding="utf-8"?>
<calcChain xmlns="http://schemas.openxmlformats.org/spreadsheetml/2006/main">
  <c r="H25" i="11" l="1"/>
  <c r="H21" i="11"/>
  <c r="F26" i="11" l="1"/>
  <c r="K33" i="11" l="1"/>
  <c r="H29" i="11"/>
  <c r="K28" i="11" s="1"/>
  <c r="K24" i="11"/>
  <c r="F22" i="11"/>
  <c r="K20" i="11"/>
  <c r="K34" i="11" l="1"/>
  <c r="I16" i="11" s="1"/>
  <c r="J16" i="11" l="1"/>
  <c r="K36" i="11"/>
  <c r="H29" i="10" l="1"/>
  <c r="K28" i="10" s="1"/>
  <c r="H25" i="10" l="1"/>
  <c r="H21" i="10" l="1"/>
  <c r="K20" i="10" s="1"/>
  <c r="K35" i="10"/>
  <c r="F26" i="10"/>
  <c r="K24" i="10"/>
  <c r="F22" i="10"/>
  <c r="K36" i="10" l="1"/>
  <c r="I16" i="10"/>
  <c r="J16" i="10" s="1"/>
  <c r="H21" i="9"/>
  <c r="H25" i="9"/>
  <c r="K24" i="9" s="1"/>
  <c r="K35" i="9"/>
  <c r="K30" i="9"/>
  <c r="K28" i="9"/>
  <c r="F26" i="9"/>
  <c r="F22" i="9"/>
  <c r="K20" i="9"/>
  <c r="K38" i="10" l="1"/>
  <c r="K36" i="9"/>
  <c r="I16" i="9" s="1"/>
  <c r="K38" i="9"/>
  <c r="J16" i="9"/>
  <c r="H25" i="8"/>
  <c r="H21" i="8"/>
  <c r="K35" i="8" l="1"/>
  <c r="K30" i="8"/>
  <c r="K28" i="8"/>
  <c r="F26" i="8"/>
  <c r="K24" i="8"/>
  <c r="F22" i="8"/>
  <c r="K20" i="8"/>
  <c r="K36" i="8" l="1"/>
  <c r="I16" i="8" s="1"/>
  <c r="K38" i="8" s="1"/>
  <c r="H25" i="7"/>
  <c r="K24" i="7" s="1"/>
  <c r="H21" i="7"/>
  <c r="K20" i="7" s="1"/>
  <c r="K35" i="7"/>
  <c r="K30" i="7"/>
  <c r="K28" i="7"/>
  <c r="F26" i="7"/>
  <c r="F22" i="7"/>
  <c r="K35" i="6"/>
  <c r="K33" i="6"/>
  <c r="H25" i="6"/>
  <c r="K24" i="6" s="1"/>
  <c r="H21" i="6"/>
  <c r="K30" i="6"/>
  <c r="F26" i="6"/>
  <c r="F22" i="6"/>
  <c r="K20" i="6"/>
  <c r="K33" i="5"/>
  <c r="K36" i="5"/>
  <c r="K35" i="5"/>
  <c r="J16" i="8" l="1"/>
  <c r="K36" i="7"/>
  <c r="I16" i="7" s="1"/>
  <c r="K28" i="6"/>
  <c r="K36" i="6" s="1"/>
  <c r="I16" i="6" s="1"/>
  <c r="J16" i="6" s="1"/>
  <c r="K38" i="7" l="1"/>
  <c r="J16" i="7"/>
  <c r="K38" i="6"/>
  <c r="H21" i="5" l="1"/>
  <c r="K30" i="5"/>
  <c r="F26" i="5"/>
  <c r="H25" i="5"/>
  <c r="K24" i="5" s="1"/>
  <c r="F22" i="5"/>
  <c r="K20" i="5"/>
  <c r="I28" i="5" l="1"/>
  <c r="K28" i="5" s="1"/>
  <c r="I16" i="5"/>
  <c r="F26" i="4"/>
  <c r="F22" i="4"/>
  <c r="K38" i="5" l="1"/>
  <c r="J16" i="5"/>
  <c r="H25" i="4"/>
  <c r="K24" i="4" s="1"/>
  <c r="H21" i="4"/>
  <c r="K35" i="4"/>
  <c r="K33" i="4"/>
  <c r="K30" i="4"/>
  <c r="K20" i="4" l="1"/>
  <c r="I28" i="4"/>
  <c r="K28" i="4" s="1"/>
  <c r="K36" i="4"/>
  <c r="I16" i="4" s="1"/>
  <c r="J16" i="4" s="1"/>
  <c r="H25" i="3"/>
  <c r="H21" i="3"/>
  <c r="K38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<sst xmlns="http://schemas.openxmlformats.org/spreadsheetml/2006/main" count="425" uniqueCount="103">
  <si>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</si>
  <si>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</si>
  <si>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</si>
  <si>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</si>
  <si>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</si>
  <si>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</si>
  <si>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</si>
  <si>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</si>
  <si>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</si>
  <si>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</si>
  <si>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</si>
  <si>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</si>
  <si>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</si>
  <si>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</si>
  <si>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</si>
  <si>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</si>
  <si>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</si>
  <si>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</si>
  <si>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</si>
  <si>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</si>
  <si>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</si>
  <si>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</si>
  <si>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</si>
  <si>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</si>
  <si>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</si>
  <si>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</si>
  <si>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</si>
  <si>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</si>
  <si>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</si>
  <si>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</si>
  <si>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</si>
  <si>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</si>
  <si>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</si>
  <si>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</si>
  <si>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</si>
  <si>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</si>
  <si>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CHANJIN PARK</t>
  </si>
  <si>
    <t>17B18</t>
  </si>
  <si>
    <t>BILLING MONTH: MARCH 2020</t>
  </si>
  <si>
    <t>APR 5 2020</t>
  </si>
  <si>
    <t>APR 15 2020</t>
  </si>
  <si>
    <t>PRES: MAR 25 2020 - PREV: FEB 26 2020 * 117.31</t>
  </si>
  <si>
    <t>PRES: MAR 25 2020 - PREV: FEB 26 2020 * 15.83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</si>
  <si>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</si>
  <si>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</si>
  <si>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</si>
  <si>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</si>
  <si>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</si>
  <si>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</si>
  <si>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</si>
  <si>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</si>
  <si>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</si>
  <si>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</si>
  <si>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</si>
  <si>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</si>
  <si>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</si>
  <si>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</si>
  <si>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</si>
  <si>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9.76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</si>
  <si>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</si>
  <si>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</si>
  <si>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</si>
  <si>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</si>
  <si>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</si>
  <si>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2020 - 4 kWh x 10.98 = 43.92 + 20% (AC) = 52.70 - 63.32 (billing Mar2020) = </t>
    </r>
    <r>
      <rPr>
        <b/>
        <u/>
        <sz val="14"/>
        <color rgb="FFFF0000"/>
        <rFont val="Calibri"/>
        <family val="2"/>
        <scheme val="minor"/>
      </rPr>
      <t>10.62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</si>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</sst>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183132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0" y="1383241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431787</xdr:colOff>
      <xdr:row>53</xdr:row>
      <xdr:rowOff>108251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14361583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183133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87450"/>
          <a:ext cx="745671" cy="1249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431787</xdr:colOff>
      <xdr:row>51</xdr:row>
      <xdr:rowOff>108251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4420850"/>
          <a:ext cx="1708137" cy="37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J10" sqref="J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180.63</v>
      </c>
      <c r="J16" s="18">
        <f>I16+H16+G16</f>
        <v>180.63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79" t="s">
        <v>32</v>
      </c>
      <c r="E20" s="79"/>
      <c r="F20" s="45" t="s">
        <v>42</v>
      </c>
      <c r="G20" s="45"/>
      <c r="H20" s="45"/>
      <c r="I20" s="9"/>
      <c r="J20" s="22">
        <v>0</v>
      </c>
      <c r="K20" s="9">
        <f>H21</f>
        <v>63.32</v>
      </c>
    </row>
    <row r="21" spans="3:11" ht="21" x14ac:dyDescent="0.35">
      <c r="C21" s="38"/>
      <c r="D21" s="8"/>
      <c r="E21" s="8"/>
      <c r="F21" s="45">
        <v>4</v>
      </c>
      <c r="G21" s="45">
        <v>0</v>
      </c>
      <c r="H21" s="46">
        <f>(F21-G21)*15.83</f>
        <v>63.32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0"/>
      <c r="G29" s="81"/>
      <c r="H29" s="8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1"/>
      <c r="G30" s="81"/>
      <c r="H30" s="81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0"/>
      <c r="G32" s="81"/>
      <c r="H32" s="8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180.63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180.63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3" t="s">
        <v>17</v>
      </c>
      <c r="D40" s="73"/>
      <c r="E40" s="73"/>
      <c r="F40" s="73"/>
      <c r="G40" s="73"/>
      <c r="H40" s="73"/>
      <c r="I40" s="73"/>
      <c r="J40" s="73"/>
      <c r="K40" s="73"/>
      <c r="L40" s="3"/>
    </row>
    <row r="41" spans="2:12" s="8" customFormat="1" ht="21" x14ac:dyDescent="0.35">
      <c r="B41" s="3"/>
      <c r="C41" s="51" t="s">
        <v>43</v>
      </c>
      <c r="D41" s="51" t="s">
        <v>44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2"/>
      <c r="D42" s="51" t="s">
        <v>45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2"/>
      <c r="D45" s="82"/>
      <c r="E45" s="82"/>
      <c r="F45" s="82"/>
      <c r="G45" s="82"/>
      <c r="H45" s="82"/>
      <c r="I45" s="82"/>
      <c r="J45" s="82"/>
      <c r="K45" s="8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3" t="s">
        <v>33</v>
      </c>
      <c r="D54" s="83"/>
      <c r="E54" s="83"/>
      <c r="F54" s="8"/>
      <c r="G54" s="83" t="s">
        <v>31</v>
      </c>
      <c r="H54" s="83"/>
      <c r="I54" s="9"/>
      <c r="J54" s="9"/>
      <c r="K54" s="9"/>
    </row>
    <row r="55" spans="3:11" ht="21" x14ac:dyDescent="0.35">
      <c r="C55" s="73" t="s">
        <v>23</v>
      </c>
      <c r="D55" s="73"/>
      <c r="E55" s="73"/>
      <c r="F55" s="8"/>
      <c r="G55" s="73" t="s">
        <v>24</v>
      </c>
      <c r="H55" s="7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K36" sqref="K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47</v>
      </c>
      <c r="E16" s="48" t="s">
        <v>48</v>
      </c>
      <c r="F16" s="18"/>
      <c r="G16" s="18"/>
      <c r="H16" s="18">
        <v>180.63</v>
      </c>
      <c r="I16" s="18">
        <f>K36</f>
        <v>0</v>
      </c>
      <c r="J16" s="18">
        <f>I16+H16+G16</f>
        <v>180.63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79" t="s">
        <v>32</v>
      </c>
      <c r="E20" s="79"/>
      <c r="F20" s="45" t="s">
        <v>49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4</v>
      </c>
      <c r="G21" s="45">
        <v>4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4" t="s">
        <v>52</v>
      </c>
      <c r="E22" s="84"/>
      <c r="F22" s="85">
        <f>F21-G21</f>
        <v>0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4" t="s">
        <v>53</v>
      </c>
      <c r="E26" s="84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6" t="s">
        <v>54</v>
      </c>
      <c r="D29" s="86"/>
      <c r="E29" s="86"/>
      <c r="F29" s="8"/>
      <c r="G29" s="8"/>
      <c r="H29" s="8"/>
      <c r="I29" s="9"/>
      <c r="J29" s="22"/>
      <c r="K29" s="9"/>
    </row>
    <row r="30" spans="3:11" ht="21" x14ac:dyDescent="0.35">
      <c r="C30" s="86"/>
      <c r="D30" s="86"/>
      <c r="E30" s="86"/>
      <c r="F30" s="80"/>
      <c r="G30" s="81"/>
      <c r="H30" s="81"/>
      <c r="I30" s="9">
        <v>0</v>
      </c>
      <c r="J30" s="22">
        <v>0</v>
      </c>
      <c r="K30" s="9">
        <f>I30+J30</f>
        <v>0</v>
      </c>
    </row>
    <row r="31" spans="3:11" ht="21" x14ac:dyDescent="0.35">
      <c r="C31" s="86"/>
      <c r="D31" s="86"/>
      <c r="E31" s="86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50"/>
      <c r="G32" s="50"/>
      <c r="H32" s="50"/>
      <c r="I32" s="9"/>
      <c r="J32" s="9"/>
      <c r="K32" s="9"/>
    </row>
    <row r="33" spans="2:12" ht="21" x14ac:dyDescent="0.35">
      <c r="C33" s="37"/>
      <c r="D33" s="43"/>
      <c r="E33" s="43"/>
      <c r="F33" s="80"/>
      <c r="G33" s="81"/>
      <c r="H33" s="8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0"/>
      <c r="G34" s="50"/>
      <c r="H34" s="5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180.63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3" t="s">
        <v>17</v>
      </c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3.25" x14ac:dyDescent="0.35">
      <c r="B42" s="3"/>
      <c r="C42" s="53" t="s">
        <v>43</v>
      </c>
      <c r="D42" s="51" t="s">
        <v>44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2"/>
      <c r="D43" s="51" t="s">
        <v>45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2"/>
      <c r="D44" s="51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2"/>
      <c r="D47" s="82"/>
      <c r="E47" s="82"/>
      <c r="F47" s="82"/>
      <c r="G47" s="82"/>
      <c r="H47" s="82"/>
      <c r="I47" s="82"/>
      <c r="J47" s="82"/>
      <c r="K47" s="8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3" t="s">
        <v>33</v>
      </c>
      <c r="D56" s="83"/>
      <c r="E56" s="83"/>
      <c r="F56" s="8"/>
      <c r="G56" s="83" t="s">
        <v>31</v>
      </c>
      <c r="H56" s="83"/>
      <c r="I56" s="9"/>
      <c r="J56" s="9"/>
      <c r="K56" s="9"/>
    </row>
    <row r="57" spans="3:11" ht="21" x14ac:dyDescent="0.35">
      <c r="C57" s="73" t="s">
        <v>23</v>
      </c>
      <c r="D57" s="73"/>
      <c r="E57" s="73"/>
      <c r="F57" s="8"/>
      <c r="G57" s="73" t="s">
        <v>24</v>
      </c>
      <c r="H57" s="7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24" zoomScale="90" zoomScaleNormal="90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56</v>
      </c>
      <c r="E16" s="48" t="s">
        <v>57</v>
      </c>
      <c r="F16" s="18"/>
      <c r="G16" s="18"/>
      <c r="H16" s="18">
        <v>180.63</v>
      </c>
      <c r="I16" s="18">
        <f>K36</f>
        <v>-10.62</v>
      </c>
      <c r="J16" s="18">
        <f>I16+H16+G16</f>
        <v>170.01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79" t="s">
        <v>32</v>
      </c>
      <c r="E20" s="79"/>
      <c r="F20" s="45" t="s">
        <v>58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4</v>
      </c>
      <c r="G21" s="45">
        <v>4</v>
      </c>
      <c r="H21" s="46">
        <f>(F21-G21)*9.76</f>
        <v>0</v>
      </c>
      <c r="I21" s="9"/>
      <c r="J21" s="9"/>
      <c r="K21" s="9"/>
    </row>
    <row r="22" spans="3:11" ht="21" x14ac:dyDescent="0.35">
      <c r="C22" s="38"/>
      <c r="D22" s="84" t="s">
        <v>52</v>
      </c>
      <c r="E22" s="84"/>
      <c r="F22" s="85">
        <f>F21-G21</f>
        <v>0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59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4" t="s">
        <v>53</v>
      </c>
      <c r="E26" s="84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 t="s">
        <v>51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6" t="s">
        <v>60</v>
      </c>
      <c r="D29" s="86"/>
      <c r="E29" s="86"/>
      <c r="F29" s="8"/>
      <c r="G29" s="8"/>
      <c r="H29" s="8"/>
      <c r="I29" s="9"/>
      <c r="J29" s="22"/>
      <c r="K29" s="9"/>
    </row>
    <row r="30" spans="3:11" ht="21" x14ac:dyDescent="0.35">
      <c r="C30" s="86"/>
      <c r="D30" s="86"/>
      <c r="E30" s="86"/>
      <c r="F30" s="80"/>
      <c r="G30" s="81"/>
      <c r="H30" s="81"/>
      <c r="I30" s="9">
        <v>0</v>
      </c>
      <c r="J30" s="22">
        <v>0</v>
      </c>
      <c r="K30" s="9">
        <f>I30+J30</f>
        <v>0</v>
      </c>
    </row>
    <row r="31" spans="3:11" ht="34.5" customHeight="1" x14ac:dyDescent="0.35">
      <c r="C31" s="86"/>
      <c r="D31" s="86"/>
      <c r="E31" s="86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54"/>
      <c r="G32" s="54"/>
      <c r="H32" s="54"/>
      <c r="I32" s="9"/>
      <c r="J32" s="9"/>
      <c r="K32" s="9"/>
    </row>
    <row r="33" spans="2:12" ht="78.75" customHeight="1" x14ac:dyDescent="0.35">
      <c r="C33" s="37"/>
      <c r="D33" s="87" t="s">
        <v>63</v>
      </c>
      <c r="E33" s="87"/>
      <c r="F33" s="88" t="s">
        <v>64</v>
      </c>
      <c r="G33" s="88"/>
      <c r="H33" s="88"/>
      <c r="I33" s="88"/>
      <c r="J33" s="60">
        <v>0</v>
      </c>
      <c r="K33" s="60">
        <f>10.62</f>
        <v>10.62</v>
      </c>
    </row>
    <row r="34" spans="2:12" ht="27" customHeight="1" x14ac:dyDescent="0.35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-10.62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170.01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3" t="s">
        <v>17</v>
      </c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3.25" x14ac:dyDescent="0.35">
      <c r="B42" s="3"/>
      <c r="C42" s="53"/>
      <c r="D42" s="51"/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53" t="s">
        <v>43</v>
      </c>
      <c r="D43" s="51" t="s">
        <v>61</v>
      </c>
      <c r="E43" s="3"/>
      <c r="F43" s="3"/>
      <c r="G43" s="3"/>
      <c r="H43" s="3"/>
      <c r="I43" s="4"/>
      <c r="J43" s="4"/>
      <c r="K43" s="4"/>
    </row>
    <row r="44" spans="2:12" s="8" customFormat="1" ht="23.25" x14ac:dyDescent="0.35">
      <c r="B44" s="3"/>
      <c r="C44" s="1"/>
      <c r="D44" s="51" t="s">
        <v>62</v>
      </c>
      <c r="E44" s="3"/>
      <c r="F44" s="3"/>
      <c r="G44" s="3"/>
      <c r="H44" s="3"/>
      <c r="I44" s="4"/>
      <c r="J44" s="4"/>
      <c r="K44" s="4"/>
    </row>
    <row r="45" spans="2:12" s="8" customFormat="1" ht="21" x14ac:dyDescent="0.35">
      <c r="B45" s="3"/>
      <c r="C45" s="3"/>
      <c r="D45" s="51" t="s">
        <v>45</v>
      </c>
      <c r="E45" s="3"/>
      <c r="F45" s="3"/>
      <c r="G45" s="3"/>
      <c r="H45" s="3"/>
      <c r="I45" s="4"/>
      <c r="J45" s="4"/>
      <c r="K45" s="4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2"/>
      <c r="D48" s="82"/>
      <c r="E48" s="82"/>
      <c r="F48" s="82"/>
      <c r="G48" s="82"/>
      <c r="H48" s="82"/>
      <c r="I48" s="82"/>
      <c r="J48" s="82"/>
      <c r="K48" s="82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3" t="s">
        <v>33</v>
      </c>
      <c r="D57" s="83"/>
      <c r="E57" s="83"/>
      <c r="F57" s="8"/>
      <c r="G57" s="83" t="s">
        <v>31</v>
      </c>
      <c r="H57" s="83"/>
      <c r="I57" s="9"/>
      <c r="J57" s="9"/>
      <c r="K57" s="9"/>
    </row>
    <row r="58" spans="3:11" ht="21" x14ac:dyDescent="0.35">
      <c r="C58" s="73" t="s">
        <v>23</v>
      </c>
      <c r="D58" s="73"/>
      <c r="E58" s="73"/>
      <c r="F58" s="8"/>
      <c r="G58" s="73" t="s">
        <v>24</v>
      </c>
      <c r="H58" s="73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zoomScale="90" zoomScaleNormal="90" workbookViewId="0">
      <selection activeCell="K37" sqref="K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170.01</v>
      </c>
      <c r="I16" s="18">
        <f>K36</f>
        <v>8.61</v>
      </c>
      <c r="J16" s="18">
        <f>I16+H16+G16</f>
        <v>178.62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79" t="s">
        <v>32</v>
      </c>
      <c r="E20" s="79"/>
      <c r="F20" s="45" t="s">
        <v>68</v>
      </c>
      <c r="G20" s="45"/>
      <c r="H20" s="45"/>
      <c r="I20" s="9"/>
      <c r="J20" s="22">
        <v>0</v>
      </c>
      <c r="K20" s="9">
        <f>H21</f>
        <v>9.6199999999999992</v>
      </c>
    </row>
    <row r="21" spans="3:11" ht="21" x14ac:dyDescent="0.35">
      <c r="C21" s="38"/>
      <c r="D21" s="8"/>
      <c r="E21" s="8"/>
      <c r="F21" s="45">
        <v>5</v>
      </c>
      <c r="G21" s="45">
        <v>4</v>
      </c>
      <c r="H21" s="46">
        <f>(F21-G21)*9.62</f>
        <v>9.6199999999999992</v>
      </c>
      <c r="I21" s="9"/>
      <c r="J21" s="9"/>
      <c r="K21" s="9"/>
    </row>
    <row r="22" spans="3:11" ht="21" x14ac:dyDescent="0.35">
      <c r="C22" s="38"/>
      <c r="D22" s="84" t="s">
        <v>52</v>
      </c>
      <c r="E22" s="84"/>
      <c r="F22" s="85">
        <f>F21-G21</f>
        <v>1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84" t="s">
        <v>53</v>
      </c>
      <c r="E26" s="84"/>
      <c r="F26" s="85">
        <f>F25-G25</f>
        <v>0</v>
      </c>
      <c r="G26" s="85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1"/>
      <c r="D29" s="61"/>
      <c r="E29" s="61"/>
      <c r="F29" s="8"/>
      <c r="G29" s="8"/>
      <c r="H29" s="8"/>
      <c r="I29" s="9"/>
      <c r="J29" s="22"/>
      <c r="K29" s="9"/>
    </row>
    <row r="30" spans="3:11" ht="21" x14ac:dyDescent="0.35">
      <c r="C30" s="61"/>
      <c r="D30" s="61"/>
      <c r="E30" s="61"/>
      <c r="F30" s="80"/>
      <c r="G30" s="81"/>
      <c r="H30" s="81"/>
      <c r="I30" s="9">
        <v>0</v>
      </c>
      <c r="J30" s="22">
        <v>0</v>
      </c>
      <c r="K30" s="9">
        <f>I30+J30</f>
        <v>0</v>
      </c>
    </row>
    <row r="31" spans="3:11" ht="34.5" customHeight="1" x14ac:dyDescent="0.35">
      <c r="C31" s="61"/>
      <c r="D31" s="61"/>
      <c r="E31" s="61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54"/>
      <c r="G32" s="54"/>
      <c r="H32" s="54"/>
      <c r="I32" s="9"/>
      <c r="J32" s="9"/>
      <c r="K32" s="9"/>
    </row>
    <row r="33" spans="2:12" ht="78.75" customHeight="1" x14ac:dyDescent="0.35">
      <c r="C33" s="37"/>
      <c r="D33" s="87" t="s">
        <v>63</v>
      </c>
      <c r="E33" s="87"/>
      <c r="F33" s="88" t="s">
        <v>70</v>
      </c>
      <c r="G33" s="88"/>
      <c r="H33" s="88"/>
      <c r="I33" s="88"/>
      <c r="J33" s="60">
        <v>0</v>
      </c>
      <c r="K33" s="60">
        <f>1.01</f>
        <v>1.01</v>
      </c>
    </row>
    <row r="34" spans="2:12" ht="27" customHeight="1" x14ac:dyDescent="0.35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8.61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178.62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3" t="s">
        <v>17</v>
      </c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3.25" x14ac:dyDescent="0.35">
      <c r="B42" s="3"/>
      <c r="C42" s="53"/>
      <c r="D42" s="5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2"/>
      <c r="D45" s="82"/>
      <c r="E45" s="82"/>
      <c r="F45" s="82"/>
      <c r="G45" s="82"/>
      <c r="H45" s="82"/>
      <c r="I45" s="82"/>
      <c r="J45" s="82"/>
      <c r="K45" s="8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3" t="s">
        <v>33</v>
      </c>
      <c r="D54" s="83"/>
      <c r="E54" s="83"/>
      <c r="F54" s="8"/>
      <c r="G54" s="83" t="s">
        <v>31</v>
      </c>
      <c r="H54" s="83"/>
      <c r="I54" s="9"/>
      <c r="J54" s="9"/>
      <c r="K54" s="9"/>
    </row>
    <row r="55" spans="3:11" ht="21" x14ac:dyDescent="0.35">
      <c r="C55" s="73" t="s">
        <v>23</v>
      </c>
      <c r="D55" s="73"/>
      <c r="E55" s="73"/>
      <c r="F55" s="8"/>
      <c r="G55" s="73" t="s">
        <v>24</v>
      </c>
      <c r="H55" s="7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90" zoomScaleNormal="9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72</v>
      </c>
      <c r="E16" s="48" t="s">
        <v>73</v>
      </c>
      <c r="F16" s="18"/>
      <c r="G16" s="18"/>
      <c r="H16" s="18">
        <v>178.62</v>
      </c>
      <c r="I16" s="18">
        <f>K36</f>
        <v>400.21000000000004</v>
      </c>
      <c r="J16" s="18">
        <f>I16+H16+G16</f>
        <v>578.83000000000004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79" t="s">
        <v>32</v>
      </c>
      <c r="E20" s="79"/>
      <c r="F20" s="45" t="s">
        <v>74</v>
      </c>
      <c r="G20" s="45"/>
      <c r="H20" s="45"/>
      <c r="I20" s="9"/>
      <c r="J20" s="22">
        <v>0</v>
      </c>
      <c r="K20" s="9">
        <f>H21</f>
        <v>206.77</v>
      </c>
    </row>
    <row r="21" spans="3:11" ht="21" x14ac:dyDescent="0.35">
      <c r="C21" s="38"/>
      <c r="D21" s="8"/>
      <c r="E21" s="8"/>
      <c r="F21" s="45">
        <v>28</v>
      </c>
      <c r="G21" s="45">
        <v>5</v>
      </c>
      <c r="H21" s="46">
        <f>(F21-G21)*8.99</f>
        <v>206.77</v>
      </c>
      <c r="I21" s="9"/>
      <c r="J21" s="9"/>
      <c r="K21" s="9"/>
    </row>
    <row r="22" spans="3:11" ht="21" x14ac:dyDescent="0.35">
      <c r="C22" s="38"/>
      <c r="D22" s="84" t="s">
        <v>52</v>
      </c>
      <c r="E22" s="84"/>
      <c r="F22" s="85">
        <f>F21-G21</f>
        <v>23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75</v>
      </c>
      <c r="G24" s="45"/>
      <c r="H24" s="45"/>
      <c r="I24" s="9"/>
      <c r="J24" s="22">
        <v>0</v>
      </c>
      <c r="K24" s="9">
        <f>H25</f>
        <v>193.44</v>
      </c>
    </row>
    <row r="25" spans="3:11" ht="21" x14ac:dyDescent="0.35">
      <c r="C25" s="38"/>
      <c r="D25" s="8"/>
      <c r="E25" s="8"/>
      <c r="F25" s="45">
        <v>3</v>
      </c>
      <c r="G25" s="45">
        <v>1</v>
      </c>
      <c r="H25" s="46">
        <f>(F25-G25)*96.72</f>
        <v>193.44</v>
      </c>
      <c r="I25" s="9"/>
      <c r="J25" s="9"/>
      <c r="K25" s="9"/>
    </row>
    <row r="26" spans="3:11" ht="21" x14ac:dyDescent="0.35">
      <c r="C26" s="38"/>
      <c r="D26" s="84" t="s">
        <v>53</v>
      </c>
      <c r="E26" s="84"/>
      <c r="F26" s="85">
        <f>F25-G25</f>
        <v>2</v>
      </c>
      <c r="G26" s="85"/>
      <c r="H26" s="44"/>
      <c r="I26" s="9"/>
      <c r="J26" s="9"/>
      <c r="K26" s="9"/>
    </row>
    <row r="27" spans="3:11" ht="21" x14ac:dyDescent="0.35">
      <c r="C27" s="38"/>
      <c r="D27" s="55"/>
      <c r="E27" s="55"/>
      <c r="F27" s="56"/>
      <c r="G27" s="5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1"/>
      <c r="D29" s="61"/>
      <c r="E29" s="61"/>
      <c r="F29" s="8"/>
      <c r="G29" s="8"/>
      <c r="H29" s="8"/>
      <c r="I29" s="9"/>
      <c r="J29" s="22"/>
      <c r="K29" s="9"/>
    </row>
    <row r="30" spans="3:11" ht="21" x14ac:dyDescent="0.35">
      <c r="C30" s="61"/>
      <c r="D30" s="61"/>
      <c r="E30" s="61"/>
      <c r="F30" s="80"/>
      <c r="G30" s="81"/>
      <c r="H30" s="81"/>
      <c r="I30" s="9">
        <v>0</v>
      </c>
      <c r="J30" s="22">
        <v>0</v>
      </c>
      <c r="K30" s="9">
        <f>I30+J30</f>
        <v>0</v>
      </c>
    </row>
    <row r="31" spans="3:11" ht="34.5" customHeight="1" x14ac:dyDescent="0.35">
      <c r="C31" s="61"/>
      <c r="D31" s="61"/>
      <c r="E31" s="61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54"/>
      <c r="G32" s="54"/>
      <c r="H32" s="54"/>
      <c r="I32" s="9"/>
      <c r="J32" s="9"/>
      <c r="K32" s="9"/>
    </row>
    <row r="33" spans="2:12" ht="21" customHeight="1" x14ac:dyDescent="0.35">
      <c r="C33" s="37"/>
      <c r="D33" s="87"/>
      <c r="E33" s="87"/>
      <c r="F33" s="88"/>
      <c r="G33" s="88"/>
      <c r="H33" s="88"/>
      <c r="I33" s="88"/>
      <c r="J33" s="60"/>
      <c r="K33" s="60"/>
    </row>
    <row r="34" spans="2:12" ht="27" customHeight="1" x14ac:dyDescent="0.35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400.21000000000004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578.83000000000004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3" t="s">
        <v>17</v>
      </c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3.25" x14ac:dyDescent="0.35">
      <c r="B42" s="3"/>
      <c r="C42" s="53"/>
      <c r="D42" s="5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2"/>
      <c r="D45" s="82"/>
      <c r="E45" s="82"/>
      <c r="F45" s="82"/>
      <c r="G45" s="82"/>
      <c r="H45" s="82"/>
      <c r="I45" s="82"/>
      <c r="J45" s="82"/>
      <c r="K45" s="8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3" t="s">
        <v>33</v>
      </c>
      <c r="D54" s="83"/>
      <c r="E54" s="83"/>
      <c r="F54" s="8"/>
      <c r="G54" s="83" t="s">
        <v>31</v>
      </c>
      <c r="H54" s="83"/>
      <c r="I54" s="9"/>
      <c r="J54" s="9"/>
      <c r="K54" s="9"/>
    </row>
    <row r="55" spans="3:11" ht="21" x14ac:dyDescent="0.35">
      <c r="C55" s="73" t="s">
        <v>23</v>
      </c>
      <c r="D55" s="73"/>
      <c r="E55" s="73"/>
      <c r="F55" s="8"/>
      <c r="G55" s="73" t="s">
        <v>24</v>
      </c>
      <c r="H55" s="7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90" zoomScaleNormal="90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77</v>
      </c>
      <c r="E16" s="48" t="s">
        <v>78</v>
      </c>
      <c r="F16" s="18"/>
      <c r="G16" s="18"/>
      <c r="H16" s="18">
        <v>578.83000000000004</v>
      </c>
      <c r="I16" s="18">
        <f>K36</f>
        <v>2261.4</v>
      </c>
      <c r="J16" s="18">
        <f>I16+H16+G16</f>
        <v>2840.23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79" t="s">
        <v>32</v>
      </c>
      <c r="E20" s="79"/>
      <c r="F20" s="45" t="s">
        <v>79</v>
      </c>
      <c r="G20" s="45"/>
      <c r="H20" s="45"/>
      <c r="I20" s="9"/>
      <c r="J20" s="22">
        <v>0</v>
      </c>
      <c r="K20" s="9">
        <f>H21</f>
        <v>1676.1000000000001</v>
      </c>
    </row>
    <row r="21" spans="3:11" ht="21" x14ac:dyDescent="0.35">
      <c r="C21" s="38"/>
      <c r="D21" s="8"/>
      <c r="E21" s="8"/>
      <c r="F21" s="45">
        <v>213</v>
      </c>
      <c r="G21" s="45">
        <v>28</v>
      </c>
      <c r="H21" s="46">
        <f>(F21-G21)*9.06</f>
        <v>1676.1000000000001</v>
      </c>
      <c r="I21" s="9"/>
      <c r="J21" s="9"/>
      <c r="K21" s="9"/>
    </row>
    <row r="22" spans="3:11" ht="21" x14ac:dyDescent="0.35">
      <c r="C22" s="38"/>
      <c r="D22" s="84" t="s">
        <v>52</v>
      </c>
      <c r="E22" s="84"/>
      <c r="F22" s="85">
        <f>F21-G21</f>
        <v>185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80</v>
      </c>
      <c r="G24" s="45"/>
      <c r="H24" s="45"/>
      <c r="I24" s="9"/>
      <c r="J24" s="22">
        <v>0</v>
      </c>
      <c r="K24" s="9">
        <f>H25</f>
        <v>585.29999999999995</v>
      </c>
    </row>
    <row r="25" spans="3:11" ht="21" x14ac:dyDescent="0.35">
      <c r="C25" s="38"/>
      <c r="D25" s="8"/>
      <c r="E25" s="8"/>
      <c r="F25" s="45">
        <v>9</v>
      </c>
      <c r="G25" s="45">
        <v>3</v>
      </c>
      <c r="H25" s="46">
        <f>(F25-G25)*97.55</f>
        <v>585.29999999999995</v>
      </c>
      <c r="I25" s="9"/>
      <c r="J25" s="9"/>
      <c r="K25" s="9"/>
    </row>
    <row r="26" spans="3:11" ht="21" x14ac:dyDescent="0.35">
      <c r="C26" s="38"/>
      <c r="D26" s="84" t="s">
        <v>53</v>
      </c>
      <c r="E26" s="84"/>
      <c r="F26" s="85">
        <f>F25-G25</f>
        <v>6</v>
      </c>
      <c r="G26" s="85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1"/>
      <c r="D29" s="61"/>
      <c r="E29" s="61"/>
      <c r="F29" s="8"/>
      <c r="G29" s="8"/>
      <c r="H29" s="8"/>
      <c r="I29" s="9"/>
      <c r="J29" s="22"/>
      <c r="K29" s="9"/>
    </row>
    <row r="30" spans="3:11" ht="21" x14ac:dyDescent="0.35">
      <c r="C30" s="61"/>
      <c r="D30" s="61"/>
      <c r="E30" s="61"/>
      <c r="F30" s="80"/>
      <c r="G30" s="81"/>
      <c r="H30" s="81"/>
      <c r="I30" s="9">
        <v>0</v>
      </c>
      <c r="J30" s="22">
        <v>0</v>
      </c>
      <c r="K30" s="9">
        <f>I30+J30</f>
        <v>0</v>
      </c>
    </row>
    <row r="31" spans="3:11" ht="34.5" customHeight="1" x14ac:dyDescent="0.35">
      <c r="C31" s="61"/>
      <c r="D31" s="61"/>
      <c r="E31" s="61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21" customHeight="1" x14ac:dyDescent="0.35">
      <c r="C33" s="37"/>
      <c r="D33" s="87"/>
      <c r="E33" s="87"/>
      <c r="F33" s="88"/>
      <c r="G33" s="88"/>
      <c r="H33" s="88"/>
      <c r="I33" s="88"/>
      <c r="J33" s="60"/>
      <c r="K33" s="60"/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2261.4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2840.23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3" t="s">
        <v>17</v>
      </c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3.25" x14ac:dyDescent="0.35">
      <c r="B42" s="3"/>
      <c r="C42" s="53"/>
      <c r="D42" s="5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2"/>
      <c r="D45" s="82"/>
      <c r="E45" s="82"/>
      <c r="F45" s="82"/>
      <c r="G45" s="82"/>
      <c r="H45" s="82"/>
      <c r="I45" s="82"/>
      <c r="J45" s="82"/>
      <c r="K45" s="8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3" t="s">
        <v>33</v>
      </c>
      <c r="D54" s="83"/>
      <c r="E54" s="83"/>
      <c r="F54" s="8"/>
      <c r="G54" s="83" t="s">
        <v>31</v>
      </c>
      <c r="H54" s="83"/>
      <c r="I54" s="9"/>
      <c r="J54" s="9"/>
      <c r="K54" s="9"/>
    </row>
    <row r="55" spans="3:11" ht="21" x14ac:dyDescent="0.35">
      <c r="C55" s="73" t="s">
        <v>23</v>
      </c>
      <c r="D55" s="73"/>
      <c r="E55" s="73"/>
      <c r="F55" s="8"/>
      <c r="G55" s="73" t="s">
        <v>24</v>
      </c>
      <c r="H55" s="7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90" zoomScaleNormal="9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/>
      <c r="I16" s="18">
        <f>K36</f>
        <v>4968.55</v>
      </c>
      <c r="J16" s="18">
        <f>I16+H16+G16</f>
        <v>4968.55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79" t="s">
        <v>32</v>
      </c>
      <c r="E20" s="79"/>
      <c r="F20" s="45" t="s">
        <v>84</v>
      </c>
      <c r="G20" s="45"/>
      <c r="H20" s="45"/>
      <c r="I20" s="9"/>
      <c r="J20" s="22">
        <v>0</v>
      </c>
      <c r="K20" s="9">
        <f>H21</f>
        <v>3693.6400000000003</v>
      </c>
    </row>
    <row r="21" spans="3:11" ht="21" x14ac:dyDescent="0.35">
      <c r="C21" s="38"/>
      <c r="D21" s="8"/>
      <c r="E21" s="8"/>
      <c r="F21" s="45">
        <v>641</v>
      </c>
      <c r="G21" s="45">
        <v>213</v>
      </c>
      <c r="H21" s="46">
        <f>(F21-G21)*8.63</f>
        <v>3693.6400000000003</v>
      </c>
      <c r="I21" s="9"/>
      <c r="J21" s="9"/>
      <c r="K21" s="9"/>
    </row>
    <row r="22" spans="3:11" ht="21" x14ac:dyDescent="0.35">
      <c r="C22" s="38"/>
      <c r="D22" s="84" t="s">
        <v>52</v>
      </c>
      <c r="E22" s="84"/>
      <c r="F22" s="85">
        <f>F21-G21</f>
        <v>428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1274.9099999999999</v>
      </c>
    </row>
    <row r="25" spans="3:11" ht="21" x14ac:dyDescent="0.35">
      <c r="C25" s="38"/>
      <c r="D25" s="8"/>
      <c r="E25" s="8"/>
      <c r="F25" s="45">
        <v>22</v>
      </c>
      <c r="G25" s="45">
        <v>9</v>
      </c>
      <c r="H25" s="46">
        <f>(F25-G25)*98.07</f>
        <v>1274.9099999999999</v>
      </c>
      <c r="I25" s="9"/>
      <c r="J25" s="9"/>
      <c r="K25" s="9"/>
    </row>
    <row r="26" spans="3:11" ht="21" x14ac:dyDescent="0.35">
      <c r="C26" s="38"/>
      <c r="D26" s="84" t="s">
        <v>53</v>
      </c>
      <c r="E26" s="84"/>
      <c r="F26" s="85">
        <f>F25-G25</f>
        <v>13</v>
      </c>
      <c r="G26" s="85"/>
      <c r="H26" s="44"/>
      <c r="I26" s="9"/>
      <c r="J26" s="9"/>
      <c r="K26" s="9"/>
    </row>
    <row r="27" spans="3:11" ht="21" x14ac:dyDescent="0.35">
      <c r="C27" s="38"/>
      <c r="D27" s="63"/>
      <c r="E27" s="63"/>
      <c r="F27" s="64"/>
      <c r="G27" s="6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1"/>
      <c r="D29" s="61"/>
      <c r="E29" s="61"/>
      <c r="F29" s="8"/>
      <c r="G29" s="8"/>
      <c r="H29" s="8"/>
      <c r="I29" s="9"/>
      <c r="J29" s="22"/>
      <c r="K29" s="9"/>
    </row>
    <row r="30" spans="3:11" ht="21" x14ac:dyDescent="0.35">
      <c r="C30" s="61"/>
      <c r="D30" s="61"/>
      <c r="E30" s="61"/>
      <c r="F30" s="80"/>
      <c r="G30" s="81"/>
      <c r="H30" s="81"/>
      <c r="I30" s="9">
        <v>0</v>
      </c>
      <c r="J30" s="22">
        <v>0</v>
      </c>
      <c r="K30" s="9">
        <f>I30+J30</f>
        <v>0</v>
      </c>
    </row>
    <row r="31" spans="3:11" ht="34.5" customHeight="1" x14ac:dyDescent="0.35">
      <c r="C31" s="61"/>
      <c r="D31" s="61"/>
      <c r="E31" s="61"/>
      <c r="F31" s="81"/>
      <c r="G31" s="81"/>
      <c r="H31" s="81"/>
      <c r="I31" s="9"/>
      <c r="J31" s="9"/>
      <c r="K31" s="9"/>
    </row>
    <row r="32" spans="3:11" ht="21" x14ac:dyDescent="0.35">
      <c r="C32" s="39"/>
      <c r="D32" s="43"/>
      <c r="E32" s="43"/>
      <c r="F32" s="62"/>
      <c r="G32" s="62"/>
      <c r="H32" s="62"/>
      <c r="I32" s="9"/>
      <c r="J32" s="9"/>
      <c r="K32" s="9"/>
    </row>
    <row r="33" spans="2:12" ht="21" customHeight="1" x14ac:dyDescent="0.35">
      <c r="C33" s="37"/>
      <c r="D33" s="87"/>
      <c r="E33" s="87"/>
      <c r="F33" s="88"/>
      <c r="G33" s="88"/>
      <c r="H33" s="88"/>
      <c r="I33" s="88"/>
      <c r="J33" s="60"/>
      <c r="K33" s="60"/>
    </row>
    <row r="34" spans="2:12" ht="27" customHeight="1" x14ac:dyDescent="0.35">
      <c r="C34" s="39"/>
      <c r="D34" s="43"/>
      <c r="E34" s="43"/>
      <c r="F34" s="62"/>
      <c r="G34" s="62"/>
      <c r="H34" s="6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4968.55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4968.55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3" t="s">
        <v>17</v>
      </c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3.25" x14ac:dyDescent="0.35">
      <c r="B42" s="3"/>
      <c r="C42" s="53"/>
      <c r="D42" s="5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2"/>
      <c r="D45" s="82"/>
      <c r="E45" s="82"/>
      <c r="F45" s="82"/>
      <c r="G45" s="82"/>
      <c r="H45" s="82"/>
      <c r="I45" s="82"/>
      <c r="J45" s="82"/>
      <c r="K45" s="8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3" t="s">
        <v>33</v>
      </c>
      <c r="D54" s="83"/>
      <c r="E54" s="83"/>
      <c r="F54" s="8"/>
      <c r="G54" s="83" t="s">
        <v>31</v>
      </c>
      <c r="H54" s="83"/>
      <c r="I54" s="9"/>
      <c r="J54" s="9"/>
      <c r="K54" s="9"/>
    </row>
    <row r="55" spans="3:11" ht="21" x14ac:dyDescent="0.35">
      <c r="C55" s="73" t="s">
        <v>23</v>
      </c>
      <c r="D55" s="73"/>
      <c r="E55" s="73"/>
      <c r="F55" s="8"/>
      <c r="G55" s="73" t="s">
        <v>24</v>
      </c>
      <c r="H55" s="7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90" zoomScaleNormal="90" workbookViewId="0">
      <selection activeCell="H29" sqref="H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91</v>
      </c>
      <c r="H15" s="13" t="s">
        <v>92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/>
      <c r="I16" s="18">
        <f>K36</f>
        <v>4927.8</v>
      </c>
      <c r="J16" s="18">
        <f>I16+H16+G16</f>
        <v>4927.8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9" t="s">
        <v>93</v>
      </c>
      <c r="E20" s="89"/>
      <c r="F20" s="45" t="s">
        <v>88</v>
      </c>
      <c r="G20" s="45"/>
      <c r="H20" s="45"/>
      <c r="I20" s="9"/>
      <c r="J20" s="22">
        <v>0</v>
      </c>
      <c r="K20" s="9">
        <f>H21</f>
        <v>2657.1600000000003</v>
      </c>
    </row>
    <row r="21" spans="3:11" ht="21" x14ac:dyDescent="0.35">
      <c r="C21" s="38"/>
      <c r="D21" s="8"/>
      <c r="E21" s="8"/>
      <c r="F21" s="45">
        <v>1004</v>
      </c>
      <c r="G21" s="45">
        <v>641</v>
      </c>
      <c r="H21" s="46">
        <f>(F21-G21)*7.32</f>
        <v>2657.1600000000003</v>
      </c>
      <c r="I21" s="9"/>
      <c r="J21" s="9"/>
      <c r="K21" s="9"/>
    </row>
    <row r="22" spans="3:11" ht="21" x14ac:dyDescent="0.35">
      <c r="C22" s="38"/>
      <c r="D22" s="84" t="s">
        <v>52</v>
      </c>
      <c r="E22" s="84"/>
      <c r="F22" s="85">
        <f>F21-G21</f>
        <v>363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94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887.04</v>
      </c>
    </row>
    <row r="25" spans="3:11" ht="21" x14ac:dyDescent="0.35">
      <c r="C25" s="38"/>
      <c r="D25" s="8"/>
      <c r="E25" s="8"/>
      <c r="F25" s="45">
        <v>31</v>
      </c>
      <c r="G25" s="45">
        <v>22</v>
      </c>
      <c r="H25" s="46">
        <f>(F25-G25)*98.56</f>
        <v>887.04</v>
      </c>
      <c r="I25" s="9"/>
      <c r="J25" s="9"/>
      <c r="K25" s="9"/>
    </row>
    <row r="26" spans="3:11" ht="21" x14ac:dyDescent="0.35">
      <c r="C26" s="38"/>
      <c r="D26" s="84" t="s">
        <v>53</v>
      </c>
      <c r="E26" s="84"/>
      <c r="F26" s="85">
        <f>F25-G25</f>
        <v>9</v>
      </c>
      <c r="G26" s="85"/>
      <c r="H26" s="44"/>
      <c r="I26" s="9"/>
      <c r="J26" s="9"/>
      <c r="K26" s="9"/>
    </row>
    <row r="27" spans="3:11" ht="21" x14ac:dyDescent="0.35">
      <c r="C27" s="38"/>
      <c r="D27" s="66"/>
      <c r="E27" s="66"/>
      <c r="F27" s="67"/>
      <c r="G27" s="67"/>
      <c r="H27" s="44"/>
      <c r="I27" s="9"/>
      <c r="J27" s="9"/>
      <c r="K27" s="9"/>
    </row>
    <row r="28" spans="3:11" ht="21" x14ac:dyDescent="0.35">
      <c r="C28" s="37">
        <v>43962</v>
      </c>
      <c r="D28" s="89" t="s">
        <v>95</v>
      </c>
      <c r="E28" s="89"/>
      <c r="F28" s="45" t="s">
        <v>96</v>
      </c>
      <c r="G28" s="45"/>
      <c r="H28" s="45"/>
      <c r="I28" s="9"/>
      <c r="J28" s="22">
        <v>0</v>
      </c>
      <c r="K28" s="9">
        <f>H29</f>
        <v>1383.6</v>
      </c>
    </row>
    <row r="29" spans="3:11" ht="21" customHeight="1" x14ac:dyDescent="0.35">
      <c r="C29" s="38"/>
      <c r="D29" s="8"/>
      <c r="E29" s="8"/>
      <c r="F29" s="45">
        <v>23.06</v>
      </c>
      <c r="G29" s="45">
        <v>60</v>
      </c>
      <c r="H29" s="46">
        <f>F29*G29</f>
        <v>1383.6</v>
      </c>
      <c r="I29" s="9"/>
      <c r="J29" s="22"/>
      <c r="K29" s="9"/>
    </row>
    <row r="30" spans="3:11" ht="21" x14ac:dyDescent="0.35">
      <c r="C30" s="61"/>
      <c r="D30" s="61"/>
      <c r="E30" s="61"/>
      <c r="F30" s="71"/>
      <c r="G30" s="72"/>
      <c r="H30" s="72"/>
      <c r="I30" s="9"/>
    </row>
    <row r="31" spans="3:11" ht="34.5" customHeight="1" x14ac:dyDescent="0.35">
      <c r="C31" s="61"/>
      <c r="D31" s="61"/>
      <c r="E31" s="61"/>
      <c r="F31" s="72"/>
      <c r="G31" s="72"/>
      <c r="H31" s="72"/>
      <c r="I31" s="9"/>
      <c r="J31" s="9"/>
      <c r="K31" s="9"/>
    </row>
    <row r="32" spans="3:11" ht="21" x14ac:dyDescent="0.35">
      <c r="C32" s="39"/>
      <c r="D32" s="43"/>
      <c r="E32" s="43"/>
      <c r="F32" s="65"/>
      <c r="G32" s="65"/>
      <c r="H32" s="65"/>
      <c r="I32" s="9"/>
      <c r="J32" s="9"/>
      <c r="K32" s="9"/>
    </row>
    <row r="33" spans="2:12" ht="21" customHeight="1" x14ac:dyDescent="0.35">
      <c r="C33" s="37"/>
      <c r="D33" s="87"/>
      <c r="E33" s="87"/>
      <c r="F33" s="88"/>
      <c r="G33" s="88"/>
      <c r="H33" s="88"/>
      <c r="I33" s="88"/>
      <c r="J33" s="60"/>
      <c r="K33" s="60"/>
    </row>
    <row r="34" spans="2:12" ht="27" customHeight="1" x14ac:dyDescent="0.35">
      <c r="C34" s="39"/>
      <c r="D34" s="43"/>
      <c r="E34" s="43"/>
      <c r="F34" s="65"/>
      <c r="G34" s="65"/>
      <c r="H34" s="6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</f>
        <v>4927.8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4927.8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3" t="s">
        <v>17</v>
      </c>
      <c r="D41" s="73"/>
      <c r="E41" s="73"/>
      <c r="F41" s="73"/>
      <c r="G41" s="73"/>
      <c r="H41" s="73"/>
      <c r="I41" s="73"/>
      <c r="J41" s="73"/>
      <c r="K41" s="73"/>
      <c r="L41" s="3"/>
    </row>
    <row r="42" spans="2:12" s="8" customFormat="1" ht="23.25" x14ac:dyDescent="0.35">
      <c r="B42" s="3"/>
      <c r="C42" s="53"/>
      <c r="D42" s="51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2"/>
      <c r="D45" s="82"/>
      <c r="E45" s="82"/>
      <c r="F45" s="82"/>
      <c r="G45" s="82"/>
      <c r="H45" s="82"/>
      <c r="I45" s="82"/>
      <c r="J45" s="82"/>
      <c r="K45" s="8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3" t="s">
        <v>33</v>
      </c>
      <c r="D54" s="83"/>
      <c r="E54" s="83"/>
      <c r="F54" s="8"/>
      <c r="G54" s="83" t="s">
        <v>31</v>
      </c>
      <c r="H54" s="83"/>
      <c r="I54" s="9"/>
      <c r="J54" s="9"/>
      <c r="K54" s="9"/>
    </row>
    <row r="55" spans="3:11" ht="21" x14ac:dyDescent="0.35">
      <c r="C55" s="73" t="s">
        <v>23</v>
      </c>
      <c r="D55" s="73"/>
      <c r="E55" s="73"/>
      <c r="F55" s="8"/>
      <c r="G55" s="73" t="s">
        <v>24</v>
      </c>
      <c r="H55" s="7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8:E28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6" zoomScale="85" zoomScaleNormal="85" workbookViewId="0">
      <selection activeCell="N23" sqref="N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4" t="s">
        <v>14</v>
      </c>
      <c r="J3" s="74"/>
      <c r="K3" s="74"/>
    </row>
    <row r="4" spans="3:11" ht="21" x14ac:dyDescent="0.35">
      <c r="C4" s="8"/>
      <c r="D4" s="8"/>
      <c r="E4" s="8"/>
      <c r="F4" s="8"/>
      <c r="G4" s="8"/>
      <c r="H4" s="8"/>
      <c r="I4" s="74"/>
      <c r="J4" s="74"/>
      <c r="K4" s="7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5" t="s">
        <v>12</v>
      </c>
      <c r="D14" s="76"/>
      <c r="E14" s="76"/>
      <c r="F14" s="76"/>
      <c r="G14" s="76"/>
      <c r="H14" s="76"/>
      <c r="I14" s="76"/>
      <c r="J14" s="76"/>
      <c r="K14" s="7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91</v>
      </c>
      <c r="H15" s="13" t="s">
        <v>92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98</v>
      </c>
      <c r="E16" s="48" t="s">
        <v>99</v>
      </c>
      <c r="F16" s="18"/>
      <c r="G16" s="18"/>
      <c r="H16" s="18"/>
      <c r="I16" s="18">
        <f>K34</f>
        <v>5644.08</v>
      </c>
      <c r="J16" s="18">
        <f>I16+H16+G16</f>
        <v>5644.08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8" t="s">
        <v>8</v>
      </c>
      <c r="E19" s="78"/>
      <c r="F19" s="78" t="s">
        <v>9</v>
      </c>
      <c r="G19" s="78"/>
      <c r="H19" s="7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9" t="s">
        <v>32</v>
      </c>
      <c r="E20" s="89"/>
      <c r="F20" s="45" t="s">
        <v>101</v>
      </c>
      <c r="G20" s="45"/>
      <c r="H20" s="45"/>
      <c r="I20" s="9"/>
      <c r="J20" s="22">
        <v>0</v>
      </c>
      <c r="K20" s="9">
        <f>H21</f>
        <v>3280.18</v>
      </c>
    </row>
    <row r="21" spans="3:11" ht="21" x14ac:dyDescent="0.35">
      <c r="C21" s="38"/>
      <c r="D21" s="8"/>
      <c r="E21" s="8"/>
      <c r="F21" s="45">
        <v>1413</v>
      </c>
      <c r="G21" s="45">
        <v>1004</v>
      </c>
      <c r="H21" s="46">
        <f>(F21-G21)*8.02</f>
        <v>3280.18</v>
      </c>
      <c r="I21" s="9"/>
      <c r="J21" s="9"/>
      <c r="K21" s="9"/>
    </row>
    <row r="22" spans="3:11" ht="21" x14ac:dyDescent="0.35">
      <c r="C22" s="38"/>
      <c r="D22" s="84" t="s">
        <v>52</v>
      </c>
      <c r="E22" s="84"/>
      <c r="F22" s="85">
        <f>F21-G21</f>
        <v>409</v>
      </c>
      <c r="G22" s="8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102</v>
      </c>
      <c r="G24" s="45"/>
      <c r="H24" s="45"/>
      <c r="I24" s="9"/>
      <c r="J24" s="22">
        <v>0</v>
      </c>
      <c r="K24" s="9">
        <f>H25</f>
        <v>980.3</v>
      </c>
    </row>
    <row r="25" spans="3:11" ht="21" x14ac:dyDescent="0.35">
      <c r="C25" s="38"/>
      <c r="D25" s="8"/>
      <c r="E25" s="8"/>
      <c r="F25" s="45">
        <v>41</v>
      </c>
      <c r="G25" s="45">
        <v>31</v>
      </c>
      <c r="H25" s="46">
        <f>(F25-G25)*98.03</f>
        <v>980.3</v>
      </c>
      <c r="I25" s="9"/>
      <c r="J25" s="9"/>
      <c r="K25" s="9"/>
    </row>
    <row r="26" spans="3:11" ht="21" x14ac:dyDescent="0.35">
      <c r="C26" s="38"/>
      <c r="D26" s="84" t="s">
        <v>53</v>
      </c>
      <c r="E26" s="84"/>
      <c r="F26" s="85">
        <f>F25-G25</f>
        <v>10</v>
      </c>
      <c r="G26" s="85"/>
      <c r="H26" s="44"/>
      <c r="I26" s="9"/>
      <c r="J26" s="9"/>
      <c r="K26" s="9"/>
    </row>
    <row r="27" spans="3:11" ht="21" x14ac:dyDescent="0.35">
      <c r="C27" s="38"/>
      <c r="D27" s="69"/>
      <c r="E27" s="69"/>
      <c r="F27" s="70"/>
      <c r="G27" s="70"/>
      <c r="H27" s="44"/>
      <c r="I27" s="9"/>
      <c r="J27" s="9"/>
      <c r="K27" s="9"/>
    </row>
    <row r="28" spans="3:11" ht="21" x14ac:dyDescent="0.35">
      <c r="C28" s="37">
        <v>44170</v>
      </c>
      <c r="D28" s="89" t="s">
        <v>95</v>
      </c>
      <c r="E28" s="89"/>
      <c r="F28" s="45" t="s">
        <v>100</v>
      </c>
      <c r="G28" s="45"/>
      <c r="H28" s="45"/>
      <c r="I28" s="9"/>
      <c r="J28" s="22">
        <v>0</v>
      </c>
      <c r="K28" s="9">
        <f>H29</f>
        <v>1383.6</v>
      </c>
    </row>
    <row r="29" spans="3:11" ht="21" customHeight="1" x14ac:dyDescent="0.35">
      <c r="C29" s="38"/>
      <c r="D29" s="8"/>
      <c r="E29" s="8"/>
      <c r="F29" s="45">
        <v>23.06</v>
      </c>
      <c r="G29" s="45">
        <v>60</v>
      </c>
      <c r="H29" s="46">
        <f>F29*G29</f>
        <v>1383.6</v>
      </c>
      <c r="I29" s="9"/>
      <c r="J29" s="22"/>
      <c r="K29" s="9"/>
    </row>
    <row r="30" spans="3:11" ht="21" x14ac:dyDescent="0.35">
      <c r="C30" s="61"/>
      <c r="D30" s="61"/>
      <c r="E30" s="61"/>
      <c r="F30" s="71"/>
      <c r="G30" s="72"/>
      <c r="H30" s="72"/>
      <c r="I30" s="9"/>
    </row>
    <row r="31" spans="3:11" ht="21" customHeight="1" x14ac:dyDescent="0.35">
      <c r="C31" s="37"/>
      <c r="D31" s="87"/>
      <c r="E31" s="87"/>
      <c r="F31" s="88"/>
      <c r="G31" s="88"/>
      <c r="H31" s="88"/>
      <c r="I31" s="88"/>
      <c r="J31" s="60"/>
      <c r="K31" s="60"/>
    </row>
    <row r="32" spans="3:11" ht="27" customHeight="1" x14ac:dyDescent="0.35">
      <c r="C32" s="39"/>
      <c r="D32" s="43"/>
      <c r="E32" s="43"/>
      <c r="F32" s="68"/>
      <c r="G32" s="68"/>
      <c r="H32" s="68"/>
      <c r="I32" s="9"/>
      <c r="J32" s="9"/>
      <c r="K32" s="9"/>
    </row>
    <row r="33" spans="2:12" ht="21" x14ac:dyDescent="0.35">
      <c r="C33" s="40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1">
        <f>I33+J33</f>
        <v>0</v>
      </c>
    </row>
    <row r="34" spans="2:12" ht="21" x14ac:dyDescent="0.35">
      <c r="B34" s="8"/>
      <c r="C34" s="39"/>
      <c r="D34" s="8"/>
      <c r="E34" s="8"/>
      <c r="F34" s="8"/>
      <c r="G34" s="8"/>
      <c r="H34" s="8"/>
      <c r="I34" s="9"/>
      <c r="J34" s="22"/>
      <c r="K34" s="9">
        <f>(K20+K24+K28)</f>
        <v>5644.08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2"/>
      <c r="H36" s="33" t="s">
        <v>16</v>
      </c>
      <c r="I36" s="34"/>
      <c r="J36" s="34"/>
      <c r="K36" s="35">
        <f>I16+H16+G16</f>
        <v>5644.08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73" t="s">
        <v>17</v>
      </c>
      <c r="D39" s="73"/>
      <c r="E39" s="73"/>
      <c r="F39" s="73"/>
      <c r="G39" s="73"/>
      <c r="H39" s="73"/>
      <c r="I39" s="73"/>
      <c r="J39" s="73"/>
      <c r="K39" s="73"/>
      <c r="L39" s="3"/>
    </row>
    <row r="40" spans="2:12" s="8" customFormat="1" ht="23.25" x14ac:dyDescent="0.35">
      <c r="B40" s="3"/>
      <c r="C40" s="53"/>
      <c r="D40" s="51"/>
      <c r="E40" s="3"/>
      <c r="F40" s="3"/>
      <c r="G40" s="3"/>
      <c r="H40" s="3"/>
      <c r="I40" s="4"/>
      <c r="J40" s="4"/>
      <c r="K40" s="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2"/>
      <c r="D43" s="82"/>
      <c r="E43" s="82"/>
      <c r="F43" s="82"/>
      <c r="G43" s="82"/>
      <c r="H43" s="82"/>
      <c r="I43" s="82"/>
      <c r="J43" s="82"/>
      <c r="K43" s="82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1"/>
      <c r="J44" s="41"/>
      <c r="K44" s="41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3" t="s">
        <v>33</v>
      </c>
      <c r="D52" s="83"/>
      <c r="E52" s="83"/>
      <c r="F52" s="8"/>
      <c r="G52" s="83" t="s">
        <v>31</v>
      </c>
      <c r="H52" s="83"/>
      <c r="I52" s="9"/>
      <c r="J52" s="9"/>
      <c r="K52" s="9"/>
    </row>
    <row r="53" spans="3:11" ht="21" x14ac:dyDescent="0.35">
      <c r="C53" s="73" t="s">
        <v>23</v>
      </c>
      <c r="D53" s="73"/>
      <c r="E53" s="73"/>
      <c r="F53" s="8"/>
      <c r="G53" s="73" t="s">
        <v>24</v>
      </c>
      <c r="H53" s="73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39"/>
      <c r="J55" s="42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2020-11-05T07:21:25Z</cp:lastPrinted>
  <dcterms:created xsi:type="dcterms:W3CDTF">2018-02-28T02:33:50Z</dcterms:created>
  <dcterms:modified xsi:type="dcterms:W3CDTF">2020-12-17T05:05:39Z</dcterms:modified>
</cp:coreProperties>
</file>