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definedNames>
    <definedName name="_xlnm.Print_Area" localSheetId="6">'APR 2020'!$A$1:$K$59</definedName>
    <definedName name="_xlnm.Print_Area" localSheetId="10">'AUG 2020'!$A$1:$K$55</definedName>
    <definedName name="_xlnm.Print_Area" localSheetId="4">'FEB 2020'!$A$1:$K$57</definedName>
    <definedName name="_xlnm.Print_Area" localSheetId="9">'JUL 2020'!$A$1:$K$55</definedName>
    <definedName name="_xlnm.Print_Area" localSheetId="8">'JUN 2020'!$A$1:$K$55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2020'!$A$1:$K$55</definedName>
    <definedName name="_xlnm.Print_Area" localSheetId="12">'OCT 2020'!$A$1:$K$55</definedName>
    <definedName name="_xlnm.Print_Area" localSheetId="11">'SEPT 2020'!$A$1:$K$55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K33" i="15" l="1"/>
  <c r="H29" i="15"/>
  <c r="K29" i="15" s="1"/>
  <c r="F26" i="15"/>
  <c r="K24" i="15"/>
  <c r="F22" i="15"/>
  <c r="K20" i="15"/>
  <c r="K34" i="15" l="1"/>
  <c r="I16" i="15" s="1"/>
  <c r="J16" i="15" s="1"/>
  <c r="K36" i="15"/>
  <c r="H29" i="14" l="1"/>
  <c r="K29" i="14" s="1"/>
  <c r="H25" i="14" l="1"/>
  <c r="H21" i="14" l="1"/>
  <c r="K33" i="14" l="1"/>
  <c r="F26" i="14"/>
  <c r="K24" i="14"/>
  <c r="F22" i="14"/>
  <c r="K20" i="14"/>
  <c r="K34" i="14" l="1"/>
  <c r="I16" i="14"/>
  <c r="K36" i="14" s="1"/>
  <c r="H21" i="13"/>
  <c r="H25" i="13"/>
  <c r="K24" i="13" s="1"/>
  <c r="K33" i="13"/>
  <c r="K29" i="13"/>
  <c r="K27" i="13"/>
  <c r="F26" i="13"/>
  <c r="F22" i="13"/>
  <c r="K20" i="13"/>
  <c r="K34" i="13" l="1"/>
  <c r="I16" i="13" s="1"/>
  <c r="J16" i="14"/>
  <c r="K36" i="13"/>
  <c r="J16" i="13"/>
  <c r="H25" i="12"/>
  <c r="H21" i="12"/>
  <c r="K33" i="12" l="1"/>
  <c r="K29" i="12"/>
  <c r="K27" i="12"/>
  <c r="F26" i="12"/>
  <c r="K24" i="12"/>
  <c r="F22" i="12"/>
  <c r="K20" i="12"/>
  <c r="K34" i="12" l="1"/>
  <c r="I16" i="12" s="1"/>
  <c r="K36" i="12" s="1"/>
  <c r="H25" i="11"/>
  <c r="K24" i="11" s="1"/>
  <c r="H21" i="11"/>
  <c r="K20" i="11" s="1"/>
  <c r="K33" i="11"/>
  <c r="K29" i="11"/>
  <c r="K27" i="11"/>
  <c r="F26" i="11"/>
  <c r="F22" i="11"/>
  <c r="J16" i="12" l="1"/>
  <c r="K34" i="11"/>
  <c r="I16" i="11" s="1"/>
  <c r="K36" i="11" s="1"/>
  <c r="K31" i="10"/>
  <c r="K33" i="10"/>
  <c r="H25" i="10"/>
  <c r="K24" i="10" s="1"/>
  <c r="H21" i="10"/>
  <c r="K29" i="10"/>
  <c r="F26" i="10"/>
  <c r="F22" i="10"/>
  <c r="J16" i="11" l="1"/>
  <c r="K27" i="10"/>
  <c r="K20" i="10"/>
  <c r="K34" i="10" s="1"/>
  <c r="I16" i="10"/>
  <c r="K33" i="9"/>
  <c r="K35" i="9"/>
  <c r="H21" i="9"/>
  <c r="K20" i="9" s="1"/>
  <c r="K30" i="9"/>
  <c r="F26" i="9"/>
  <c r="H25" i="9"/>
  <c r="K24" i="9" s="1"/>
  <c r="F22" i="9"/>
  <c r="J16" i="10" l="1"/>
  <c r="K36" i="10"/>
  <c r="I28" i="9"/>
  <c r="K28" i="9" s="1"/>
  <c r="F26" i="8"/>
  <c r="F22" i="8"/>
  <c r="K36" i="9" l="1"/>
  <c r="I16" i="9" s="1"/>
  <c r="H25" i="8"/>
  <c r="H21" i="8"/>
  <c r="K38" i="9" l="1"/>
  <c r="J16" i="9"/>
  <c r="I28" i="8"/>
  <c r="K35" i="8"/>
  <c r="K33" i="8"/>
  <c r="K30" i="8"/>
  <c r="K28" i="8"/>
  <c r="K24" i="8"/>
  <c r="K20" i="8"/>
  <c r="K36" i="8" l="1"/>
  <c r="I16" i="8" s="1"/>
  <c r="K38" i="8" s="1"/>
  <c r="K34" i="7"/>
  <c r="K32" i="7"/>
  <c r="K29" i="7"/>
  <c r="K27" i="7"/>
  <c r="H25" i="7"/>
  <c r="K24" i="7" s="1"/>
  <c r="H21" i="7"/>
  <c r="K20" i="7" s="1"/>
  <c r="K35" i="7" s="1"/>
  <c r="I16" i="7" s="1"/>
  <c r="J16" i="8" l="1"/>
  <c r="K37" i="7"/>
  <c r="J16" i="7"/>
  <c r="H25" i="6"/>
  <c r="H21" i="6" l="1"/>
  <c r="K20" i="6" s="1"/>
  <c r="K34" i="6"/>
  <c r="K32" i="6"/>
  <c r="K29" i="6"/>
  <c r="K27" i="6"/>
  <c r="K24" i="6"/>
  <c r="K35" i="6" l="1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24" i="3" s="1"/>
  <c r="H21" i="3"/>
  <c r="K20" i="3" s="1"/>
  <c r="K34" i="3"/>
  <c r="K32" i="3"/>
  <c r="K29" i="3"/>
  <c r="K27" i="3"/>
  <c r="K37" i="4" l="1"/>
  <c r="K35" i="3"/>
  <c r="I16" i="3" s="1"/>
  <c r="K37" i="3" s="1"/>
  <c r="H25" i="2"/>
  <c r="J16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<sst xmlns="http://schemas.openxmlformats.org/spreadsheetml/2006/main" count="611" uniqueCount="128">
  <si>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</si>
  <si>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</si>
  <si>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</si>
  <si>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</si>
  <si>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</si>
  <si>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</si>
  <si>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</si>
  <si>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</si>
  <si>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</si>
  <si>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</si>
  <si>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</si>
  <si>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</si>
  <si>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</si>
  <si>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</si>
  <si>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</si>
  <si>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</si>
  <si>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</si>
  <si>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</si>
  <si>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</si>
  <si>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</si>
  <si>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</si>
  <si>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</si>
  <si>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</si>
  <si>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</si>
  <si>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</si>
  <si>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</si>
  <si>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</si>
  <si>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</si>
  <si>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</si>
  <si>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</si>
  <si>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</si>
  <si>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</si>
  <si>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</si>
  <si>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</si>
  <si>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</si>
  <si>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</si>
  <si>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</si>
  <si>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ROMMEL PAJELA</t>
    </r>
  </si>
  <si>
    <t>UNIT: 18A07</t>
  </si>
  <si>
    <t>PRES: OCT 25 2019 - PREV: OCT 8 2019 * 16.42</t>
  </si>
  <si>
    <t>PRES: OCT 25 2019 - PREV: OCT 8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</si>
  <si>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</si>
  <si>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</si>
  <si>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</si>
  <si>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</si>
  <si>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</si>
  <si>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</si>
  <si>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</si>
  <si>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</si>
  <si>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</si>
  <si>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</si>
  <si>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</si>
  <si>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</si>
  <si>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</si>
  <si>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</si>
  <si>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</si>
  <si>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</si>
  <si>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</si>
  <si>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</si>
  <si>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</si>
  <si>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</si>
  <si>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</si>
  <si>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</si>
  <si>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</si>
  <si>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</si>
  <si>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</si>
  <si>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</si>
  <si>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</si>
  <si>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</si>
  <si>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</si>
  <si>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</si>
  <si>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</si>
  <si>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</si>
  <si>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</si>
  <si>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</si>
  <si>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</si>
  <si>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</si>
  <si>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</si>
  <si>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</si>
  <si>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</si>
  <si>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</si>
  <si>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</si>
  <si>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</si>
  <si>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</si>
  <si>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</si>
  <si>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</si>
  <si>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</si>
  <si>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2020 - 4 kWh x 10.98 = 43.92 + 20% (AC) = 52.70 - 63.32 (billing Mar2020) = </t>
    </r>
    <r>
      <rPr>
        <b/>
        <u/>
        <sz val="14"/>
        <color rgb="FFFF0000"/>
        <rFont val="Calibri"/>
        <family val="2"/>
        <scheme val="minor"/>
      </rPr>
      <t>10.62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</si>
  <si>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</si>
  <si>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</si>
  <si>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</si>
  <si>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</si>
  <si>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</si>
  <si>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>WATER: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</si>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</sst>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7" zoomScaleNormal="55" zoomScaleSheetLayoutView="10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16.420000000000002</v>
      </c>
      <c r="J16" s="18">
        <f>I16+H16+G16</f>
        <v>16.420000000000002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6" t="s">
        <v>32</v>
      </c>
      <c r="E20" s="86"/>
      <c r="F20" s="46" t="s">
        <v>39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19</v>
      </c>
      <c r="G21" s="46">
        <v>18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16.420000000000002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16.420000000000002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122.47</v>
      </c>
      <c r="I16" s="18">
        <f>K34</f>
        <v>62.93</v>
      </c>
      <c r="J16" s="18">
        <f>I16+H16+G16</f>
        <v>185.4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97</v>
      </c>
      <c r="G20" s="46"/>
      <c r="H20" s="46"/>
      <c r="I20" s="9"/>
      <c r="J20" s="22">
        <v>0</v>
      </c>
      <c r="K20" s="9">
        <f>H21</f>
        <v>62.93</v>
      </c>
    </row>
    <row r="21" spans="3:11" ht="21" x14ac:dyDescent="0.35">
      <c r="C21" s="39"/>
      <c r="D21" s="8"/>
      <c r="E21" s="8"/>
      <c r="F21" s="46">
        <v>79</v>
      </c>
      <c r="G21" s="46">
        <v>72</v>
      </c>
      <c r="H21" s="47">
        <f>(F21-G21)*8.99</f>
        <v>62.93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7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62.93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185.4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K34</f>
        <v>63.42</v>
      </c>
      <c r="J16" s="18">
        <f>I16+H16+G16</f>
        <v>63.42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102</v>
      </c>
      <c r="G20" s="46"/>
      <c r="H20" s="46"/>
      <c r="I20" s="9"/>
      <c r="J20" s="22">
        <v>0</v>
      </c>
      <c r="K20" s="9">
        <f>H21</f>
        <v>63.42</v>
      </c>
    </row>
    <row r="21" spans="3:11" ht="21" x14ac:dyDescent="0.35">
      <c r="C21" s="39"/>
      <c r="D21" s="8"/>
      <c r="E21" s="8"/>
      <c r="F21" s="46">
        <v>86</v>
      </c>
      <c r="G21" s="46">
        <v>79</v>
      </c>
      <c r="H21" s="47">
        <f>(F21-G21)*9.06</f>
        <v>63.42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7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63.42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63.42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63.42</v>
      </c>
      <c r="I16" s="18">
        <f>K34</f>
        <v>327.94000000000005</v>
      </c>
      <c r="J16" s="18">
        <f>I16+H16+G16</f>
        <v>391.36000000000007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107</v>
      </c>
      <c r="G20" s="46"/>
      <c r="H20" s="46"/>
      <c r="I20" s="9"/>
      <c r="J20" s="22">
        <v>0</v>
      </c>
      <c r="K20" s="9">
        <f>H21</f>
        <v>327.94000000000005</v>
      </c>
    </row>
    <row r="21" spans="3:11" ht="21" x14ac:dyDescent="0.35">
      <c r="C21" s="39"/>
      <c r="D21" s="8"/>
      <c r="E21" s="8"/>
      <c r="F21" s="46">
        <v>124</v>
      </c>
      <c r="G21" s="46">
        <v>86</v>
      </c>
      <c r="H21" s="47">
        <f>(F21-G21)*8.63</f>
        <v>327.94000000000005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38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327.94000000000005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391.36000000000007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/>
      <c r="I16" s="18">
        <f>K34</f>
        <v>1721.1599999999999</v>
      </c>
      <c r="J16" s="18">
        <f>I16+H16+G16</f>
        <v>1721.1599999999999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7" t="s">
        <v>116</v>
      </c>
      <c r="E20" s="97"/>
      <c r="F20" s="46" t="s">
        <v>111</v>
      </c>
      <c r="G20" s="46"/>
      <c r="H20" s="46"/>
      <c r="I20" s="9"/>
      <c r="J20" s="22">
        <v>0</v>
      </c>
      <c r="K20" s="9">
        <f>H21</f>
        <v>351.36</v>
      </c>
    </row>
    <row r="21" spans="3:11" ht="21" x14ac:dyDescent="0.35">
      <c r="C21" s="39"/>
      <c r="D21" s="8"/>
      <c r="E21" s="8"/>
      <c r="F21" s="46">
        <v>172</v>
      </c>
      <c r="G21" s="46">
        <v>124</v>
      </c>
      <c r="H21" s="47">
        <f>(F21-G21)*7.32</f>
        <v>351.36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48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117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7" t="s">
        <v>118</v>
      </c>
      <c r="E28" s="97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0"/>
      <c r="D30" s="70"/>
      <c r="E30" s="70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1721.1599999999999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1721.1599999999999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20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49" t="s">
        <v>122</v>
      </c>
      <c r="F16" s="18"/>
      <c r="G16" s="18"/>
      <c r="H16" s="18"/>
      <c r="I16" s="18">
        <f>K34</f>
        <v>1802.8799999999999</v>
      </c>
      <c r="J16" s="18">
        <f>I16+H16+G16</f>
        <v>1802.8799999999999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32</v>
      </c>
      <c r="E20" s="97"/>
      <c r="F20" s="46" t="s">
        <v>126</v>
      </c>
      <c r="G20" s="46"/>
      <c r="H20" s="46"/>
      <c r="I20" s="9"/>
      <c r="J20" s="22">
        <v>0</v>
      </c>
      <c r="K20" s="9">
        <f>H21</f>
        <v>433.08</v>
      </c>
    </row>
    <row r="21" spans="3:11" ht="21" x14ac:dyDescent="0.35">
      <c r="C21" s="39"/>
      <c r="D21" s="8"/>
      <c r="E21" s="8"/>
      <c r="F21" s="46">
        <v>226</v>
      </c>
      <c r="G21" s="46">
        <v>172</v>
      </c>
      <c r="H21" s="47">
        <f>(F21-G21)*8.02</f>
        <v>433.08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54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124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7" t="s">
        <v>118</v>
      </c>
      <c r="E28" s="97"/>
      <c r="F28" s="46" t="s">
        <v>123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0"/>
      <c r="D30" s="70"/>
      <c r="E30" s="70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1802.8799999999999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1802.8799999999999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125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16.420000000000002</v>
      </c>
      <c r="I16" s="18">
        <f>K35</f>
        <v>301.08</v>
      </c>
      <c r="J16" s="18">
        <f>I16+H16+G16</f>
        <v>317.5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44</v>
      </c>
      <c r="G20" s="46"/>
      <c r="H20" s="46"/>
      <c r="I20" s="9"/>
      <c r="J20" s="22">
        <v>0</v>
      </c>
      <c r="K20" s="9">
        <f>H21</f>
        <v>69.52</v>
      </c>
    </row>
    <row r="21" spans="3:11" ht="21" x14ac:dyDescent="0.35">
      <c r="C21" s="39"/>
      <c r="D21" s="8"/>
      <c r="E21" s="8"/>
      <c r="F21" s="46">
        <v>23</v>
      </c>
      <c r="G21" s="46">
        <v>19</v>
      </c>
      <c r="H21" s="47">
        <f>(F21-G21)*17.38</f>
        <v>69.52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231.56</v>
      </c>
    </row>
    <row r="25" spans="3:11" ht="21" x14ac:dyDescent="0.35">
      <c r="C25" s="39"/>
      <c r="D25" s="8"/>
      <c r="E25" s="8"/>
      <c r="F25" s="46">
        <v>2</v>
      </c>
      <c r="G25" s="46">
        <v>0</v>
      </c>
      <c r="H25" s="47">
        <f>(F25-G25)*115.78</f>
        <v>231.56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301.08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317.5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B12" zoomScale="90" zoomScaleNormal="9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317.5</v>
      </c>
      <c r="I16" s="18">
        <f>K35</f>
        <v>879.1</v>
      </c>
      <c r="J16" s="18">
        <f>I16+H16+G16</f>
        <v>1196.5999999999999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49</v>
      </c>
      <c r="G20" s="46"/>
      <c r="H20" s="46"/>
      <c r="I20" s="9"/>
      <c r="J20" s="22">
        <v>0</v>
      </c>
      <c r="K20" s="9">
        <f>H21</f>
        <v>415.38</v>
      </c>
    </row>
    <row r="21" spans="3:11" ht="21" x14ac:dyDescent="0.35">
      <c r="C21" s="39"/>
      <c r="D21" s="8"/>
      <c r="E21" s="8"/>
      <c r="F21" s="46">
        <v>46</v>
      </c>
      <c r="G21" s="46">
        <v>23</v>
      </c>
      <c r="H21" s="47">
        <f>(F21-G21)*18.06</f>
        <v>415.38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463.72</v>
      </c>
    </row>
    <row r="25" spans="3:11" ht="21" x14ac:dyDescent="0.35">
      <c r="C25" s="39"/>
      <c r="D25" s="8"/>
      <c r="E25" s="8"/>
      <c r="F25" s="46">
        <v>6</v>
      </c>
      <c r="G25" s="46">
        <v>2</v>
      </c>
      <c r="H25" s="47">
        <f>(F25-G25)*115.93</f>
        <v>463.72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879.1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1196.5999999999999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4" workbookViewId="0">
      <selection activeCell="G22" sqref="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1196.5999999999999</v>
      </c>
      <c r="I16" s="18">
        <f>K35</f>
        <v>411.96999999999997</v>
      </c>
      <c r="J16" s="18">
        <f>I16+H16+G16</f>
        <v>1608.57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54</v>
      </c>
      <c r="G20" s="46"/>
      <c r="H20" s="46"/>
      <c r="I20" s="9"/>
      <c r="J20" s="22">
        <v>0</v>
      </c>
      <c r="K20" s="9">
        <f>H21</f>
        <v>295.79999999999995</v>
      </c>
    </row>
    <row r="21" spans="3:11" ht="21" x14ac:dyDescent="0.35">
      <c r="C21" s="39"/>
      <c r="D21" s="8"/>
      <c r="E21" s="8"/>
      <c r="F21" s="46">
        <v>63</v>
      </c>
      <c r="G21" s="46">
        <v>46</v>
      </c>
      <c r="H21" s="47">
        <f>(F21-G21)*17.4</f>
        <v>295.79999999999995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7</v>
      </c>
      <c r="G25" s="46">
        <v>6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411.96999999999997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1608.57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1608.57</v>
      </c>
      <c r="I16" s="18">
        <f>K35</f>
        <v>31.66</v>
      </c>
      <c r="J16" s="18">
        <f>I16+H16+G16</f>
        <v>1640.23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59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65</v>
      </c>
      <c r="G21" s="46">
        <v>63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1640.23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C43" sqref="C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/>
      <c r="I16" s="18">
        <f>K35</f>
        <v>63.32</v>
      </c>
      <c r="J16" s="18">
        <f>I16+H16+G16</f>
        <v>63.32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64</v>
      </c>
      <c r="G20" s="46"/>
      <c r="H20" s="46"/>
      <c r="I20" s="9"/>
      <c r="J20" s="22">
        <v>0</v>
      </c>
      <c r="K20" s="9">
        <f>H21</f>
        <v>63.32</v>
      </c>
    </row>
    <row r="21" spans="3:11" ht="21" x14ac:dyDescent="0.35">
      <c r="C21" s="39"/>
      <c r="D21" s="8"/>
      <c r="E21" s="8"/>
      <c r="F21" s="46">
        <v>69</v>
      </c>
      <c r="G21" s="46">
        <v>65</v>
      </c>
      <c r="H21" s="47">
        <f>(F21-G21)*15.83</f>
        <v>63.32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63.32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63.32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85" zoomScaleNormal="85" workbookViewId="0">
      <selection activeCell="M25" sqref="M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63.32</v>
      </c>
      <c r="I16" s="18">
        <f>K36</f>
        <v>0</v>
      </c>
      <c r="J16" s="18">
        <f>I16+H16+G16</f>
        <v>63.32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</v>
      </c>
      <c r="G21" s="46">
        <v>69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3" t="s">
        <v>77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63.32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1" x14ac:dyDescent="0.35">
      <c r="B42" s="3"/>
      <c r="C42" s="58" t="s">
        <v>66</v>
      </c>
      <c r="D42" s="58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9"/>
      <c r="D43" s="58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>
        <v>63.32</v>
      </c>
      <c r="I16" s="18">
        <f>K36</f>
        <v>118.44</v>
      </c>
      <c r="J16" s="18">
        <f>I16+H16+G16</f>
        <v>181.76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81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69</v>
      </c>
      <c r="G21" s="46">
        <v>68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1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7</v>
      </c>
      <c r="G25" s="46">
        <v>6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3" t="s">
        <v>83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5" t="s">
        <v>84</v>
      </c>
      <c r="E33" s="95"/>
      <c r="F33" s="96" t="s">
        <v>87</v>
      </c>
      <c r="G33" s="96"/>
      <c r="H33" s="96"/>
      <c r="I33" s="96"/>
      <c r="J33" s="66">
        <v>0</v>
      </c>
      <c r="K33" s="66">
        <f>(10.62)</f>
        <v>10.62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118.44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181.76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67" t="s">
        <v>66</v>
      </c>
      <c r="D43" s="58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/>
      <c r="I16" s="18">
        <f>K34</f>
        <v>122.47</v>
      </c>
      <c r="J16" s="18">
        <f>I16+H16+G16</f>
        <v>122.47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91</v>
      </c>
      <c r="G20" s="46"/>
      <c r="H20" s="46"/>
      <c r="I20" s="9"/>
      <c r="J20" s="22">
        <v>0</v>
      </c>
      <c r="K20" s="9">
        <f>H21</f>
        <v>28.86</v>
      </c>
    </row>
    <row r="21" spans="3:11" ht="21" x14ac:dyDescent="0.35">
      <c r="C21" s="39"/>
      <c r="D21" s="8"/>
      <c r="E21" s="8"/>
      <c r="F21" s="46">
        <v>72</v>
      </c>
      <c r="G21" s="46">
        <v>69</v>
      </c>
      <c r="H21" s="47">
        <f>(F21-G21)*9.62</f>
        <v>28.86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3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7</v>
      </c>
      <c r="G25" s="46">
        <v>6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65.099999999999994" customHeight="1" x14ac:dyDescent="0.35">
      <c r="C31" s="38"/>
      <c r="D31" s="95" t="s">
        <v>84</v>
      </c>
      <c r="E31" s="95"/>
      <c r="F31" s="96" t="s">
        <v>93</v>
      </c>
      <c r="G31" s="96"/>
      <c r="H31" s="96"/>
      <c r="I31" s="96"/>
      <c r="J31" s="66">
        <v>0</v>
      </c>
      <c r="K31" s="66">
        <f>2.61</f>
        <v>2.61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122.47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122.47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2020-11-05T07:27:32Z</cp:lastPrinted>
  <dcterms:created xsi:type="dcterms:W3CDTF">2018-02-28T02:33:50Z</dcterms:created>
  <dcterms:modified xsi:type="dcterms:W3CDTF">2020-12-17T05:12:50Z</dcterms:modified>
</cp:coreProperties>
</file>