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4" activeTab="10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NOV 2020" sheetId="13" r:id="rId11"/>
  </sheets>
  <definedNames>
    <definedName name="_xlnm.Print_Area" localSheetId="3">'APR 2020'!$A$1:$L$59</definedName>
    <definedName name="_xlnm.Print_Area" localSheetId="7">'AUG 2020'!$A$1:$K$57</definedName>
    <definedName name="_xlnm.Print_Area" localSheetId="1">'FEB 2020'!$A$1:$L$57</definedName>
    <definedName name="_xlnm.Print_Area" localSheetId="0">'JAN 2020'!$A$1:$L$57</definedName>
    <definedName name="_xlnm.Print_Area" localSheetId="6">'JUL 2020'!$A$1:$L$57</definedName>
    <definedName name="_xlnm.Print_Area" localSheetId="5">'JUN 2020'!$A$1:$L$57</definedName>
    <definedName name="_xlnm.Print_Area" localSheetId="2">'MAR 2020'!$A$1:$L$57</definedName>
    <definedName name="_xlnm.Print_Area" localSheetId="4">'MAY 2020'!$A$1:$L$60</definedName>
    <definedName name="_xlnm.Print_Area" localSheetId="10">'NOV 2020'!$A$1:$K$57</definedName>
    <definedName name="_xlnm.Print_Area" localSheetId="9">'OCT 2020'!$A$1:$K$57</definedName>
    <definedName name="_xlnm.Print_Area" localSheetId="8">'SEPT 2020'!$A$1:$K$57</definedName>
  </definedNames>
  <calcPr calcId="152511"/>
</workbook>
</file>

<file path=xl/calcChain.xml><?xml version="1.0" encoding="utf-8"?>
<calcChain xmlns="http://schemas.openxmlformats.org/spreadsheetml/2006/main">
  <c r="H25" i="13" l="1"/>
  <c r="H21" i="13"/>
  <c r="K35" i="13" l="1"/>
  <c r="H29" i="13"/>
  <c r="K28" i="13" s="1"/>
  <c r="F26" i="13"/>
  <c r="K24" i="13"/>
  <c r="F22" i="13"/>
  <c r="K20" i="13"/>
  <c r="K36" i="13" l="1"/>
  <c r="I16" i="13" s="1"/>
  <c r="J16" i="13" s="1"/>
  <c r="K38" i="13" l="1"/>
  <c r="H29" i="12"/>
  <c r="K28" i="12" s="1"/>
  <c r="H25" i="12" l="1"/>
  <c r="H21" i="12" l="1"/>
  <c r="K20" i="12" s="1"/>
  <c r="K35" i="12"/>
  <c r="F26" i="12"/>
  <c r="K24" i="12"/>
  <c r="F22" i="12"/>
  <c r="K36" i="12" l="1"/>
  <c r="I16" i="12"/>
  <c r="K38" i="12" s="1"/>
  <c r="H25" i="11"/>
  <c r="K24" i="11" s="1"/>
  <c r="H21" i="11"/>
  <c r="K20" i="11" s="1"/>
  <c r="K35" i="11"/>
  <c r="K30" i="11"/>
  <c r="K28" i="11"/>
  <c r="F26" i="11"/>
  <c r="F22" i="11"/>
  <c r="J16" i="12" l="1"/>
  <c r="K36" i="11"/>
  <c r="I16" i="11" s="1"/>
  <c r="K38" i="11"/>
  <c r="J16" i="11"/>
  <c r="H25" i="10"/>
  <c r="H21" i="10"/>
  <c r="K35" i="10" l="1"/>
  <c r="K30" i="10"/>
  <c r="K28" i="10"/>
  <c r="F26" i="10"/>
  <c r="K24" i="10"/>
  <c r="F22" i="10"/>
  <c r="K20" i="10"/>
  <c r="K36" i="10" l="1"/>
  <c r="I16" i="10" s="1"/>
  <c r="K38" i="10" s="1"/>
  <c r="H25" i="9"/>
  <c r="H21" i="9"/>
  <c r="J16" i="10" l="1"/>
  <c r="K35" i="9"/>
  <c r="K30" i="9"/>
  <c r="K28" i="9"/>
  <c r="F26" i="9"/>
  <c r="K24" i="9"/>
  <c r="F22" i="9"/>
  <c r="K20" i="9"/>
  <c r="K36" i="9" s="1"/>
  <c r="I16" i="9" s="1"/>
  <c r="K33" i="8"/>
  <c r="K38" i="9" l="1"/>
  <c r="J16" i="9"/>
  <c r="H25" i="8"/>
  <c r="H21" i="8"/>
  <c r="K28" i="8" s="1"/>
  <c r="K35" i="8"/>
  <c r="K30" i="8"/>
  <c r="F26" i="8"/>
  <c r="K24" i="8"/>
  <c r="F22" i="8"/>
  <c r="K20" i="8" l="1"/>
  <c r="K36" i="8" s="1"/>
  <c r="I16" i="8" s="1"/>
  <c r="K33" i="7"/>
  <c r="F26" i="5"/>
  <c r="F22" i="5"/>
  <c r="K35" i="7"/>
  <c r="H21" i="7"/>
  <c r="I28" i="7" s="1"/>
  <c r="K28" i="7" s="1"/>
  <c r="K30" i="7"/>
  <c r="F26" i="7"/>
  <c r="H25" i="7"/>
  <c r="K24" i="7" s="1"/>
  <c r="F22" i="7"/>
  <c r="K20" i="7"/>
  <c r="K36" i="7" l="1"/>
  <c r="J16" i="8"/>
  <c r="K38" i="8"/>
  <c r="I16" i="7"/>
  <c r="J16" i="7" s="1"/>
  <c r="F26" i="6"/>
  <c r="F22" i="6"/>
  <c r="K38" i="7" l="1"/>
  <c r="H25" i="6"/>
  <c r="K24" i="6" s="1"/>
  <c r="H21" i="6"/>
  <c r="K35" i="6"/>
  <c r="K33" i="6"/>
  <c r="K30" i="6"/>
  <c r="K20" i="6" l="1"/>
  <c r="I28" i="6"/>
  <c r="K28" i="6" s="1"/>
  <c r="K36" i="6"/>
  <c r="I16" i="6" s="1"/>
  <c r="K38" i="6" s="1"/>
  <c r="K34" i="5"/>
  <c r="K32" i="5"/>
  <c r="K29" i="5"/>
  <c r="K27" i="5"/>
  <c r="H25" i="5"/>
  <c r="K24" i="5" s="1"/>
  <c r="H21" i="5"/>
  <c r="K20" i="5" s="1"/>
  <c r="J16" i="6" l="1"/>
  <c r="K35" i="5"/>
  <c r="I16" i="5" s="1"/>
  <c r="K37" i="5"/>
  <c r="J16" i="5"/>
  <c r="H25" i="4"/>
  <c r="K24" i="4" s="1"/>
  <c r="H21" i="4"/>
  <c r="K34" i="4"/>
  <c r="K32" i="4"/>
  <c r="K29" i="4"/>
  <c r="K27" i="4"/>
  <c r="K20" i="4"/>
  <c r="K35" i="4" l="1"/>
  <c r="I16" i="4" s="1"/>
  <c r="J16" i="4" s="1"/>
  <c r="H25" i="3"/>
  <c r="H21" i="3"/>
  <c r="K37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<sst xmlns="http://schemas.openxmlformats.org/spreadsheetml/2006/main" count="513" uniqueCount="115">
  <si>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</si>
  <si>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</si>
  <si>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</si>
  <si>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</si>
  <si>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</si>
  <si>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</si>
  <si>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</si>
  <si>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</si>
  <si>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</si>
  <si>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</si>
  <si>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</si>
  <si>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</si>
  <si>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</si>
  <si>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</si>
  <si>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</si>
  <si>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</si>
  <si>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</si>
  <si>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</si>
  <si>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</si>
  <si>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</si>
  <si>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</si>
  <si>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</si>
  <si>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</si>
  <si>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</si>
  <si>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</si>
  <si>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</si>
  <si>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</si>
  <si>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</si>
  <si>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</si>
  <si>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</si>
  <si>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</si>
  <si>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</si>
  <si>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</si>
  <si>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</si>
  <si>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</si>
  <si>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</si>
  <si>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JOHN NIKOLAI CARRANZA</t>
  </si>
  <si>
    <t>20A18</t>
  </si>
  <si>
    <t>BILLING MONTH: JANUARY 2020</t>
  </si>
  <si>
    <t>FEB 5 2019</t>
  </si>
  <si>
    <t>FEB 15 2019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</si>
  <si>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</si>
  <si>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</si>
  <si>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</si>
  <si>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</si>
  <si>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</si>
  <si>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</si>
  <si>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</si>
  <si>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</si>
  <si>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</si>
  <si>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</si>
  <si>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</si>
  <si>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</si>
  <si>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</si>
  <si>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</si>
  <si>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</si>
  <si>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</si>
  <si>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</si>
  <si>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</si>
  <si>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</si>
  <si>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</si>
  <si>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</si>
  <si>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</si>
  <si>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</si>
  <si>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</si>
  <si>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</si>
  <si>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</si>
  <si>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</si>
  <si>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</si>
  <si>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</si>
  <si>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 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</si>
  <si>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</si>
  <si>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</si>
  <si>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</si>
  <si>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 
MAR 2020 - 5 kWh x 10.98 = 54.90 + 20% (AC) = 65.88 - 79.15 (billing Mar2020) = </t>
    </r>
    <r>
      <rPr>
        <b/>
        <u/>
        <sz val="14"/>
        <color rgb="FFFF0000"/>
        <rFont val="Calibri"/>
        <family val="2"/>
        <scheme val="minor"/>
      </rPr>
      <t>13.27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</si>
  <si>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</si>
  <si>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</si>
  <si>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</si>
  <si>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</si>
  <si>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</si>
  <si>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>WATER:
MAR 2020 - 2 cubic x 96.92 = 193.84 + 20% (AC) = 232.61 - 234.62 (billing Mar2020) = 2</t>
    </r>
    <r>
      <rPr>
        <b/>
        <u/>
        <sz val="14"/>
        <color rgb="FFFF0000"/>
        <rFont val="Calibri"/>
        <family val="2"/>
        <scheme val="minor"/>
      </rPr>
      <t>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</si>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</sst>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64" fontId="18" fillId="0" borderId="0" xfId="1" applyFont="1"/>
    <xf numFmtId="164" fontId="19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434900</xdr:colOff>
      <xdr:row>53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500412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9625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588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6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91" t="s">
        <v>32</v>
      </c>
      <c r="E20" s="91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(F21-G21)*17.4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(F25-G25)*116.17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3"/>
      <c r="G30" s="93"/>
      <c r="H30" s="93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K37" sqref="K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101</v>
      </c>
      <c r="H15" s="13" t="s">
        <v>102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96</v>
      </c>
      <c r="E16" s="48" t="s">
        <v>97</v>
      </c>
      <c r="F16" s="18"/>
      <c r="G16" s="18"/>
      <c r="H16" s="18"/>
      <c r="I16" s="18">
        <f>K36</f>
        <v>1420.1999999999998</v>
      </c>
      <c r="J16" s="18">
        <f>I16+H16+G16</f>
        <v>1420.1999999999998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102" t="s">
        <v>104</v>
      </c>
      <c r="E20" s="102"/>
      <c r="F20" s="45" t="s">
        <v>98</v>
      </c>
      <c r="G20" s="45"/>
      <c r="H20" s="45"/>
      <c r="I20" s="9"/>
      <c r="J20" s="22">
        <v>0</v>
      </c>
      <c r="K20" s="9">
        <f>H21</f>
        <v>36.6</v>
      </c>
    </row>
    <row r="21" spans="3:11" ht="21" x14ac:dyDescent="0.35">
      <c r="C21" s="38"/>
      <c r="D21" s="8"/>
      <c r="E21" s="8"/>
      <c r="F21" s="45">
        <v>31</v>
      </c>
      <c r="G21" s="45">
        <v>26</v>
      </c>
      <c r="H21" s="46">
        <f>(F21-G21)*7.32</f>
        <v>36.6</v>
      </c>
      <c r="I21" s="9"/>
      <c r="J21" s="9"/>
      <c r="K21" s="9"/>
    </row>
    <row r="22" spans="3:11" ht="21" x14ac:dyDescent="0.35">
      <c r="C22" s="38"/>
      <c r="D22" s="97" t="s">
        <v>62</v>
      </c>
      <c r="E22" s="97"/>
      <c r="F22" s="96">
        <f>F21-G21</f>
        <v>5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105</v>
      </c>
      <c r="E24" s="8"/>
      <c r="F24" s="45" t="s">
        <v>99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4</v>
      </c>
      <c r="G25" s="45">
        <v>4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7" t="s">
        <v>63</v>
      </c>
      <c r="E26" s="97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78"/>
      <c r="E27" s="78"/>
      <c r="F27" s="77"/>
      <c r="G27" s="77"/>
      <c r="H27" s="44"/>
      <c r="I27" s="9"/>
      <c r="J27" s="9"/>
      <c r="K27" s="9"/>
    </row>
    <row r="28" spans="3:11" ht="21" x14ac:dyDescent="0.35">
      <c r="C28" s="37">
        <v>43962</v>
      </c>
      <c r="D28" s="102" t="s">
        <v>103</v>
      </c>
      <c r="E28" s="102"/>
      <c r="F28" s="45" t="s">
        <v>106</v>
      </c>
      <c r="G28" s="45"/>
      <c r="H28" s="45"/>
      <c r="I28" s="9"/>
      <c r="J28" s="22">
        <v>0</v>
      </c>
      <c r="K28" s="9">
        <f>H29</f>
        <v>1383.6</v>
      </c>
    </row>
    <row r="29" spans="3:11" ht="21" customHeight="1" x14ac:dyDescent="0.35">
      <c r="C29" s="38"/>
      <c r="D29" s="8"/>
      <c r="E29" s="8"/>
      <c r="F29" s="45">
        <v>23.06</v>
      </c>
      <c r="G29" s="45">
        <v>60</v>
      </c>
      <c r="H29" s="46">
        <f>F29*G29</f>
        <v>1383.6</v>
      </c>
      <c r="I29" s="9"/>
      <c r="J29" s="22"/>
      <c r="K29" s="9"/>
    </row>
    <row r="30" spans="3:11" ht="21" x14ac:dyDescent="0.35">
      <c r="C30" s="70"/>
      <c r="D30" s="70"/>
      <c r="E30" s="70"/>
      <c r="F30" s="83"/>
      <c r="G30" s="84"/>
      <c r="H30" s="84"/>
      <c r="I30" s="9"/>
    </row>
    <row r="31" spans="3:11" ht="35.1" customHeight="1" x14ac:dyDescent="0.35">
      <c r="C31" s="70"/>
      <c r="D31" s="70"/>
      <c r="E31" s="70"/>
      <c r="F31" s="84"/>
      <c r="G31" s="84"/>
      <c r="H31" s="84"/>
      <c r="I31" s="9"/>
      <c r="J31" s="9"/>
      <c r="K31" s="9"/>
    </row>
    <row r="32" spans="3:11" ht="21" x14ac:dyDescent="0.35">
      <c r="C32" s="39"/>
      <c r="D32" s="43"/>
      <c r="E32" s="43"/>
      <c r="F32" s="76"/>
      <c r="G32" s="76"/>
      <c r="H32" s="76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5"/>
      <c r="K33" s="65"/>
    </row>
    <row r="34" spans="2:12" ht="27" customHeight="1" x14ac:dyDescent="0.35">
      <c r="C34" s="39"/>
      <c r="D34" s="43"/>
      <c r="E34" s="43"/>
      <c r="F34" s="76"/>
      <c r="G34" s="76"/>
      <c r="H34" s="7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</f>
        <v>1420.1999999999998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1420.1999999999998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75"/>
      <c r="D42" s="75"/>
      <c r="E42" s="75"/>
      <c r="F42" s="75"/>
      <c r="G42" s="75"/>
      <c r="H42" s="75"/>
      <c r="I42" s="75"/>
      <c r="J42" s="75"/>
      <c r="K42" s="7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3:E33"/>
    <mergeCell ref="F33:I33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16" zoomScale="85" zoomScaleNormal="85" workbookViewId="0">
      <selection activeCell="I30" sqref="I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101</v>
      </c>
      <c r="H15" s="13" t="s">
        <v>102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108</v>
      </c>
      <c r="E16" s="48" t="s">
        <v>109</v>
      </c>
      <c r="F16" s="18"/>
      <c r="G16" s="18"/>
      <c r="H16" s="18"/>
      <c r="I16" s="18">
        <f>K36</f>
        <v>1497.6699999999998</v>
      </c>
      <c r="J16" s="18">
        <f>I16+H16+G16</f>
        <v>1497.6699999999998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102" t="s">
        <v>32</v>
      </c>
      <c r="E20" s="102"/>
      <c r="F20" s="45" t="s">
        <v>113</v>
      </c>
      <c r="G20" s="45"/>
      <c r="H20" s="45"/>
      <c r="I20" s="9"/>
      <c r="J20" s="22">
        <v>0</v>
      </c>
      <c r="K20" s="9">
        <f>H21</f>
        <v>16.04</v>
      </c>
    </row>
    <row r="21" spans="3:11" ht="21" x14ac:dyDescent="0.35">
      <c r="C21" s="38"/>
      <c r="D21" s="8"/>
      <c r="E21" s="8"/>
      <c r="F21" s="45">
        <v>33</v>
      </c>
      <c r="G21" s="45">
        <v>31</v>
      </c>
      <c r="H21" s="46">
        <f>(F21-G21)*8.02</f>
        <v>16.04</v>
      </c>
      <c r="I21" s="9"/>
      <c r="J21" s="9"/>
      <c r="K21" s="9"/>
    </row>
    <row r="22" spans="3:11" ht="21" x14ac:dyDescent="0.35">
      <c r="C22" s="38"/>
      <c r="D22" s="97" t="s">
        <v>62</v>
      </c>
      <c r="E22" s="97"/>
      <c r="F22" s="96">
        <f>F21-G21</f>
        <v>2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111</v>
      </c>
      <c r="E24" s="8"/>
      <c r="F24" s="45" t="s">
        <v>114</v>
      </c>
      <c r="G24" s="45"/>
      <c r="H24" s="45"/>
      <c r="I24" s="9"/>
      <c r="J24" s="22">
        <v>0</v>
      </c>
      <c r="K24" s="9">
        <f>H25</f>
        <v>98.03</v>
      </c>
    </row>
    <row r="25" spans="3:11" ht="21" x14ac:dyDescent="0.35">
      <c r="C25" s="38"/>
      <c r="D25" s="8"/>
      <c r="E25" s="8"/>
      <c r="F25" s="45">
        <v>5</v>
      </c>
      <c r="G25" s="45">
        <v>4</v>
      </c>
      <c r="H25" s="46">
        <f>(F25-G25)*98.03</f>
        <v>98.03</v>
      </c>
      <c r="I25" s="9"/>
      <c r="J25" s="9"/>
      <c r="K25" s="9"/>
    </row>
    <row r="26" spans="3:11" ht="21" x14ac:dyDescent="0.35">
      <c r="C26" s="38"/>
      <c r="D26" s="97" t="s">
        <v>63</v>
      </c>
      <c r="E26" s="97"/>
      <c r="F26" s="96">
        <f>F25-G25</f>
        <v>1</v>
      </c>
      <c r="G26" s="96"/>
      <c r="H26" s="44"/>
      <c r="I26" s="9"/>
      <c r="J26" s="9"/>
      <c r="K26" s="9"/>
    </row>
    <row r="27" spans="3:11" ht="21" x14ac:dyDescent="0.35">
      <c r="C27" s="38"/>
      <c r="D27" s="82"/>
      <c r="E27" s="82"/>
      <c r="F27" s="81"/>
      <c r="G27" s="81"/>
      <c r="H27" s="44"/>
      <c r="I27" s="9"/>
      <c r="J27" s="9"/>
      <c r="K27" s="9"/>
    </row>
    <row r="28" spans="3:11" ht="21" x14ac:dyDescent="0.35">
      <c r="C28" s="37">
        <v>44170</v>
      </c>
      <c r="D28" s="102" t="s">
        <v>103</v>
      </c>
      <c r="E28" s="102"/>
      <c r="F28" s="45" t="s">
        <v>110</v>
      </c>
      <c r="G28" s="45"/>
      <c r="H28" s="45"/>
      <c r="I28" s="9"/>
      <c r="J28" s="22">
        <v>0</v>
      </c>
      <c r="K28" s="9">
        <f>H29</f>
        <v>1383.6</v>
      </c>
    </row>
    <row r="29" spans="3:11" ht="21" customHeight="1" x14ac:dyDescent="0.35">
      <c r="C29" s="38"/>
      <c r="D29" s="8"/>
      <c r="E29" s="8"/>
      <c r="F29" s="45">
        <v>23.06</v>
      </c>
      <c r="G29" s="45">
        <v>60</v>
      </c>
      <c r="H29" s="46">
        <f>F29*G29</f>
        <v>1383.6</v>
      </c>
      <c r="I29" s="9"/>
      <c r="J29" s="22"/>
      <c r="K29" s="9"/>
    </row>
    <row r="30" spans="3:11" ht="21" x14ac:dyDescent="0.35">
      <c r="C30" s="70"/>
      <c r="D30" s="70"/>
      <c r="E30" s="70"/>
      <c r="F30" s="83"/>
      <c r="G30" s="84"/>
      <c r="H30" s="84"/>
      <c r="I30" s="9"/>
    </row>
    <row r="31" spans="3:11" ht="35.1" customHeight="1" x14ac:dyDescent="0.35">
      <c r="C31" s="70"/>
      <c r="D31" s="70"/>
      <c r="E31" s="70"/>
      <c r="F31" s="84"/>
      <c r="G31" s="84"/>
      <c r="H31" s="84"/>
      <c r="I31" s="9"/>
      <c r="J31" s="9"/>
      <c r="K31" s="9"/>
    </row>
    <row r="32" spans="3:11" ht="21" x14ac:dyDescent="0.35">
      <c r="C32" s="39"/>
      <c r="D32" s="43"/>
      <c r="E32" s="43"/>
      <c r="F32" s="80"/>
      <c r="G32" s="80"/>
      <c r="H32" s="80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5"/>
      <c r="K33" s="65"/>
    </row>
    <row r="34" spans="2:12" ht="27" customHeight="1" x14ac:dyDescent="0.35">
      <c r="C34" s="39"/>
      <c r="D34" s="43"/>
      <c r="E34" s="43"/>
      <c r="F34" s="80"/>
      <c r="G34" s="80"/>
      <c r="H34" s="8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</f>
        <v>1497.6699999999998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1497.6699999999998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79"/>
      <c r="D42" s="79"/>
      <c r="E42" s="79"/>
      <c r="F42" s="79"/>
      <c r="G42" s="79"/>
      <c r="H42" s="79"/>
      <c r="I42" s="79"/>
      <c r="J42" s="79"/>
      <c r="K42" s="7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112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3:E33"/>
    <mergeCell ref="F33:I3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F24" sqref="F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94.98</v>
      </c>
      <c r="J16" s="18">
        <f>I16+H16+G16</f>
        <v>94.98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91" t="s">
        <v>32</v>
      </c>
      <c r="E20" s="91"/>
      <c r="F20" s="45" t="s">
        <v>46</v>
      </c>
      <c r="G20" s="45"/>
      <c r="H20" s="45"/>
      <c r="I20" s="9"/>
      <c r="J20" s="22">
        <v>0</v>
      </c>
      <c r="K20" s="9">
        <f>H21</f>
        <v>94.98</v>
      </c>
    </row>
    <row r="21" spans="3:11" ht="21" x14ac:dyDescent="0.35">
      <c r="C21" s="38"/>
      <c r="D21" s="8"/>
      <c r="E21" s="8"/>
      <c r="F21" s="45">
        <v>6</v>
      </c>
      <c r="G21" s="45">
        <v>0</v>
      </c>
      <c r="H21" s="46">
        <f>(F21-G21)*15.83</f>
        <v>94.98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3"/>
      <c r="G30" s="93"/>
      <c r="H30" s="93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94.98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94.98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94.98</v>
      </c>
      <c r="I16" s="18">
        <f>K35</f>
        <v>313.77</v>
      </c>
      <c r="J16" s="18">
        <f>I16+H16+G16</f>
        <v>408.75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91" t="s">
        <v>32</v>
      </c>
      <c r="E20" s="91"/>
      <c r="F20" s="45" t="s">
        <v>51</v>
      </c>
      <c r="G20" s="45"/>
      <c r="H20" s="45"/>
      <c r="I20" s="9"/>
      <c r="J20" s="22">
        <v>0</v>
      </c>
      <c r="K20" s="9">
        <f>H21</f>
        <v>79.150000000000006</v>
      </c>
    </row>
    <row r="21" spans="3:11" ht="21" x14ac:dyDescent="0.35">
      <c r="C21" s="38"/>
      <c r="D21" s="8"/>
      <c r="E21" s="8"/>
      <c r="F21" s="45">
        <v>11</v>
      </c>
      <c r="G21" s="45">
        <v>6</v>
      </c>
      <c r="H21" s="46">
        <f>(F21-G21)*15.83</f>
        <v>79.150000000000006</v>
      </c>
      <c r="I21" s="9"/>
      <c r="J21" s="9"/>
      <c r="K21" s="9"/>
    </row>
    <row r="22" spans="3:11" ht="21" x14ac:dyDescent="0.35">
      <c r="C22" s="38"/>
      <c r="D22" s="97" t="s">
        <v>62</v>
      </c>
      <c r="E22" s="97"/>
      <c r="F22" s="96">
        <f>F21-G21</f>
        <v>5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234.62</v>
      </c>
    </row>
    <row r="25" spans="3:11" ht="21" x14ac:dyDescent="0.35">
      <c r="C25" s="38"/>
      <c r="D25" s="8"/>
      <c r="E25" s="8"/>
      <c r="F25" s="45">
        <v>2</v>
      </c>
      <c r="G25" s="45">
        <v>0</v>
      </c>
      <c r="H25" s="46">
        <f>(F25-G25)*117.31</f>
        <v>234.62</v>
      </c>
      <c r="I25" s="9"/>
      <c r="J25" s="9"/>
      <c r="K25" s="9"/>
    </row>
    <row r="26" spans="3:11" ht="21" x14ac:dyDescent="0.35">
      <c r="C26" s="38"/>
      <c r="D26" s="97" t="s">
        <v>63</v>
      </c>
      <c r="E26" s="97"/>
      <c r="F26" s="96">
        <f>F25-G25</f>
        <v>2</v>
      </c>
      <c r="G26" s="9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3"/>
      <c r="G30" s="93"/>
      <c r="H30" s="93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313.77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408.75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4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P11" sqref="P10:P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v>408.75</v>
      </c>
      <c r="I16" s="18">
        <f>K36</f>
        <v>0</v>
      </c>
      <c r="J16" s="18">
        <f>I16+H16+G16</f>
        <v>408.75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91" t="s">
        <v>32</v>
      </c>
      <c r="E20" s="91"/>
      <c r="F20" s="45" t="s">
        <v>59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11</v>
      </c>
      <c r="G21" s="45">
        <v>11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7" t="s">
        <v>62</v>
      </c>
      <c r="E22" s="97"/>
      <c r="F22" s="96">
        <f>F21-G21</f>
        <v>0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7" t="s">
        <v>63</v>
      </c>
      <c r="E26" s="97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8" t="s">
        <v>64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21" x14ac:dyDescent="0.35">
      <c r="C31" s="98"/>
      <c r="D31" s="98"/>
      <c r="E31" s="98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92"/>
      <c r="G33" s="93"/>
      <c r="H33" s="93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408.75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5" t="s">
        <v>17</v>
      </c>
      <c r="D41" s="85"/>
      <c r="E41" s="85"/>
      <c r="F41" s="85"/>
      <c r="G41" s="85"/>
      <c r="H41" s="85"/>
      <c r="I41" s="85"/>
      <c r="J41" s="85"/>
      <c r="K41" s="85"/>
      <c r="L41" s="3"/>
    </row>
    <row r="42" spans="2:12" s="8" customFormat="1" ht="23.25" x14ac:dyDescent="0.35">
      <c r="B42" s="3"/>
      <c r="C42" s="55" t="s">
        <v>53</v>
      </c>
      <c r="D42" s="53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4"/>
      <c r="D43" s="53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4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4"/>
      <c r="D47" s="94"/>
      <c r="E47" s="94"/>
      <c r="F47" s="94"/>
      <c r="G47" s="94"/>
      <c r="H47" s="94"/>
      <c r="I47" s="94"/>
      <c r="J47" s="94"/>
      <c r="K47" s="9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5" t="s">
        <v>33</v>
      </c>
      <c r="D56" s="95"/>
      <c r="E56" s="95"/>
      <c r="F56" s="8"/>
      <c r="G56" s="95" t="s">
        <v>31</v>
      </c>
      <c r="H56" s="95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1" zoomScale="85" zoomScaleNormal="85" workbookViewId="0">
      <selection activeCell="K34" sqref="K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408.75</v>
      </c>
      <c r="I16" s="18">
        <f>K36</f>
        <v>-13.27</v>
      </c>
      <c r="J16" s="18">
        <f>I16+H16+G16</f>
        <v>395.48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91" t="s">
        <v>32</v>
      </c>
      <c r="E20" s="91"/>
      <c r="F20" s="45" t="s">
        <v>68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11</v>
      </c>
      <c r="G21" s="45">
        <v>11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7" t="s">
        <v>62</v>
      </c>
      <c r="E22" s="97"/>
      <c r="F22" s="96">
        <f>F21-G21</f>
        <v>0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7" t="s">
        <v>63</v>
      </c>
      <c r="E26" s="97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8" t="s">
        <v>70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8"/>
      <c r="D31" s="98"/>
      <c r="E31" s="98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57"/>
      <c r="G32" s="57"/>
      <c r="H32" s="57"/>
      <c r="I32" s="9"/>
      <c r="J32" s="9"/>
      <c r="K32" s="9"/>
    </row>
    <row r="33" spans="2:12" ht="96.95" customHeight="1" x14ac:dyDescent="0.35">
      <c r="C33" s="37"/>
      <c r="D33" s="100" t="s">
        <v>71</v>
      </c>
      <c r="E33" s="100"/>
      <c r="F33" s="101" t="s">
        <v>74</v>
      </c>
      <c r="G33" s="101"/>
      <c r="H33" s="101"/>
      <c r="I33" s="101"/>
      <c r="J33" s="64">
        <v>0</v>
      </c>
      <c r="K33" s="65">
        <f>13.27</f>
        <v>13.27</v>
      </c>
    </row>
    <row r="34" spans="2:12" ht="27" customHeight="1" x14ac:dyDescent="0.35">
      <c r="C34" s="39"/>
      <c r="D34" s="43"/>
      <c r="E34" s="43"/>
      <c r="F34" s="57"/>
      <c r="G34" s="57"/>
      <c r="H34" s="5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-13.27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395.48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56"/>
      <c r="D42" s="56"/>
      <c r="E42" s="56"/>
      <c r="F42" s="56"/>
      <c r="G42" s="56"/>
      <c r="H42" s="56"/>
      <c r="I42" s="56"/>
      <c r="J42" s="56"/>
      <c r="K42" s="56"/>
      <c r="L42" s="3"/>
    </row>
    <row r="43" spans="2:12" s="8" customFormat="1" ht="23.25" x14ac:dyDescent="0.35">
      <c r="B43" s="3"/>
      <c r="C43" s="55" t="s">
        <v>53</v>
      </c>
      <c r="D43" s="53" t="s">
        <v>72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3" t="s">
        <v>73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4"/>
      <c r="D48" s="94"/>
      <c r="E48" s="94"/>
      <c r="F48" s="94"/>
      <c r="G48" s="94"/>
      <c r="H48" s="94"/>
      <c r="I48" s="94"/>
      <c r="J48" s="94"/>
      <c r="K48" s="94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5" t="s">
        <v>33</v>
      </c>
      <c r="D57" s="95"/>
      <c r="E57" s="95"/>
      <c r="F57" s="8"/>
      <c r="G57" s="95" t="s">
        <v>31</v>
      </c>
      <c r="H57" s="95"/>
      <c r="I57" s="9"/>
      <c r="J57" s="9"/>
      <c r="K57" s="9"/>
    </row>
    <row r="58" spans="3:11" ht="21" x14ac:dyDescent="0.35">
      <c r="C58" s="85" t="s">
        <v>23</v>
      </c>
      <c r="D58" s="85"/>
      <c r="E58" s="85"/>
      <c r="F58" s="8"/>
      <c r="G58" s="85" t="s">
        <v>24</v>
      </c>
      <c r="H58" s="85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5" zoomScale="85" zoomScaleNormal="85" workbookViewId="0">
      <selection activeCell="Q23" sqref="Q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395.48</v>
      </c>
      <c r="I16" s="18">
        <f>K36</f>
        <v>46.089999999999996</v>
      </c>
      <c r="J16" s="18">
        <f>I16+H16+G16</f>
        <v>441.57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91" t="s">
        <v>32</v>
      </c>
      <c r="E20" s="91"/>
      <c r="F20" s="45" t="s">
        <v>78</v>
      </c>
      <c r="G20" s="45"/>
      <c r="H20" s="45"/>
      <c r="I20" s="9"/>
      <c r="J20" s="22">
        <v>0</v>
      </c>
      <c r="K20" s="9">
        <f>H21</f>
        <v>48.099999999999994</v>
      </c>
    </row>
    <row r="21" spans="3:11" ht="21" x14ac:dyDescent="0.35">
      <c r="C21" s="38"/>
      <c r="D21" s="8"/>
      <c r="E21" s="8"/>
      <c r="F21" s="45">
        <v>16</v>
      </c>
      <c r="G21" s="45">
        <v>11</v>
      </c>
      <c r="H21" s="46">
        <f>(F21-G21)*9.62</f>
        <v>48.099999999999994</v>
      </c>
      <c r="I21" s="9"/>
      <c r="J21" s="9"/>
      <c r="K21" s="9"/>
    </row>
    <row r="22" spans="3:11" ht="21" x14ac:dyDescent="0.35">
      <c r="C22" s="38"/>
      <c r="D22" s="97" t="s">
        <v>62</v>
      </c>
      <c r="E22" s="97"/>
      <c r="F22" s="96">
        <f>F21-G21</f>
        <v>5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7" t="s">
        <v>63</v>
      </c>
      <c r="E26" s="97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96.95" customHeight="1" x14ac:dyDescent="0.35">
      <c r="C33" s="37"/>
      <c r="D33" s="100" t="s">
        <v>71</v>
      </c>
      <c r="E33" s="100"/>
      <c r="F33" s="101" t="s">
        <v>80</v>
      </c>
      <c r="G33" s="101"/>
      <c r="H33" s="101"/>
      <c r="I33" s="101"/>
      <c r="J33" s="65">
        <v>0</v>
      </c>
      <c r="K33" s="65">
        <f>2.01</f>
        <v>2.0099999999999998</v>
      </c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46.089999999999996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441.57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C45:K45"/>
    <mergeCell ref="C54:E54"/>
    <mergeCell ref="G54:H54"/>
    <mergeCell ref="C55:E55"/>
    <mergeCell ref="G55:H55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N27" sqref="N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82</v>
      </c>
      <c r="E16" s="48" t="s">
        <v>83</v>
      </c>
      <c r="F16" s="18"/>
      <c r="G16" s="18"/>
      <c r="H16" s="18">
        <v>441.57</v>
      </c>
      <c r="I16" s="18">
        <f>K36</f>
        <v>159.65</v>
      </c>
      <c r="J16" s="18">
        <f>I16+H16+G16</f>
        <v>601.22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91" t="s">
        <v>32</v>
      </c>
      <c r="E20" s="91"/>
      <c r="F20" s="45" t="s">
        <v>84</v>
      </c>
      <c r="G20" s="45"/>
      <c r="H20" s="45"/>
      <c r="I20" s="9"/>
      <c r="J20" s="22">
        <v>0</v>
      </c>
      <c r="K20" s="9">
        <f>H21</f>
        <v>62.93</v>
      </c>
    </row>
    <row r="21" spans="3:11" ht="21" x14ac:dyDescent="0.35">
      <c r="C21" s="38"/>
      <c r="D21" s="8"/>
      <c r="E21" s="8"/>
      <c r="F21" s="45">
        <v>23</v>
      </c>
      <c r="G21" s="45">
        <v>16</v>
      </c>
      <c r="H21" s="46">
        <f>(F21-G21)*8.99</f>
        <v>62.93</v>
      </c>
      <c r="I21" s="9"/>
      <c r="J21" s="9"/>
      <c r="K21" s="9"/>
    </row>
    <row r="22" spans="3:11" ht="21" x14ac:dyDescent="0.35">
      <c r="C22" s="38"/>
      <c r="D22" s="97" t="s">
        <v>62</v>
      </c>
      <c r="E22" s="97"/>
      <c r="F22" s="96">
        <f>F21-G21</f>
        <v>7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85</v>
      </c>
      <c r="G24" s="45"/>
      <c r="H24" s="45"/>
      <c r="I24" s="9"/>
      <c r="J24" s="22">
        <v>0</v>
      </c>
      <c r="K24" s="9">
        <f>H25</f>
        <v>96.72</v>
      </c>
    </row>
    <row r="25" spans="3:11" ht="21" x14ac:dyDescent="0.35">
      <c r="C25" s="38"/>
      <c r="D25" s="8"/>
      <c r="E25" s="8"/>
      <c r="F25" s="45">
        <v>3</v>
      </c>
      <c r="G25" s="45">
        <v>2</v>
      </c>
      <c r="H25" s="46">
        <f>(F25-G25)*96.72</f>
        <v>96.72</v>
      </c>
      <c r="I25" s="9"/>
      <c r="J25" s="9"/>
      <c r="K25" s="9"/>
    </row>
    <row r="26" spans="3:11" ht="21" x14ac:dyDescent="0.35">
      <c r="C26" s="38"/>
      <c r="D26" s="97" t="s">
        <v>63</v>
      </c>
      <c r="E26" s="97"/>
      <c r="F26" s="96">
        <f>F25-G25</f>
        <v>1</v>
      </c>
      <c r="G26" s="96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5"/>
      <c r="K33" s="65"/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159.65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601.22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87</v>
      </c>
      <c r="E16" s="48" t="s">
        <v>88</v>
      </c>
      <c r="F16" s="18"/>
      <c r="G16" s="18"/>
      <c r="H16" s="18">
        <v>601.22</v>
      </c>
      <c r="I16" s="18">
        <f>K36</f>
        <v>115.67</v>
      </c>
      <c r="J16" s="18">
        <f>I16+H16+G16</f>
        <v>716.89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91" t="s">
        <v>32</v>
      </c>
      <c r="E20" s="91"/>
      <c r="F20" s="45" t="s">
        <v>90</v>
      </c>
      <c r="G20" s="45"/>
      <c r="H20" s="45"/>
      <c r="I20" s="9"/>
      <c r="J20" s="22">
        <v>0</v>
      </c>
      <c r="K20" s="9">
        <f>H21</f>
        <v>18.12</v>
      </c>
    </row>
    <row r="21" spans="3:11" ht="21" x14ac:dyDescent="0.35">
      <c r="C21" s="38"/>
      <c r="D21" s="8"/>
      <c r="E21" s="8"/>
      <c r="F21" s="45">
        <v>25</v>
      </c>
      <c r="G21" s="45">
        <v>23</v>
      </c>
      <c r="H21" s="46">
        <f>(F21-G21)*9.06</f>
        <v>18.12</v>
      </c>
      <c r="I21" s="9"/>
      <c r="J21" s="9"/>
      <c r="K21" s="9"/>
    </row>
    <row r="22" spans="3:11" ht="21" x14ac:dyDescent="0.35">
      <c r="C22" s="38"/>
      <c r="D22" s="97" t="s">
        <v>62</v>
      </c>
      <c r="E22" s="97"/>
      <c r="F22" s="96">
        <f>F21-G21</f>
        <v>2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97.55</v>
      </c>
    </row>
    <row r="25" spans="3:11" ht="21" x14ac:dyDescent="0.35">
      <c r="C25" s="38"/>
      <c r="D25" s="8"/>
      <c r="E25" s="8"/>
      <c r="F25" s="45">
        <v>4</v>
      </c>
      <c r="G25" s="45">
        <v>3</v>
      </c>
      <c r="H25" s="46">
        <f>(F25-G25)*97.55</f>
        <v>97.55</v>
      </c>
      <c r="I25" s="9"/>
      <c r="J25" s="9"/>
      <c r="K25" s="9"/>
    </row>
    <row r="26" spans="3:11" ht="21" x14ac:dyDescent="0.35">
      <c r="C26" s="38"/>
      <c r="D26" s="97" t="s">
        <v>63</v>
      </c>
      <c r="E26" s="97"/>
      <c r="F26" s="96">
        <f>F25-G25</f>
        <v>1</v>
      </c>
      <c r="G26" s="96"/>
      <c r="H26" s="44"/>
      <c r="I26" s="9"/>
      <c r="J26" s="9"/>
      <c r="K26" s="9"/>
    </row>
    <row r="27" spans="3:11" ht="21" x14ac:dyDescent="0.35">
      <c r="C27" s="38"/>
      <c r="D27" s="69"/>
      <c r="E27" s="69"/>
      <c r="F27" s="68"/>
      <c r="G27" s="68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67"/>
      <c r="G32" s="67"/>
      <c r="H32" s="67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5"/>
      <c r="K33" s="65"/>
    </row>
    <row r="34" spans="2:12" ht="27" customHeight="1" x14ac:dyDescent="0.35">
      <c r="C34" s="39"/>
      <c r="D34" s="43"/>
      <c r="E34" s="43"/>
      <c r="F34" s="67"/>
      <c r="G34" s="67"/>
      <c r="H34" s="6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115.67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716.89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O21" sqref="O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92</v>
      </c>
      <c r="E16" s="48" t="s">
        <v>93</v>
      </c>
      <c r="F16" s="18"/>
      <c r="G16" s="18"/>
      <c r="H16" s="18"/>
      <c r="I16" s="18">
        <f>K36</f>
        <v>8.6300000000000008</v>
      </c>
      <c r="J16" s="18">
        <f>I16+H16+G16</f>
        <v>8.6300000000000008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91" t="s">
        <v>32</v>
      </c>
      <c r="E20" s="91"/>
      <c r="F20" s="45" t="s">
        <v>94</v>
      </c>
      <c r="G20" s="45"/>
      <c r="H20" s="45"/>
      <c r="I20" s="9"/>
      <c r="J20" s="22">
        <v>0</v>
      </c>
      <c r="K20" s="9">
        <f>H21</f>
        <v>8.6300000000000008</v>
      </c>
    </row>
    <row r="21" spans="3:11" ht="21" x14ac:dyDescent="0.35">
      <c r="C21" s="38"/>
      <c r="D21" s="8"/>
      <c r="E21" s="8"/>
      <c r="F21" s="45">
        <v>26</v>
      </c>
      <c r="G21" s="45">
        <v>25</v>
      </c>
      <c r="H21" s="46">
        <f>(F21-G21)*8.63</f>
        <v>8.6300000000000008</v>
      </c>
      <c r="I21" s="9"/>
      <c r="J21" s="9"/>
      <c r="K21" s="9"/>
    </row>
    <row r="22" spans="3:11" ht="21" x14ac:dyDescent="0.35">
      <c r="C22" s="38"/>
      <c r="D22" s="97" t="s">
        <v>62</v>
      </c>
      <c r="E22" s="97"/>
      <c r="F22" s="96">
        <f>F21-G21</f>
        <v>1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95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4</v>
      </c>
      <c r="G25" s="45">
        <v>4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97" t="s">
        <v>63</v>
      </c>
      <c r="E26" s="97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74"/>
      <c r="E27" s="74"/>
      <c r="F27" s="73"/>
      <c r="G27" s="7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72"/>
      <c r="G32" s="72"/>
      <c r="H32" s="72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5"/>
      <c r="K33" s="65"/>
    </row>
    <row r="34" spans="2:12" ht="27" customHeight="1" x14ac:dyDescent="0.35">
      <c r="C34" s="39"/>
      <c r="D34" s="43"/>
      <c r="E34" s="43"/>
      <c r="F34" s="72"/>
      <c r="G34" s="72"/>
      <c r="H34" s="7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8.6300000000000008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8.6300000000000008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2020-11-05T07:35:46Z</cp:lastPrinted>
  <dcterms:created xsi:type="dcterms:W3CDTF">2018-02-28T02:33:50Z</dcterms:created>
  <dcterms:modified xsi:type="dcterms:W3CDTF">2020-12-17T05:54:51Z</dcterms:modified>
</cp:coreProperties>
</file>