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2" activeTab="8"/>
  </bookViews>
  <sheets>
    <sheet name="MAR 2020" sheetId="3" r:id="rId1"/>
    <sheet name="APR 2020" sheetId="4" r:id="rId2"/>
    <sheet name="MAY 2020" sheetId="5" r:id="rId3"/>
    <sheet name="JUN 2020" sheetId="6" r:id="rId4"/>
    <sheet name="JUL 2020" sheetId="7" r:id="rId5"/>
    <sheet name="AUG 2020" sheetId="8" r:id="rId6"/>
    <sheet name="SEPT 2020" sheetId="9" r:id="rId7"/>
    <sheet name="OCT 2020" sheetId="10" r:id="rId8"/>
    <sheet name="NOV 2020" sheetId="11" r:id="rId9"/>
  </sheets>
  <externalReferences>
    <externalReference r:id="rId10"/>
  </externalReferences>
  <definedNames>
    <definedName name="_xlnm.Print_Area" localSheetId="1">'APR 2020'!$A$1:$K$59</definedName>
    <definedName name="_xlnm.Print_Area" localSheetId="5">'AUG 2020'!$A$1:$K$55</definedName>
    <definedName name="_xlnm.Print_Area" localSheetId="4">'JUL 2020'!$A$1:$K$55</definedName>
    <definedName name="_xlnm.Print_Area" localSheetId="3">'JUN 2020'!$A$1:$K$55</definedName>
    <definedName name="_xlnm.Print_Area" localSheetId="0">'MAR 2020'!$A$1:$K$57</definedName>
    <definedName name="_xlnm.Print_Area" localSheetId="2">'MAY 2020'!$A$1:$K$60</definedName>
    <definedName name="_xlnm.Print_Area" localSheetId="8">'NOV 2020'!$A$1:$K$55</definedName>
    <definedName name="_xlnm.Print_Area" localSheetId="7">'OCT 2020'!$A$1:$K$55</definedName>
    <definedName name="_xlnm.Print_Area" localSheetId="6">'SEPT 2020'!$A$1:$K$55</definedName>
  </definedNames>
  <calcPr calcId="152511"/>
</workbook>
</file>

<file path=xl/calcChain.xml><?xml version="1.0" encoding="utf-8"?>
<calcChain xmlns="http://schemas.openxmlformats.org/spreadsheetml/2006/main">
  <c r="H16" i="11" l="1"/>
  <c r="G16" i="11"/>
  <c r="K33" i="11" l="1"/>
  <c r="H29" i="11"/>
  <c r="K29" i="11" s="1"/>
  <c r="F26" i="11"/>
  <c r="H25" i="11"/>
  <c r="K24" i="11" s="1"/>
  <c r="F22" i="11"/>
  <c r="H21" i="11"/>
  <c r="K20" i="11" s="1"/>
  <c r="K34" i="11" l="1"/>
  <c r="I16" i="11" s="1"/>
  <c r="J16" i="11" s="1"/>
  <c r="K36" i="11" l="1"/>
  <c r="H29" i="10"/>
  <c r="K29" i="10" s="1"/>
  <c r="H25" i="10" l="1"/>
  <c r="H21" i="10" l="1"/>
  <c r="K20" i="10" s="1"/>
  <c r="K34" i="10" s="1"/>
  <c r="K33" i="10"/>
  <c r="F26" i="10"/>
  <c r="K24" i="10"/>
  <c r="F22" i="10"/>
  <c r="I16" i="10" l="1"/>
  <c r="K36" i="10" s="1"/>
  <c r="H25" i="9"/>
  <c r="K24" i="9" s="1"/>
  <c r="H21" i="9"/>
  <c r="K20" i="9" s="1"/>
  <c r="K33" i="9"/>
  <c r="K29" i="9"/>
  <c r="K27" i="9"/>
  <c r="F26" i="9"/>
  <c r="F22" i="9"/>
  <c r="J16" i="10" l="1"/>
  <c r="K34" i="9"/>
  <c r="I16" i="9" s="1"/>
  <c r="K36" i="9"/>
  <c r="J16" i="9"/>
  <c r="H21" i="8"/>
  <c r="H25" i="8"/>
  <c r="K33" i="8" l="1"/>
  <c r="K29" i="8"/>
  <c r="K27" i="8"/>
  <c r="F26" i="8"/>
  <c r="K24" i="8"/>
  <c r="F22" i="8"/>
  <c r="K20" i="8"/>
  <c r="K34" i="8" l="1"/>
  <c r="I16" i="8" s="1"/>
  <c r="K36" i="8" s="1"/>
  <c r="H21" i="7"/>
  <c r="K20" i="7" s="1"/>
  <c r="H25" i="7"/>
  <c r="K24" i="7" s="1"/>
  <c r="K33" i="7"/>
  <c r="K29" i="7"/>
  <c r="K27" i="7"/>
  <c r="F26" i="7"/>
  <c r="F22" i="7"/>
  <c r="K31" i="6"/>
  <c r="H25" i="6"/>
  <c r="K24" i="6" s="1"/>
  <c r="H21" i="6"/>
  <c r="K20" i="6" s="1"/>
  <c r="K33" i="6"/>
  <c r="K29" i="6"/>
  <c r="F26" i="6"/>
  <c r="F22" i="6"/>
  <c r="J16" i="8" l="1"/>
  <c r="K34" i="7"/>
  <c r="I16" i="7" s="1"/>
  <c r="K36" i="7" s="1"/>
  <c r="K27" i="6"/>
  <c r="K34" i="6" s="1"/>
  <c r="I16" i="6" s="1"/>
  <c r="K33" i="5"/>
  <c r="K35" i="5"/>
  <c r="H21" i="5"/>
  <c r="K20" i="5" s="1"/>
  <c r="K30" i="5"/>
  <c r="F26" i="5"/>
  <c r="H25" i="5"/>
  <c r="K24" i="5"/>
  <c r="F22" i="5"/>
  <c r="I28" i="5" l="1"/>
  <c r="K28" i="5" s="1"/>
  <c r="K36" i="5" s="1"/>
  <c r="I16" i="5" s="1"/>
  <c r="J16" i="5" s="1"/>
  <c r="J16" i="7"/>
  <c r="K36" i="6"/>
  <c r="J16" i="6"/>
  <c r="F26" i="4"/>
  <c r="F22" i="4"/>
  <c r="K38" i="5" l="1"/>
  <c r="H25" i="4"/>
  <c r="H21" i="4"/>
  <c r="K35" i="4"/>
  <c r="K33" i="4"/>
  <c r="K30" i="4"/>
  <c r="K24" i="4"/>
  <c r="K20" i="4" l="1"/>
  <c r="I28" i="4"/>
  <c r="K28" i="4" s="1"/>
  <c r="K36" i="4"/>
  <c r="I16" i="4" s="1"/>
  <c r="J16" i="4" s="1"/>
  <c r="H25" i="3"/>
  <c r="H21" i="3"/>
  <c r="K38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<sst xmlns="http://schemas.openxmlformats.org/spreadsheetml/2006/main" count="425" uniqueCount="104">
  <si>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</si>
  <si>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</si>
  <si>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</si>
  <si>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</si>
  <si>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</si>
  <si>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</si>
  <si>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</si>
  <si>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</si>
  <si>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</si>
  <si>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</si>
  <si>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</si>
  <si>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</si>
  <si>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</si>
  <si>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</si>
  <si>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</si>
  <si>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</si>
  <si>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</si>
  <si>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</si>
  <si>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</si>
  <si>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</si>
  <si>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</si>
  <si>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</si>
  <si>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</si>
  <si>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</si>
  <si>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</si>
  <si>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</si>
  <si>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</si>
  <si>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</si>
  <si>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</si>
  <si>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</si>
  <si>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</si>
  <si>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</si>
  <si>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</si>
  <si>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</si>
  <si>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</si>
  <si>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</si>
  <si>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PAUL GEORGE SALINAS</t>
  </si>
  <si>
    <t>BILLING MONTH: MARCH 2020</t>
  </si>
  <si>
    <t>APR 5 2020</t>
  </si>
  <si>
    <t>APR 15 2020</t>
  </si>
  <si>
    <t>PRES: MAR 25 2020 - PREV: FEB 27 2020 * 117.31</t>
  </si>
  <si>
    <t>PRES: MAR 25 2020 - PREV: FEB 27 2020 * 15.83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</si>
  <si>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</si>
  <si>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</si>
  <si>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</si>
  <si>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20B09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</si>
  <si>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</si>
  <si>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</si>
  <si>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</si>
  <si>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</si>
  <si>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</si>
  <si>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</si>
  <si>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</si>
  <si>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</si>
  <si>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</si>
  <si>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</si>
  <si>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</si>
  <si>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</si>
  <si>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</si>
  <si>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</si>
  <si>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 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</si>
  <si>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</si>
  <si>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</si>
  <si>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</si>
  <si>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 
MAR 2020 - 3 kWh x 10.98 = 32.94 + 20% (AC) = 39.53 - 47.49 (billing Mar2020) = </t>
    </r>
    <r>
      <rPr>
        <b/>
        <u/>
        <sz val="14"/>
        <color rgb="FFFF0000"/>
        <rFont val="Calibri"/>
        <family val="2"/>
        <scheme val="minor"/>
      </rPr>
      <t>7.96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</si>
  <si>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</si>
  <si>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</si>
  <si>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</si>
  <si>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</si>
  <si>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</si>
  <si>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</si>
  <si>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</si>
  <si>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</si>
  <si>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</si>
  <si>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</si>
  <si>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</si>
  <si>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</si>
  <si>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</si>
  <si>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</si>
  <si>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</si>
  <si>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</si>
  <si>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</si>
  <si>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</si>
  <si>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</si>
  <si>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</si>
  <si>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</si>
  <si>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</si>
  <si>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</si>
  <si>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</si>
  <si>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</si>
  <si>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</si>
  <si>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</si>
  <si>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</si>
  <si>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</si>
  <si>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</si>
  <si>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</si>
  <si>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</si>
  <si>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</si>
  <si>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</si>
  <si>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</si>
  <si>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PRES: NOV 25 2020 - PREV: OCT 26 2020 * 7.32</t>
  </si>
  <si>
    <t>PRES: NOV 25 2020 - PREV: OCT 26 2020 * 98.56</t>
  </si>
  <si>
    <t>FOR THE MONTH OF DEC 2020</t>
  </si>
  <si>
    <t>JENIFFER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</si>
</sst>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1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18" fillId="0" borderId="0" xfId="1" applyFont="1"/>
    <xf numFmtId="164" fontId="19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424647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4</xdr:col>
      <xdr:colOff>434900</xdr:colOff>
      <xdr:row>51</xdr:row>
      <xdr:rowOff>103893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962529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25475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20B09%20-%20SALIN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5">
          <cell r="E15">
            <v>8347.8100000000013</v>
          </cell>
          <cell r="L15">
            <v>1882.2800000000002</v>
          </cell>
        </row>
      </sheetData>
      <sheetData sheetId="1">
        <row r="12">
          <cell r="E12">
            <v>6849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F26" sqref="F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38</v>
      </c>
      <c r="E16" s="48" t="s">
        <v>39</v>
      </c>
      <c r="F16" s="18"/>
      <c r="G16" s="18"/>
      <c r="H16" s="18"/>
      <c r="I16" s="18">
        <f>K35</f>
        <v>164.8</v>
      </c>
      <c r="J16" s="18">
        <f>I16+H16+G16</f>
        <v>164.8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1" t="s">
        <v>32</v>
      </c>
      <c r="E20" s="81"/>
      <c r="F20" s="45" t="s">
        <v>41</v>
      </c>
      <c r="G20" s="45"/>
      <c r="H20" s="45"/>
      <c r="I20" s="9"/>
      <c r="J20" s="22">
        <v>0</v>
      </c>
      <c r="K20" s="9">
        <f>H21</f>
        <v>47.49</v>
      </c>
    </row>
    <row r="21" spans="3:11" ht="21" x14ac:dyDescent="0.35">
      <c r="C21" s="38"/>
      <c r="D21" s="8"/>
      <c r="E21" s="8"/>
      <c r="F21" s="45">
        <v>3</v>
      </c>
      <c r="G21" s="45">
        <v>0</v>
      </c>
      <c r="H21" s="46">
        <f>(F21-G21)*15.83</f>
        <v>47.49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40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3"/>
      <c r="G30" s="83"/>
      <c r="H30" s="83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164.8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164.8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5" t="s">
        <v>17</v>
      </c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1" x14ac:dyDescent="0.35">
      <c r="B41" s="3"/>
      <c r="C41" s="51" t="s">
        <v>42</v>
      </c>
      <c r="D41" s="51" t="s">
        <v>43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2"/>
      <c r="D42" s="51" t="s">
        <v>44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zoomScale="70" zoomScaleNormal="70" workbookViewId="0">
      <selection activeCell="R9" sqref="R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47</v>
      </c>
      <c r="E16" s="48" t="s">
        <v>48</v>
      </c>
      <c r="F16" s="18"/>
      <c r="G16" s="18"/>
      <c r="H16" s="18">
        <v>164.8</v>
      </c>
      <c r="I16" s="18">
        <f>K36</f>
        <v>0</v>
      </c>
      <c r="J16" s="18">
        <f>I16+H16+G16</f>
        <v>164.8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1" t="s">
        <v>32</v>
      </c>
      <c r="E20" s="81"/>
      <c r="F20" s="45" t="s">
        <v>49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3</v>
      </c>
      <c r="G21" s="45">
        <v>3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86" t="s">
        <v>52</v>
      </c>
      <c r="E22" s="86"/>
      <c r="F22" s="87">
        <f>F21-G21</f>
        <v>0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50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6" t="s">
        <v>53</v>
      </c>
      <c r="E26" s="86"/>
      <c r="F26" s="87">
        <f>F25-G25</f>
        <v>0</v>
      </c>
      <c r="G26" s="87"/>
      <c r="H26" s="44"/>
      <c r="I26" s="9"/>
      <c r="J26" s="9"/>
      <c r="K26" s="9"/>
    </row>
    <row r="27" spans="3:11" ht="21" x14ac:dyDescent="0.35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 x14ac:dyDescent="0.35">
      <c r="C28" s="37"/>
      <c r="D28" s="7" t="s">
        <v>51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88" t="s">
        <v>54</v>
      </c>
      <c r="D29" s="88"/>
      <c r="E29" s="88"/>
      <c r="F29" s="8"/>
      <c r="G29" s="8"/>
      <c r="H29" s="8"/>
      <c r="I29" s="9"/>
      <c r="J29" s="22"/>
      <c r="K29" s="9"/>
    </row>
    <row r="30" spans="3:11" ht="21" x14ac:dyDescent="0.35">
      <c r="C30" s="88"/>
      <c r="D30" s="88"/>
      <c r="E30" s="88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21" x14ac:dyDescent="0.35">
      <c r="C31" s="88"/>
      <c r="D31" s="88"/>
      <c r="E31" s="88"/>
      <c r="F31" s="83"/>
      <c r="G31" s="83"/>
      <c r="H31" s="83"/>
      <c r="I31" s="9"/>
      <c r="J31" s="9"/>
      <c r="K31" s="9"/>
    </row>
    <row r="32" spans="3:11" ht="21" x14ac:dyDescent="0.35">
      <c r="C32" s="39"/>
      <c r="D32" s="43"/>
      <c r="E32" s="43"/>
      <c r="F32" s="50"/>
      <c r="G32" s="50"/>
      <c r="H32" s="50"/>
      <c r="I32" s="9"/>
      <c r="J32" s="9"/>
      <c r="K32" s="9"/>
    </row>
    <row r="33" spans="2:12" ht="21" x14ac:dyDescent="0.35">
      <c r="C33" s="37"/>
      <c r="D33" s="43"/>
      <c r="E33" s="43"/>
      <c r="F33" s="82"/>
      <c r="G33" s="83"/>
      <c r="H33" s="83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0"/>
      <c r="G34" s="50"/>
      <c r="H34" s="5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164.8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5" t="s">
        <v>17</v>
      </c>
      <c r="D41" s="75"/>
      <c r="E41" s="75"/>
      <c r="F41" s="75"/>
      <c r="G41" s="75"/>
      <c r="H41" s="75"/>
      <c r="I41" s="75"/>
      <c r="J41" s="75"/>
      <c r="K41" s="75"/>
      <c r="L41" s="3"/>
    </row>
    <row r="42" spans="2:12" s="8" customFormat="1" ht="23.25" x14ac:dyDescent="0.35">
      <c r="B42" s="3"/>
      <c r="C42" s="53" t="s">
        <v>42</v>
      </c>
      <c r="D42" s="51" t="s">
        <v>43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2"/>
      <c r="D43" s="51" t="s">
        <v>44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2"/>
      <c r="D44" s="51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4"/>
      <c r="D47" s="84"/>
      <c r="E47" s="84"/>
      <c r="F47" s="84"/>
      <c r="G47" s="84"/>
      <c r="H47" s="84"/>
      <c r="I47" s="84"/>
      <c r="J47" s="84"/>
      <c r="K47" s="84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5" t="s">
        <v>33</v>
      </c>
      <c r="D56" s="85"/>
      <c r="E56" s="85"/>
      <c r="F56" s="8"/>
      <c r="G56" s="85" t="s">
        <v>31</v>
      </c>
      <c r="H56" s="85"/>
      <c r="I56" s="9"/>
      <c r="J56" s="9"/>
      <c r="K56" s="9"/>
    </row>
    <row r="57" spans="3:11" ht="21" x14ac:dyDescent="0.35">
      <c r="C57" s="75" t="s">
        <v>23</v>
      </c>
      <c r="D57" s="75"/>
      <c r="E57" s="75"/>
      <c r="F57" s="8"/>
      <c r="G57" s="75" t="s">
        <v>24</v>
      </c>
      <c r="H57" s="7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8" zoomScale="85" zoomScaleNormal="85" workbookViewId="0">
      <selection activeCell="K34" sqref="K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56</v>
      </c>
      <c r="E16" s="48" t="s">
        <v>57</v>
      </c>
      <c r="F16" s="18"/>
      <c r="G16" s="18"/>
      <c r="H16" s="18">
        <v>164.8</v>
      </c>
      <c r="I16" s="18">
        <f>K36</f>
        <v>-7.96</v>
      </c>
      <c r="J16" s="18">
        <f>I16+H16+G16</f>
        <v>156.84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1" t="s">
        <v>32</v>
      </c>
      <c r="E20" s="81"/>
      <c r="F20" s="45" t="s">
        <v>58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3</v>
      </c>
      <c r="G21" s="45">
        <v>3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86" t="s">
        <v>52</v>
      </c>
      <c r="E22" s="86"/>
      <c r="F22" s="87">
        <f>F21-G21</f>
        <v>0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59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6" t="s">
        <v>53</v>
      </c>
      <c r="E26" s="86"/>
      <c r="F26" s="87">
        <f>F25-G25</f>
        <v>0</v>
      </c>
      <c r="G26" s="87"/>
      <c r="H26" s="44"/>
      <c r="I26" s="9"/>
      <c r="J26" s="9"/>
      <c r="K26" s="9"/>
    </row>
    <row r="27" spans="3:11" ht="21" x14ac:dyDescent="0.35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 x14ac:dyDescent="0.35">
      <c r="C28" s="37"/>
      <c r="D28" s="7" t="s">
        <v>51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88" t="s">
        <v>60</v>
      </c>
      <c r="D29" s="88"/>
      <c r="E29" s="88"/>
      <c r="F29" s="8"/>
      <c r="G29" s="8"/>
      <c r="H29" s="8"/>
      <c r="I29" s="9"/>
      <c r="J29" s="22"/>
      <c r="K29" s="9"/>
    </row>
    <row r="30" spans="3:11" ht="21" x14ac:dyDescent="0.35">
      <c r="C30" s="88"/>
      <c r="D30" s="88"/>
      <c r="E30" s="88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88"/>
      <c r="D31" s="88"/>
      <c r="E31" s="88"/>
      <c r="F31" s="83"/>
      <c r="G31" s="83"/>
      <c r="H31" s="83"/>
      <c r="I31" s="9"/>
      <c r="J31" s="9"/>
      <c r="K31" s="9"/>
    </row>
    <row r="32" spans="3:11" ht="21" x14ac:dyDescent="0.35">
      <c r="C32" s="39"/>
      <c r="D32" s="43"/>
      <c r="E32" s="43"/>
      <c r="F32" s="55"/>
      <c r="G32" s="55"/>
      <c r="H32" s="55"/>
      <c r="I32" s="9"/>
      <c r="J32" s="9"/>
      <c r="K32" s="9"/>
    </row>
    <row r="33" spans="2:12" ht="96.95" customHeight="1" x14ac:dyDescent="0.35">
      <c r="C33" s="37"/>
      <c r="D33" s="90" t="s">
        <v>61</v>
      </c>
      <c r="E33" s="90"/>
      <c r="F33" s="91" t="s">
        <v>64</v>
      </c>
      <c r="G33" s="91"/>
      <c r="H33" s="91"/>
      <c r="I33" s="91"/>
      <c r="J33" s="60">
        <v>0</v>
      </c>
      <c r="K33" s="61">
        <f>7.96</f>
        <v>7.96</v>
      </c>
    </row>
    <row r="34" spans="2:12" ht="27" customHeight="1" x14ac:dyDescent="0.35">
      <c r="C34" s="39"/>
      <c r="D34" s="43"/>
      <c r="E34" s="43"/>
      <c r="F34" s="55"/>
      <c r="G34" s="55"/>
      <c r="H34" s="55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-7.96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156.84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9" t="s">
        <v>17</v>
      </c>
      <c r="D41" s="89"/>
      <c r="E41" s="89"/>
      <c r="F41" s="89"/>
      <c r="G41" s="89"/>
      <c r="H41" s="89"/>
      <c r="I41" s="89"/>
      <c r="J41" s="89"/>
      <c r="K41" s="89"/>
      <c r="L41" s="3"/>
    </row>
    <row r="42" spans="2:12" s="8" customFormat="1" ht="21" x14ac:dyDescent="0.35">
      <c r="B42" s="3"/>
      <c r="C42" s="54"/>
      <c r="D42" s="54"/>
      <c r="E42" s="54"/>
      <c r="F42" s="54"/>
      <c r="G42" s="54"/>
      <c r="H42" s="54"/>
      <c r="I42" s="54"/>
      <c r="J42" s="54"/>
      <c r="K42" s="54"/>
      <c r="L42" s="3"/>
    </row>
    <row r="43" spans="2:12" s="8" customFormat="1" ht="23.25" x14ac:dyDescent="0.35">
      <c r="B43" s="3"/>
      <c r="C43" s="53" t="s">
        <v>42</v>
      </c>
      <c r="D43" s="51" t="s">
        <v>62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1" t="s">
        <v>63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1" t="s">
        <v>44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4"/>
      <c r="D48" s="84"/>
      <c r="E48" s="84"/>
      <c r="F48" s="84"/>
      <c r="G48" s="84"/>
      <c r="H48" s="84"/>
      <c r="I48" s="84"/>
      <c r="J48" s="84"/>
      <c r="K48" s="84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5" t="s">
        <v>33</v>
      </c>
      <c r="D57" s="85"/>
      <c r="E57" s="85"/>
      <c r="F57" s="8"/>
      <c r="G57" s="85" t="s">
        <v>31</v>
      </c>
      <c r="H57" s="85"/>
      <c r="I57" s="9"/>
      <c r="J57" s="9"/>
      <c r="K57" s="9"/>
    </row>
    <row r="58" spans="3:11" ht="21" x14ac:dyDescent="0.35">
      <c r="C58" s="75" t="s">
        <v>23</v>
      </c>
      <c r="D58" s="75"/>
      <c r="E58" s="75"/>
      <c r="F58" s="8"/>
      <c r="G58" s="75" t="s">
        <v>24</v>
      </c>
      <c r="H58" s="75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66</v>
      </c>
      <c r="E16" s="48" t="s">
        <v>67</v>
      </c>
      <c r="F16" s="18"/>
      <c r="G16" s="18"/>
      <c r="H16" s="18">
        <v>156.84</v>
      </c>
      <c r="I16" s="18">
        <f>K34</f>
        <v>470.45</v>
      </c>
      <c r="J16" s="18">
        <f>I16+H16+G16</f>
        <v>627.29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1" t="s">
        <v>32</v>
      </c>
      <c r="E20" s="81"/>
      <c r="F20" s="45" t="s">
        <v>68</v>
      </c>
      <c r="G20" s="45"/>
      <c r="H20" s="45"/>
      <c r="I20" s="9"/>
      <c r="J20" s="22">
        <v>0</v>
      </c>
      <c r="K20" s="9">
        <f>H21</f>
        <v>86.58</v>
      </c>
    </row>
    <row r="21" spans="3:11" ht="21" x14ac:dyDescent="0.35">
      <c r="C21" s="38"/>
      <c r="D21" s="8"/>
      <c r="E21" s="8"/>
      <c r="F21" s="45">
        <v>12</v>
      </c>
      <c r="G21" s="45">
        <v>3</v>
      </c>
      <c r="H21" s="46">
        <f>(F21-G21)*9.62</f>
        <v>86.58</v>
      </c>
      <c r="I21" s="9"/>
      <c r="J21" s="9"/>
      <c r="K21" s="9"/>
    </row>
    <row r="22" spans="3:11" ht="21" x14ac:dyDescent="0.35">
      <c r="C22" s="38"/>
      <c r="D22" s="86" t="s">
        <v>52</v>
      </c>
      <c r="E22" s="86"/>
      <c r="F22" s="87">
        <f>F21-G21</f>
        <v>9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69</v>
      </c>
      <c r="G24" s="45"/>
      <c r="H24" s="45"/>
      <c r="I24" s="9"/>
      <c r="J24" s="22">
        <v>0</v>
      </c>
      <c r="K24" s="9">
        <f>H25</f>
        <v>384.88</v>
      </c>
    </row>
    <row r="25" spans="3:11" ht="21" x14ac:dyDescent="0.35">
      <c r="C25" s="38"/>
      <c r="D25" s="8"/>
      <c r="E25" s="8"/>
      <c r="F25" s="45">
        <v>5</v>
      </c>
      <c r="G25" s="45">
        <v>1</v>
      </c>
      <c r="H25" s="46">
        <f>(F25-G25)*96.22</f>
        <v>384.88</v>
      </c>
      <c r="I25" s="9"/>
      <c r="J25" s="9"/>
      <c r="K25" s="9"/>
    </row>
    <row r="26" spans="3:11" ht="21" x14ac:dyDescent="0.35">
      <c r="C26" s="38"/>
      <c r="D26" s="86" t="s">
        <v>53</v>
      </c>
      <c r="E26" s="86"/>
      <c r="F26" s="87">
        <f>F25-G25</f>
        <v>4</v>
      </c>
      <c r="G26" s="87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4"/>
      <c r="D28" s="64"/>
      <c r="E28" s="64"/>
      <c r="F28" s="8"/>
      <c r="G28" s="8"/>
      <c r="H28" s="8"/>
      <c r="I28" s="9"/>
      <c r="J28" s="22"/>
      <c r="K28" s="9"/>
    </row>
    <row r="29" spans="3:11" ht="21" x14ac:dyDescent="0.35">
      <c r="C29" s="64"/>
      <c r="D29" s="64"/>
      <c r="E29" s="6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4"/>
      <c r="D30" s="64"/>
      <c r="E30" s="64"/>
      <c r="F30" s="83"/>
      <c r="G30" s="83"/>
      <c r="H30" s="83"/>
      <c r="I30" s="9"/>
      <c r="J30" s="9"/>
      <c r="K30" s="9"/>
    </row>
    <row r="31" spans="3:11" ht="96.95" customHeight="1" x14ac:dyDescent="0.35">
      <c r="C31" s="37"/>
      <c r="D31" s="90" t="s">
        <v>61</v>
      </c>
      <c r="E31" s="90"/>
      <c r="F31" s="91" t="s">
        <v>70</v>
      </c>
      <c r="G31" s="91"/>
      <c r="H31" s="91"/>
      <c r="I31" s="91"/>
      <c r="J31" s="60">
        <v>0</v>
      </c>
      <c r="K31" s="61">
        <f>1.01</f>
        <v>1.01</v>
      </c>
    </row>
    <row r="32" spans="3:11" ht="27" customHeight="1" x14ac:dyDescent="0.35">
      <c r="C32" s="39"/>
      <c r="D32" s="43"/>
      <c r="E32" s="43"/>
      <c r="F32" s="59"/>
      <c r="G32" s="59"/>
      <c r="H32" s="59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470.45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627.29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58"/>
      <c r="D40" s="58"/>
      <c r="E40" s="58"/>
      <c r="F40" s="58"/>
      <c r="G40" s="58"/>
      <c r="H40" s="58"/>
      <c r="I40" s="58"/>
      <c r="J40" s="58"/>
      <c r="K40" s="58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33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75" t="s">
        <v>23</v>
      </c>
      <c r="D53" s="75"/>
      <c r="E53" s="75"/>
      <c r="F53" s="8"/>
      <c r="G53" s="75" t="s">
        <v>24</v>
      </c>
      <c r="H53" s="7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0" zoomScale="85" zoomScaleNormal="85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72</v>
      </c>
      <c r="E16" s="48" t="s">
        <v>73</v>
      </c>
      <c r="F16" s="18"/>
      <c r="G16" s="18"/>
      <c r="H16" s="18">
        <v>627.29</v>
      </c>
      <c r="I16" s="18">
        <f>K34</f>
        <v>1173.97</v>
      </c>
      <c r="J16" s="18">
        <f>I16+H16+G16</f>
        <v>1801.26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1" t="s">
        <v>32</v>
      </c>
      <c r="E20" s="81"/>
      <c r="F20" s="45" t="s">
        <v>74</v>
      </c>
      <c r="G20" s="45"/>
      <c r="H20" s="45"/>
      <c r="I20" s="9"/>
      <c r="J20" s="22">
        <v>0</v>
      </c>
      <c r="K20" s="9">
        <f>H21</f>
        <v>206.77</v>
      </c>
    </row>
    <row r="21" spans="3:11" ht="21" x14ac:dyDescent="0.35">
      <c r="C21" s="38"/>
      <c r="D21" s="8"/>
      <c r="E21" s="8"/>
      <c r="F21" s="45">
        <v>35</v>
      </c>
      <c r="G21" s="45">
        <v>12</v>
      </c>
      <c r="H21" s="46">
        <f>(F21-G21)*8.99</f>
        <v>206.77</v>
      </c>
      <c r="I21" s="9"/>
      <c r="J21" s="9"/>
      <c r="K21" s="9"/>
    </row>
    <row r="22" spans="3:11" ht="21" x14ac:dyDescent="0.35">
      <c r="C22" s="38"/>
      <c r="D22" s="86" t="s">
        <v>52</v>
      </c>
      <c r="E22" s="86"/>
      <c r="F22" s="87">
        <f>F21-G21</f>
        <v>23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75</v>
      </c>
      <c r="G24" s="45"/>
      <c r="H24" s="45"/>
      <c r="I24" s="9"/>
      <c r="J24" s="22">
        <v>0</v>
      </c>
      <c r="K24" s="9">
        <f>H25</f>
        <v>967.2</v>
      </c>
    </row>
    <row r="25" spans="3:11" ht="21" x14ac:dyDescent="0.35">
      <c r="C25" s="38"/>
      <c r="D25" s="8"/>
      <c r="E25" s="8"/>
      <c r="F25" s="45">
        <v>15</v>
      </c>
      <c r="G25" s="45">
        <v>5</v>
      </c>
      <c r="H25" s="46">
        <f>(F25-G25)*96.72</f>
        <v>967.2</v>
      </c>
      <c r="I25" s="9"/>
      <c r="J25" s="9"/>
      <c r="K25" s="9"/>
    </row>
    <row r="26" spans="3:11" ht="21" x14ac:dyDescent="0.35">
      <c r="C26" s="38"/>
      <c r="D26" s="86" t="s">
        <v>53</v>
      </c>
      <c r="E26" s="86"/>
      <c r="F26" s="87">
        <f>F25-G25</f>
        <v>10</v>
      </c>
      <c r="G26" s="87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4"/>
      <c r="D28" s="64"/>
      <c r="E28" s="64"/>
      <c r="F28" s="8"/>
      <c r="G28" s="8"/>
      <c r="H28" s="8"/>
      <c r="I28" s="9"/>
      <c r="J28" s="22"/>
      <c r="K28" s="9"/>
    </row>
    <row r="29" spans="3:11" ht="21" x14ac:dyDescent="0.35">
      <c r="C29" s="64"/>
      <c r="D29" s="64"/>
      <c r="E29" s="6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4"/>
      <c r="D30" s="64"/>
      <c r="E30" s="64"/>
      <c r="F30" s="83"/>
      <c r="G30" s="83"/>
      <c r="H30" s="83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0"/>
      <c r="K31" s="61"/>
    </row>
    <row r="32" spans="3:11" ht="27" customHeight="1" x14ac:dyDescent="0.35">
      <c r="C32" s="39"/>
      <c r="D32" s="43"/>
      <c r="E32" s="43"/>
      <c r="F32" s="59"/>
      <c r="G32" s="59"/>
      <c r="H32" s="59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1173.97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1801.26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58"/>
      <c r="D40" s="58"/>
      <c r="E40" s="58"/>
      <c r="F40" s="58"/>
      <c r="G40" s="58"/>
      <c r="H40" s="58"/>
      <c r="I40" s="58"/>
      <c r="J40" s="58"/>
      <c r="K40" s="58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33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75" t="s">
        <v>23</v>
      </c>
      <c r="D53" s="75"/>
      <c r="E53" s="75"/>
      <c r="F53" s="8"/>
      <c r="G53" s="75" t="s">
        <v>24</v>
      </c>
      <c r="H53" s="7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K7" sqref="K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77</v>
      </c>
      <c r="E16" s="48" t="s">
        <v>78</v>
      </c>
      <c r="F16" s="18"/>
      <c r="G16" s="18"/>
      <c r="H16" s="18">
        <v>1801.26</v>
      </c>
      <c r="I16" s="18">
        <f>K34</f>
        <v>2201.9499999999998</v>
      </c>
      <c r="J16" s="18">
        <f>I16+H16+G16</f>
        <v>4003.21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1" t="s">
        <v>32</v>
      </c>
      <c r="E20" s="81"/>
      <c r="F20" s="45" t="s">
        <v>80</v>
      </c>
      <c r="G20" s="45"/>
      <c r="H20" s="45"/>
      <c r="I20" s="9"/>
      <c r="J20" s="22">
        <v>0</v>
      </c>
      <c r="K20" s="9">
        <f>H21</f>
        <v>543.6</v>
      </c>
    </row>
    <row r="21" spans="3:11" ht="21" x14ac:dyDescent="0.35">
      <c r="C21" s="38"/>
      <c r="D21" s="8"/>
      <c r="E21" s="8"/>
      <c r="F21" s="45">
        <v>95</v>
      </c>
      <c r="G21" s="45">
        <v>35</v>
      </c>
      <c r="H21" s="46">
        <f>(F21-G21)*9.06</f>
        <v>543.6</v>
      </c>
      <c r="I21" s="9"/>
      <c r="J21" s="9"/>
      <c r="K21" s="9"/>
    </row>
    <row r="22" spans="3:11" ht="21" x14ac:dyDescent="0.35">
      <c r="C22" s="38"/>
      <c r="D22" s="86" t="s">
        <v>52</v>
      </c>
      <c r="E22" s="86"/>
      <c r="F22" s="87">
        <f>F21-G21</f>
        <v>60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1658.35</v>
      </c>
    </row>
    <row r="25" spans="3:11" ht="21" x14ac:dyDescent="0.35">
      <c r="C25" s="38"/>
      <c r="D25" s="8"/>
      <c r="E25" s="8"/>
      <c r="F25" s="45">
        <v>32</v>
      </c>
      <c r="G25" s="45">
        <v>15</v>
      </c>
      <c r="H25" s="46">
        <f>(F25-G25)*97.55</f>
        <v>1658.35</v>
      </c>
      <c r="I25" s="9"/>
      <c r="J25" s="9"/>
      <c r="K25" s="9"/>
    </row>
    <row r="26" spans="3:11" ht="21" x14ac:dyDescent="0.35">
      <c r="C26" s="38"/>
      <c r="D26" s="86" t="s">
        <v>53</v>
      </c>
      <c r="E26" s="86"/>
      <c r="F26" s="87">
        <f>F25-G25</f>
        <v>17</v>
      </c>
      <c r="G26" s="87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4"/>
      <c r="D28" s="64"/>
      <c r="E28" s="64"/>
      <c r="F28" s="8"/>
      <c r="G28" s="8"/>
      <c r="H28" s="8"/>
      <c r="I28" s="9"/>
      <c r="J28" s="22"/>
      <c r="K28" s="9"/>
    </row>
    <row r="29" spans="3:11" ht="21" x14ac:dyDescent="0.35">
      <c r="C29" s="64"/>
      <c r="D29" s="64"/>
      <c r="E29" s="6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4"/>
      <c r="D30" s="64"/>
      <c r="E30" s="64"/>
      <c r="F30" s="83"/>
      <c r="G30" s="83"/>
      <c r="H30" s="83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0"/>
      <c r="K31" s="61"/>
    </row>
    <row r="32" spans="3:11" ht="27" customHeight="1" x14ac:dyDescent="0.35">
      <c r="C32" s="39"/>
      <c r="D32" s="43"/>
      <c r="E32" s="43"/>
      <c r="F32" s="63"/>
      <c r="G32" s="63"/>
      <c r="H32" s="63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2201.9499999999998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4003.21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62"/>
      <c r="D40" s="62"/>
      <c r="E40" s="62"/>
      <c r="F40" s="62"/>
      <c r="G40" s="62"/>
      <c r="H40" s="62"/>
      <c r="I40" s="62"/>
      <c r="J40" s="62"/>
      <c r="K40" s="62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33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75" t="s">
        <v>23</v>
      </c>
      <c r="D53" s="75"/>
      <c r="E53" s="75"/>
      <c r="F53" s="8"/>
      <c r="G53" s="75" t="s">
        <v>24</v>
      </c>
      <c r="H53" s="7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7" zoomScale="85" zoomScaleNormal="85" workbookViewId="0">
      <selection activeCell="O16" sqref="O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82</v>
      </c>
      <c r="E16" s="48" t="s">
        <v>83</v>
      </c>
      <c r="F16" s="18"/>
      <c r="G16" s="18"/>
      <c r="H16" s="18">
        <v>4003.21</v>
      </c>
      <c r="I16" s="18">
        <f>K34</f>
        <v>1376.89</v>
      </c>
      <c r="J16" s="18">
        <f>I16+H16+G16</f>
        <v>5380.1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1" t="s">
        <v>32</v>
      </c>
      <c r="E20" s="81"/>
      <c r="F20" s="45" t="s">
        <v>84</v>
      </c>
      <c r="G20" s="45"/>
      <c r="H20" s="45"/>
      <c r="I20" s="9"/>
      <c r="J20" s="22">
        <v>0</v>
      </c>
      <c r="K20" s="9">
        <f>H21</f>
        <v>690.40000000000009</v>
      </c>
    </row>
    <row r="21" spans="3:11" ht="21" x14ac:dyDescent="0.35">
      <c r="C21" s="38"/>
      <c r="D21" s="8"/>
      <c r="E21" s="8"/>
      <c r="F21" s="45">
        <v>175</v>
      </c>
      <c r="G21" s="45">
        <v>95</v>
      </c>
      <c r="H21" s="46">
        <f>(F21-G21)*8.63</f>
        <v>690.40000000000009</v>
      </c>
      <c r="I21" s="9"/>
      <c r="J21" s="9"/>
      <c r="K21" s="9"/>
    </row>
    <row r="22" spans="3:11" ht="21" x14ac:dyDescent="0.35">
      <c r="C22" s="38"/>
      <c r="D22" s="86" t="s">
        <v>52</v>
      </c>
      <c r="E22" s="86"/>
      <c r="F22" s="87">
        <f>F21-G21</f>
        <v>80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85</v>
      </c>
      <c r="G24" s="45"/>
      <c r="H24" s="45"/>
      <c r="I24" s="9"/>
      <c r="J24" s="22">
        <v>0</v>
      </c>
      <c r="K24" s="9">
        <f>H25</f>
        <v>686.49</v>
      </c>
    </row>
    <row r="25" spans="3:11" ht="21" x14ac:dyDescent="0.35">
      <c r="C25" s="38"/>
      <c r="D25" s="8"/>
      <c r="E25" s="8"/>
      <c r="F25" s="45">
        <v>39</v>
      </c>
      <c r="G25" s="45">
        <v>32</v>
      </c>
      <c r="H25" s="46">
        <f>(F25-G25)*98.07</f>
        <v>686.49</v>
      </c>
      <c r="I25" s="9"/>
      <c r="J25" s="9"/>
      <c r="K25" s="9"/>
    </row>
    <row r="26" spans="3:11" ht="21" x14ac:dyDescent="0.35">
      <c r="C26" s="38"/>
      <c r="D26" s="86" t="s">
        <v>53</v>
      </c>
      <c r="E26" s="86"/>
      <c r="F26" s="87">
        <f>F25-G25</f>
        <v>7</v>
      </c>
      <c r="G26" s="87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4"/>
      <c r="D28" s="64"/>
      <c r="E28" s="64"/>
      <c r="F28" s="8"/>
      <c r="G28" s="8"/>
      <c r="H28" s="8"/>
      <c r="I28" s="9"/>
      <c r="J28" s="22"/>
      <c r="K28" s="9"/>
    </row>
    <row r="29" spans="3:11" ht="21" x14ac:dyDescent="0.35">
      <c r="C29" s="64"/>
      <c r="D29" s="64"/>
      <c r="E29" s="6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4"/>
      <c r="D30" s="64"/>
      <c r="E30" s="64"/>
      <c r="F30" s="83"/>
      <c r="G30" s="83"/>
      <c r="H30" s="83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0"/>
      <c r="K31" s="61"/>
    </row>
    <row r="32" spans="3:11" ht="27" customHeight="1" x14ac:dyDescent="0.35">
      <c r="C32" s="39"/>
      <c r="D32" s="43"/>
      <c r="E32" s="43"/>
      <c r="F32" s="66"/>
      <c r="G32" s="66"/>
      <c r="H32" s="66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1376.89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5380.1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65"/>
      <c r="D40" s="65"/>
      <c r="E40" s="65"/>
      <c r="F40" s="65"/>
      <c r="G40" s="65"/>
      <c r="H40" s="65"/>
      <c r="I40" s="65"/>
      <c r="J40" s="65"/>
      <c r="K40" s="65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33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75" t="s">
        <v>23</v>
      </c>
      <c r="D53" s="75"/>
      <c r="E53" s="75"/>
      <c r="F53" s="8"/>
      <c r="G53" s="75" t="s">
        <v>24</v>
      </c>
      <c r="H53" s="7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3" zoomScale="85" zoomScaleNormal="85" workbookViewId="0">
      <selection activeCell="G16" sqref="G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91</v>
      </c>
      <c r="H15" s="13" t="s">
        <v>92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86</v>
      </c>
      <c r="E16" s="48" t="s">
        <v>87</v>
      </c>
      <c r="F16" s="18"/>
      <c r="G16" s="18">
        <v>5479.2</v>
      </c>
      <c r="H16" s="18">
        <v>5380.1</v>
      </c>
      <c r="I16" s="18">
        <f>K34</f>
        <v>6211</v>
      </c>
      <c r="J16" s="18">
        <f>I16+H16+G16</f>
        <v>17070.3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92" t="s">
        <v>93</v>
      </c>
      <c r="E20" s="92"/>
      <c r="F20" s="45" t="s">
        <v>88</v>
      </c>
      <c r="G20" s="45"/>
      <c r="H20" s="45"/>
      <c r="I20" s="9"/>
      <c r="J20" s="22">
        <v>0</v>
      </c>
      <c r="K20" s="9">
        <f>H21</f>
        <v>307.44</v>
      </c>
    </row>
    <row r="21" spans="3:11" ht="21" x14ac:dyDescent="0.35">
      <c r="C21" s="38"/>
      <c r="D21" s="7"/>
      <c r="E21" s="8"/>
      <c r="F21" s="45">
        <v>217</v>
      </c>
      <c r="G21" s="45">
        <v>175</v>
      </c>
      <c r="H21" s="46">
        <f>(F21-G21)*7.32</f>
        <v>307.44</v>
      </c>
      <c r="I21" s="9"/>
      <c r="J21" s="9"/>
      <c r="K21" s="9"/>
    </row>
    <row r="22" spans="3:11" ht="21" x14ac:dyDescent="0.35">
      <c r="C22" s="38"/>
      <c r="D22" s="86" t="s">
        <v>52</v>
      </c>
      <c r="E22" s="86"/>
      <c r="F22" s="87">
        <f>F21-G21</f>
        <v>42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94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4533.76</v>
      </c>
    </row>
    <row r="25" spans="3:11" ht="21" x14ac:dyDescent="0.35">
      <c r="C25" s="38"/>
      <c r="D25" s="8"/>
      <c r="E25" s="8"/>
      <c r="F25" s="45">
        <v>85</v>
      </c>
      <c r="G25" s="45">
        <v>39</v>
      </c>
      <c r="H25" s="46">
        <f>(F25-G25)*98.56</f>
        <v>4533.76</v>
      </c>
      <c r="I25" s="9"/>
      <c r="J25" s="9"/>
      <c r="K25" s="9"/>
    </row>
    <row r="26" spans="3:11" ht="21" x14ac:dyDescent="0.35">
      <c r="C26" s="38"/>
      <c r="D26" s="86" t="s">
        <v>53</v>
      </c>
      <c r="E26" s="86"/>
      <c r="F26" s="87">
        <f>F25-G25</f>
        <v>46</v>
      </c>
      <c r="G26" s="87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43962</v>
      </c>
      <c r="D28" s="74" t="s">
        <v>95</v>
      </c>
      <c r="E28" s="69"/>
      <c r="F28" s="45" t="s">
        <v>96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22.83</v>
      </c>
      <c r="G29" s="45">
        <v>60</v>
      </c>
      <c r="H29" s="46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64"/>
      <c r="D30" s="64"/>
      <c r="E30" s="64"/>
      <c r="F30" s="73"/>
      <c r="G30" s="73"/>
      <c r="H30" s="73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0"/>
      <c r="K31" s="61"/>
    </row>
    <row r="32" spans="3:11" ht="27" customHeight="1" x14ac:dyDescent="0.35">
      <c r="C32" s="39"/>
      <c r="D32" s="43"/>
      <c r="E32" s="43"/>
      <c r="F32" s="68"/>
      <c r="G32" s="68"/>
      <c r="H32" s="68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(K20+K24+K29)</f>
        <v>6211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17070.3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67"/>
      <c r="D40" s="67"/>
      <c r="E40" s="67"/>
      <c r="F40" s="67"/>
      <c r="G40" s="67"/>
      <c r="H40" s="67"/>
      <c r="I40" s="67"/>
      <c r="J40" s="67"/>
      <c r="K40" s="67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33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75" t="s">
        <v>23</v>
      </c>
      <c r="D53" s="75"/>
      <c r="E53" s="75"/>
      <c r="F53" s="8"/>
      <c r="G53" s="75" t="s">
        <v>24</v>
      </c>
      <c r="H53" s="7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7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23" zoomScale="85" zoomScaleNormal="85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91</v>
      </c>
      <c r="H15" s="13" t="s">
        <v>92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98</v>
      </c>
      <c r="E16" s="48" t="s">
        <v>99</v>
      </c>
      <c r="F16" s="18"/>
      <c r="G16" s="18">
        <f>[1]ASU!$E$12</f>
        <v>6849</v>
      </c>
      <c r="H16" s="18">
        <f>[1]Sheet1!$E$15+[1]Sheet1!$L$15</f>
        <v>10230.090000000002</v>
      </c>
      <c r="I16" s="18">
        <f>K34</f>
        <v>1812.4</v>
      </c>
      <c r="J16" s="18">
        <f>I16+H16+G16</f>
        <v>18891.490000000002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92" t="s">
        <v>32</v>
      </c>
      <c r="E20" s="92"/>
      <c r="F20" s="45" t="s">
        <v>100</v>
      </c>
      <c r="G20" s="45"/>
      <c r="H20" s="45"/>
      <c r="I20" s="9"/>
      <c r="J20" s="22">
        <v>0</v>
      </c>
      <c r="K20" s="9">
        <f>H21</f>
        <v>344.04</v>
      </c>
    </row>
    <row r="21" spans="3:11" ht="21" x14ac:dyDescent="0.35">
      <c r="C21" s="38"/>
      <c r="D21" s="7"/>
      <c r="E21" s="8"/>
      <c r="F21" s="45">
        <v>264</v>
      </c>
      <c r="G21" s="45">
        <v>217</v>
      </c>
      <c r="H21" s="46">
        <f>(F21-G21)*7.32</f>
        <v>344.04</v>
      </c>
      <c r="I21" s="9"/>
      <c r="J21" s="9"/>
      <c r="K21" s="9"/>
    </row>
    <row r="22" spans="3:11" ht="21" x14ac:dyDescent="0.35">
      <c r="C22" s="38"/>
      <c r="D22" s="86" t="s">
        <v>52</v>
      </c>
      <c r="E22" s="86"/>
      <c r="F22" s="87">
        <f>F21-G21</f>
        <v>47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15</v>
      </c>
      <c r="E24" s="8"/>
      <c r="F24" s="45" t="s">
        <v>101</v>
      </c>
      <c r="G24" s="45"/>
      <c r="H24" s="45"/>
      <c r="I24" s="9"/>
      <c r="J24" s="22">
        <v>0</v>
      </c>
      <c r="K24" s="9">
        <f>H25</f>
        <v>98.56</v>
      </c>
    </row>
    <row r="25" spans="3:11" ht="21" x14ac:dyDescent="0.35">
      <c r="C25" s="38"/>
      <c r="D25" s="8"/>
      <c r="E25" s="8"/>
      <c r="F25" s="45">
        <v>86</v>
      </c>
      <c r="G25" s="45">
        <v>85</v>
      </c>
      <c r="H25" s="46">
        <f>(F25-G25)*98.56</f>
        <v>98.56</v>
      </c>
      <c r="I25" s="9"/>
      <c r="J25" s="9"/>
      <c r="K25" s="9"/>
    </row>
    <row r="26" spans="3:11" ht="21" x14ac:dyDescent="0.35">
      <c r="C26" s="38"/>
      <c r="D26" s="86" t="s">
        <v>53</v>
      </c>
      <c r="E26" s="86"/>
      <c r="F26" s="87">
        <f>F25-G25</f>
        <v>1</v>
      </c>
      <c r="G26" s="87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44170</v>
      </c>
      <c r="D28" s="74" t="s">
        <v>95</v>
      </c>
      <c r="E28" s="71"/>
      <c r="F28" s="45" t="s">
        <v>102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22.83</v>
      </c>
      <c r="G29" s="45">
        <v>60</v>
      </c>
      <c r="H29" s="46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64"/>
      <c r="D30" s="64"/>
      <c r="E30" s="64"/>
      <c r="F30" s="73"/>
      <c r="G30" s="73"/>
      <c r="H30" s="73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0"/>
      <c r="K31" s="61"/>
    </row>
    <row r="32" spans="3:11" ht="27" customHeight="1" x14ac:dyDescent="0.35">
      <c r="C32" s="39"/>
      <c r="D32" s="43"/>
      <c r="E32" s="43"/>
      <c r="F32" s="72"/>
      <c r="G32" s="72"/>
      <c r="H32" s="72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(K20+K24+K29)</f>
        <v>1812.4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18891.490000000002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103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75" t="s">
        <v>23</v>
      </c>
      <c r="D53" s="75"/>
      <c r="E53" s="75"/>
      <c r="F53" s="8"/>
      <c r="G53" s="75" t="s">
        <v>24</v>
      </c>
      <c r="H53" s="7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2:E52"/>
    <mergeCell ref="G52:H52"/>
    <mergeCell ref="C53:E53"/>
    <mergeCell ref="G53:H53"/>
    <mergeCell ref="D26:E26"/>
    <mergeCell ref="F26:G26"/>
    <mergeCell ref="D31:E31"/>
    <mergeCell ref="F31:I31"/>
    <mergeCell ref="C39:K39"/>
    <mergeCell ref="C43:K43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2020-11-05T07:40:10Z</cp:lastPrinted>
  <dcterms:created xsi:type="dcterms:W3CDTF">2018-02-28T02:33:50Z</dcterms:created>
  <dcterms:modified xsi:type="dcterms:W3CDTF">2020-12-02T07:06:39Z</dcterms:modified>
</cp:coreProperties>
</file>