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NOV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0">'JUL 2020'!$A$1:$K$57</definedName>
    <definedName name="_xlnm.Print_Area" localSheetId="4">'NOV 2020'!$A$1:$K$57</definedName>
    <definedName name="_xlnm.Print_Area" localSheetId="3">'OCT 2020'!$A$1:$K$57</definedName>
    <definedName name="_xlnm.Print_Area" localSheetId="2">'SEPT 2020'!$A$1:$K$57</definedName>
  </definedNames>
  <calcPr calcId="152511"/>
</workbook>
</file>

<file path=xl/calcChain.xml><?xml version="1.0" encoding="utf-8"?>
<calcChain xmlns="http://schemas.openxmlformats.org/spreadsheetml/2006/main">
  <c r="K35" i="7" l="1"/>
  <c r="H25" i="7" l="1"/>
  <c r="H21" i="7"/>
  <c r="H16" i="7" l="1"/>
  <c r="G16" i="7"/>
  <c r="K34" i="7" l="1"/>
  <c r="K32" i="7"/>
  <c r="H29" i="7"/>
  <c r="K29" i="7" s="1"/>
  <c r="F26" i="7"/>
  <c r="K24" i="7"/>
  <c r="F22" i="7"/>
  <c r="K20" i="7"/>
  <c r="I16" i="7" l="1"/>
  <c r="K37" i="7" l="1"/>
  <c r="J16" i="7"/>
  <c r="H29" i="6" l="1"/>
  <c r="K29" i="6" s="1"/>
  <c r="H25" i="6" l="1"/>
  <c r="H21" i="6" l="1"/>
  <c r="K20" i="6" s="1"/>
  <c r="K34" i="6"/>
  <c r="K32" i="6"/>
  <c r="F26" i="6"/>
  <c r="K24" i="6"/>
  <c r="F22" i="6"/>
  <c r="K35" i="6" l="1"/>
  <c r="I16" i="6" s="1"/>
  <c r="H21" i="5"/>
  <c r="K20" i="5" s="1"/>
  <c r="H25" i="5"/>
  <c r="K24" i="5" s="1"/>
  <c r="K34" i="5"/>
  <c r="K32" i="5"/>
  <c r="K29" i="5"/>
  <c r="K27" i="5"/>
  <c r="F26" i="5"/>
  <c r="F22" i="5"/>
  <c r="K37" i="6" l="1"/>
  <c r="J16" i="6"/>
  <c r="K35" i="5"/>
  <c r="I16" i="5" s="1"/>
  <c r="H21" i="4"/>
  <c r="H25" i="4"/>
  <c r="K37" i="5" l="1"/>
  <c r="J16" i="5"/>
  <c r="K34" i="4"/>
  <c r="K32" i="4"/>
  <c r="K29" i="4"/>
  <c r="K27" i="4"/>
  <c r="F26" i="4"/>
  <c r="K24" i="4"/>
  <c r="F22" i="4"/>
  <c r="K20" i="4"/>
  <c r="K35" i="4" l="1"/>
  <c r="I16" i="4" s="1"/>
  <c r="F26" i="3"/>
  <c r="F22" i="3"/>
  <c r="H25" i="3"/>
  <c r="H21" i="3"/>
  <c r="K37" i="4" l="1"/>
  <c r="J16" i="4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<sst xmlns="http://schemas.openxmlformats.org/spreadsheetml/2006/main" count="230" uniqueCount="75">
  <si>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</si>
  <si>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</si>
  <si>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</si>
  <si>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</si>
  <si>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</si>
  <si>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</si>
  <si>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</si>
  <si>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</si>
  <si>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</si>
  <si>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</si>
  <si>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</si>
  <si>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</si>
  <si>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</si>
  <si>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</si>
  <si>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</si>
  <si>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</si>
  <si>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</si>
  <si>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</si>
  <si>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</si>
  <si>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</si>
  <si>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</si>
  <si>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</si>
  <si>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</si>
  <si>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</si>
  <si>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</si>
  <si>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</si>
  <si>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</si>
  <si>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</si>
  <si>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</si>
  <si>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</si>
  <si>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</si>
  <si>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</si>
  <si>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</si>
  <si>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</si>
  <si>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</si>
  <si>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</si>
  <si>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</si>
  <si>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</si>
  <si>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</si>
  <si>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</si>
  <si>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</si>
  <si>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PRES: JUL 25 2020 - PREV: JUL 20 2020 * 9.62</t>
  </si>
  <si>
    <t>PRES: JUL 25 2020 - PREV: JUL 20 2020 * 96.22</t>
  </si>
  <si>
    <t>CHRISTINE TAMARGO</t>
  </si>
  <si>
    <t>21B08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</si>
  <si>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</si>
  <si>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</si>
  <si>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</si>
  <si>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</si>
  <si>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</si>
  <si>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</si>
  <si>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</si>
  <si>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</si>
  <si>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</si>
  <si>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</si>
  <si>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PRES: OCT 25 2020 - PREV: SEPT 26 2020 * 7.32</t>
  </si>
  <si>
    <t>PRES: OCT 25 2020 - PREV: SEPT 26 2020 * 98.56</t>
  </si>
  <si>
    <t>BILLING MONTH: NOVEMBER 2020</t>
  </si>
  <si>
    <t>NOV5 2020</t>
  </si>
  <si>
    <t>NOV 15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</si>
  <si>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</si>
  <si>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</si>
  <si>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</si>
  <si>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</si>
  <si>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</si>
  <si>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</si>
  <si>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</si>
  <si>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</si>
  <si>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</si>
  <si>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</si>
  <si>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</si>
  <si>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</si>
  <si>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STANDARD RATE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</si>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</sst>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4" fillId="0" borderId="0" xfId="0" applyNumberFormat="1" applyFont="1" applyAlignment="1">
      <alignment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1B08%20-%20TAMAR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1">
          <cell r="E11">
            <v>1760.55</v>
          </cell>
        </row>
      </sheetData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D10" sqref="D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43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0" t="s">
        <v>32</v>
      </c>
      <c r="E20" s="60"/>
      <c r="F20" s="44" t="s">
        <v>41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(F21-G21)*9.62</f>
        <v>0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0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42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(F25-G25)*96.22</f>
        <v>0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0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43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975.5</v>
      </c>
      <c r="J16" s="18">
        <f>I16+H16+G16</f>
        <v>975.5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0" t="s">
        <v>32</v>
      </c>
      <c r="E20" s="60"/>
      <c r="F20" s="44" t="s">
        <v>49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0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48</v>
      </c>
      <c r="G24" s="44"/>
      <c r="H24" s="44"/>
      <c r="I24" s="9"/>
      <c r="J24" s="22">
        <v>0</v>
      </c>
      <c r="K24" s="9">
        <f>H25</f>
        <v>975.5</v>
      </c>
    </row>
    <row r="25" spans="3:11" ht="21" x14ac:dyDescent="0.35">
      <c r="C25" s="37"/>
      <c r="D25" s="8"/>
      <c r="E25" s="8"/>
      <c r="F25" s="44">
        <v>10</v>
      </c>
      <c r="G25" s="44">
        <v>0</v>
      </c>
      <c r="H25" s="45">
        <f>(F25-G25)*97.55</f>
        <v>975.5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10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975.5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975.5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6" zoomScale="70" zoomScaleNormal="70" workbookViewId="0">
      <selection activeCell="P19" sqref="P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43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>
        <v>975.5</v>
      </c>
      <c r="I16" s="18">
        <f>K35</f>
        <v>686.49</v>
      </c>
      <c r="J16" s="18">
        <f>I16+H16+G16</f>
        <v>1661.99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0" t="s">
        <v>32</v>
      </c>
      <c r="E20" s="60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0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686.49</v>
      </c>
    </row>
    <row r="25" spans="3:11" ht="21" x14ac:dyDescent="0.35">
      <c r="C25" s="37"/>
      <c r="D25" s="8"/>
      <c r="E25" s="8"/>
      <c r="F25" s="44">
        <v>17</v>
      </c>
      <c r="G25" s="44">
        <v>10</v>
      </c>
      <c r="H25" s="45">
        <f>(F25-G25)*98.07</f>
        <v>686.49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7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686.49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1661.99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43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61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58</v>
      </c>
      <c r="E16" s="47" t="s">
        <v>59</v>
      </c>
      <c r="F16" s="18"/>
      <c r="G16" s="18">
        <v>5359.2</v>
      </c>
      <c r="H16" s="18">
        <v>1661.99</v>
      </c>
      <c r="I16" s="18">
        <f>K35</f>
        <v>1438.36</v>
      </c>
      <c r="J16" s="18">
        <f>I16+H16+G16</f>
        <v>8459.5499999999993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8" t="s">
        <v>64</v>
      </c>
      <c r="E20" s="68"/>
      <c r="F20" s="44" t="s">
        <v>55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0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65</v>
      </c>
      <c r="E24" s="8"/>
      <c r="F24" s="44" t="s">
        <v>56</v>
      </c>
      <c r="G24" s="44"/>
      <c r="H24" s="44"/>
      <c r="I24" s="9"/>
      <c r="J24" s="22">
        <v>0</v>
      </c>
      <c r="K24" s="9">
        <f>H25</f>
        <v>98.56</v>
      </c>
    </row>
    <row r="25" spans="3:11" ht="21" x14ac:dyDescent="0.35">
      <c r="C25" s="37"/>
      <c r="D25" s="8"/>
      <c r="E25" s="8"/>
      <c r="F25" s="44">
        <v>18</v>
      </c>
      <c r="G25" s="44">
        <v>17</v>
      </c>
      <c r="H25" s="45">
        <f>(F25-G25)*98.56</f>
        <v>98.56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1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8" t="s">
        <v>62</v>
      </c>
      <c r="E28" s="68"/>
      <c r="F28" s="44" t="s">
        <v>63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22.33</v>
      </c>
      <c r="G29" s="44">
        <v>60</v>
      </c>
      <c r="H29" s="45">
        <f>F29*G29</f>
        <v>1339.8</v>
      </c>
      <c r="I29" s="9"/>
      <c r="J29" s="22">
        <v>0</v>
      </c>
      <c r="K29" s="9">
        <f>H29</f>
        <v>1339.8</v>
      </c>
    </row>
    <row r="30" spans="3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1438.36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8459.5499999999993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3" zoomScale="70" zoomScaleNormal="70" workbookViewId="0">
      <selection activeCell="O25" sqref="O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43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61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67</v>
      </c>
      <c r="E16" s="47" t="s">
        <v>68</v>
      </c>
      <c r="F16" s="18"/>
      <c r="G16" s="18">
        <f>'[1]ASSOC DUES'!$E$12</f>
        <v>6699</v>
      </c>
      <c r="H16" s="18">
        <f>'[1]WTR ELEC'!$E$11</f>
        <v>1760.55</v>
      </c>
      <c r="I16" s="18">
        <f>K35</f>
        <v>1838.83</v>
      </c>
      <c r="J16" s="18">
        <f>I16+H16+G16</f>
        <v>10298.380000000001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8" t="s">
        <v>32</v>
      </c>
      <c r="E20" s="68"/>
      <c r="F20" s="44" t="s">
        <v>73</v>
      </c>
      <c r="G20" s="44"/>
      <c r="H20" s="44"/>
      <c r="I20" s="9"/>
      <c r="J20" s="22">
        <v>0</v>
      </c>
      <c r="K20" s="9">
        <f>H21</f>
        <v>401</v>
      </c>
    </row>
    <row r="21" spans="3:11" ht="21" x14ac:dyDescent="0.35">
      <c r="C21" s="37"/>
      <c r="D21" s="8"/>
      <c r="E21" s="8"/>
      <c r="F21" s="44">
        <v>50</v>
      </c>
      <c r="G21" s="44">
        <v>0</v>
      </c>
      <c r="H21" s="45">
        <f>(F21-G21)*8.02</f>
        <v>401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50</v>
      </c>
      <c r="G22" s="61"/>
      <c r="H22" s="54" t="s">
        <v>72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70</v>
      </c>
      <c r="E24" s="8"/>
      <c r="F24" s="44" t="s">
        <v>74</v>
      </c>
      <c r="G24" s="44"/>
      <c r="H24" s="44"/>
      <c r="I24" s="9"/>
      <c r="J24" s="22">
        <v>0</v>
      </c>
      <c r="K24" s="9">
        <f>H25</f>
        <v>98.03</v>
      </c>
    </row>
    <row r="25" spans="3:11" ht="21" x14ac:dyDescent="0.35">
      <c r="C25" s="37"/>
      <c r="D25" s="8"/>
      <c r="E25" s="8"/>
      <c r="F25" s="44">
        <v>18</v>
      </c>
      <c r="G25" s="44">
        <v>17</v>
      </c>
      <c r="H25" s="45">
        <f>(F25-G25)*98.03</f>
        <v>98.03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1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8" t="s">
        <v>62</v>
      </c>
      <c r="E28" s="68"/>
      <c r="F28" s="44" t="s">
        <v>69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22.33</v>
      </c>
      <c r="G29" s="44">
        <v>60</v>
      </c>
      <c r="H29" s="45">
        <f>F29*G29</f>
        <v>1339.8</v>
      </c>
      <c r="I29" s="9"/>
      <c r="J29" s="22">
        <v>0</v>
      </c>
      <c r="K29" s="9">
        <f>H29</f>
        <v>1339.8</v>
      </c>
    </row>
    <row r="30" spans="3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3:11" ht="21" x14ac:dyDescent="0.35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1838.83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10298.380000000001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71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2020-12-17T07:56:20Z</cp:lastPrinted>
  <dcterms:created xsi:type="dcterms:W3CDTF">2018-02-28T02:33:50Z</dcterms:created>
  <dcterms:modified xsi:type="dcterms:W3CDTF">2020-12-17T07:56:58Z</dcterms:modified>
</cp:coreProperties>
</file>