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NOV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'NOV 2020'!$A$1:$K$57</definedName>
    <definedName name="_xlnm.Print_Area" localSheetId="2">'OCT 2020'!$A$1:$K$57</definedName>
    <definedName name="_xlnm.Print_Area" localSheetId="1">'SEPT 2020'!$A$1:$K$57</definedName>
  </definedNames>
  <calcPr calcId="152511"/>
</workbook>
</file>

<file path=xl/calcChain.xml><?xml version="1.0" encoding="utf-8"?>
<calcChain xmlns="http://schemas.openxmlformats.org/spreadsheetml/2006/main">
  <c r="K35" i="7" l="1"/>
  <c r="H25" i="7" l="1"/>
  <c r="H21" i="7"/>
  <c r="H16" i="7" l="1"/>
  <c r="G16" i="7"/>
  <c r="G16" i="6"/>
  <c r="K34" i="7" l="1"/>
  <c r="K32" i="7"/>
  <c r="H29" i="7"/>
  <c r="K29" i="7" s="1"/>
  <c r="F26" i="7"/>
  <c r="K24" i="7"/>
  <c r="F22" i="7"/>
  <c r="K20" i="7"/>
  <c r="I16" i="7" l="1"/>
  <c r="K37" i="7" l="1"/>
  <c r="J16" i="7"/>
  <c r="H29" i="6" l="1"/>
  <c r="K29" i="6" s="1"/>
  <c r="H25" i="6" l="1"/>
  <c r="H21" i="6" l="1"/>
  <c r="K20" i="6" s="1"/>
  <c r="K34" i="6"/>
  <c r="K32" i="6"/>
  <c r="F26" i="6"/>
  <c r="K24" i="6"/>
  <c r="F22" i="6"/>
  <c r="K35" i="6" l="1"/>
  <c r="I16" i="6" s="1"/>
  <c r="H25" i="5"/>
  <c r="K24" i="5" s="1"/>
  <c r="H21" i="5"/>
  <c r="K20" i="5" s="1"/>
  <c r="K34" i="5"/>
  <c r="K32" i="5"/>
  <c r="K29" i="5"/>
  <c r="K27" i="5"/>
  <c r="F26" i="5"/>
  <c r="F22" i="5"/>
  <c r="K37" i="6" l="1"/>
  <c r="J16" i="6"/>
  <c r="K35" i="5"/>
  <c r="I16" i="5" s="1"/>
  <c r="J16" i="5" s="1"/>
  <c r="K37" i="5"/>
  <c r="H25" i="4"/>
  <c r="H21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<sst xmlns="http://schemas.openxmlformats.org/spreadsheetml/2006/main" count="185" uniqueCount="70">
  <si>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</si>
  <si>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</si>
  <si>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</si>
  <si>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</si>
  <si>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</si>
  <si>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</si>
  <si>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</si>
  <si>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</si>
  <si>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</si>
  <si>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</si>
  <si>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</si>
  <si>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</si>
  <si>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</si>
  <si>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</si>
  <si>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</si>
  <si>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</si>
  <si>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</si>
  <si>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</si>
  <si>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</si>
  <si>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</si>
  <si>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</si>
  <si>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</si>
  <si>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</si>
  <si>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</si>
  <si>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</si>
  <si>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</si>
  <si>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</si>
  <si>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</si>
  <si>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</si>
  <si>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</si>
  <si>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</si>
  <si>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</si>
  <si>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</si>
  <si>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</si>
  <si>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</si>
  <si>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</si>
  <si>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</si>
  <si>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</si>
  <si>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ROSEMARIE SANTOS</t>
  </si>
  <si>
    <t>21B09</t>
  </si>
  <si>
    <t>BILLING MONTH: AUGUST 2020</t>
  </si>
  <si>
    <t>SEPT 5 2020</t>
  </si>
  <si>
    <t>SEPT 15 2020</t>
  </si>
  <si>
    <t>PRES: AUG 25 2020 - PREV: JUL 22 2020 * 9.06</t>
  </si>
  <si>
    <t>PRES: AUG 25 2020 - PREV: JUL 22 2020 * 97.55</t>
  </si>
  <si>
    <t>BILLING MONTH: SEPTEMBER 2020</t>
  </si>
  <si>
    <t>OCT 5 2020</t>
  </si>
  <si>
    <t>OCT 15 2020</t>
  </si>
  <si>
    <t>PRES: SEPT 25 2020 - PREV: AUG 22 2020 * 8.63</t>
  </si>
  <si>
    <t>PRES: SEPT 25 2020 - PREV: AUG 22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</si>
  <si>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</si>
  <si>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</si>
  <si>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</si>
  <si>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</si>
  <si>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</si>
  <si>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</si>
  <si>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</si>
  <si>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</si>
  <si>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</si>
  <si>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</si>
  <si>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</si>
  <si>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</si>
  <si>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</si>
  <si>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</si>
  <si>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</si>
  <si>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</si>
  <si>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</si>
  <si>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STANDARD RATE-MOVED 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</si>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</sst>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1B09%20-%20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197.12</v>
          </cell>
          <cell r="L10">
            <v>109.8</v>
          </cell>
        </row>
      </sheetData>
      <sheetData sheetId="1">
        <row r="11">
          <cell r="E11">
            <v>5479.2</v>
          </cell>
        </row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1" t="s">
        <v>32</v>
      </c>
      <c r="E20" s="61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33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1" t="s">
        <v>32</v>
      </c>
      <c r="E20" s="61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33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55</v>
      </c>
      <c r="H15" s="13" t="s">
        <v>56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50</v>
      </c>
      <c r="E16" s="47" t="s">
        <v>51</v>
      </c>
      <c r="F16" s="18"/>
      <c r="G16" s="18">
        <f>'[1]ASSOC DUES'!$E$11</f>
        <v>5479.2</v>
      </c>
      <c r="H16" s="18"/>
      <c r="I16" s="18">
        <f>K35</f>
        <v>1676.72</v>
      </c>
      <c r="J16" s="18">
        <f>I16+H16+G16</f>
        <v>7155.92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7" t="s">
        <v>59</v>
      </c>
      <c r="E20" s="67"/>
      <c r="F20" s="44" t="s">
        <v>52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15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60</v>
      </c>
      <c r="E24" s="8"/>
      <c r="F24" s="44" t="s">
        <v>53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2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7" t="s">
        <v>57</v>
      </c>
      <c r="E28" s="67"/>
      <c r="F28" s="44" t="s">
        <v>58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22.83</v>
      </c>
      <c r="G29" s="44">
        <v>60</v>
      </c>
      <c r="H29" s="45">
        <f>F29*G29</f>
        <v>1369.8</v>
      </c>
      <c r="I29" s="9"/>
      <c r="J29" s="22">
        <v>0</v>
      </c>
      <c r="K29" s="9">
        <f>H29</f>
        <v>1369.8</v>
      </c>
    </row>
    <row r="30" spans="3:11" ht="2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1676.72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7155.92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33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4" zoomScale="70" zoomScaleNormal="70" workbookViewId="0">
      <selection activeCell="N23" sqref="N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55</v>
      </c>
      <c r="H15" s="13" t="s">
        <v>56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62</v>
      </c>
      <c r="E16" s="47" t="s">
        <v>63</v>
      </c>
      <c r="F16" s="18"/>
      <c r="G16" s="18">
        <f>'[1]ASSOC DUES'!$E$12</f>
        <v>6849</v>
      </c>
      <c r="H16" s="18">
        <f>'[1]WTR ELEC'!$L$10+'[1]WTR ELEC'!$E$10</f>
        <v>306.92</v>
      </c>
      <c r="I16" s="18">
        <f>K35</f>
        <v>1966.86</v>
      </c>
      <c r="J16" s="18">
        <f>I16+H16+G16</f>
        <v>9122.7799999999988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7" t="s">
        <v>65</v>
      </c>
      <c r="E20" s="67"/>
      <c r="F20" s="44" t="s">
        <v>68</v>
      </c>
      <c r="G20" s="44"/>
      <c r="H20" s="44"/>
      <c r="I20" s="9"/>
      <c r="J20" s="22">
        <v>0</v>
      </c>
      <c r="K20" s="9">
        <f>H21</f>
        <v>401</v>
      </c>
    </row>
    <row r="21" spans="3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50</v>
      </c>
      <c r="G22" s="55"/>
      <c r="H22" s="53" t="s">
        <v>67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69</v>
      </c>
      <c r="G24" s="44"/>
      <c r="H24" s="44"/>
      <c r="I24" s="9"/>
      <c r="J24" s="22">
        <v>0</v>
      </c>
      <c r="K24" s="9">
        <f>H25</f>
        <v>196.06</v>
      </c>
    </row>
    <row r="25" spans="3:11" ht="21" x14ac:dyDescent="0.35">
      <c r="C25" s="37"/>
      <c r="D25" s="8"/>
      <c r="E25" s="8"/>
      <c r="F25" s="44">
        <v>4</v>
      </c>
      <c r="G25" s="44">
        <v>2</v>
      </c>
      <c r="H25" s="45">
        <f>(F25-G25)*98.03</f>
        <v>196.06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2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7" t="s">
        <v>57</v>
      </c>
      <c r="E28" s="67"/>
      <c r="F28" s="44" t="s">
        <v>64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22.83</v>
      </c>
      <c r="G29" s="44">
        <v>60</v>
      </c>
      <c r="H29" s="45">
        <f>F29*G29</f>
        <v>1369.8</v>
      </c>
      <c r="I29" s="9"/>
      <c r="J29" s="22">
        <v>0</v>
      </c>
      <c r="K29" s="9">
        <f>H29</f>
        <v>1369.8</v>
      </c>
    </row>
    <row r="30" spans="3:11" ht="2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1966.86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9122.7799999999988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66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2020</vt:lpstr>
      <vt:lpstr>'AUG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2020-12-17T07:58:21Z</cp:lastPrinted>
  <dcterms:created xsi:type="dcterms:W3CDTF">2018-02-28T02:33:50Z</dcterms:created>
  <dcterms:modified xsi:type="dcterms:W3CDTF">2020-12-17T07:59:04Z</dcterms:modified>
</cp:coreProperties>
</file>