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1" activeTab="8"/>
  </bookViews>
  <sheets>
    <sheet name="MAR 2020" sheetId="3" r:id="rId1"/>
    <sheet name="APR 2020" sheetId="4" r:id="rId2"/>
    <sheet name="MAY 2020" sheetId="5" r:id="rId3"/>
    <sheet name="JUN 2020" sheetId="6" r:id="rId4"/>
    <sheet name="JUL 2020" sheetId="7" r:id="rId5"/>
    <sheet name="AUG 2020" sheetId="8" r:id="rId6"/>
    <sheet name="SEPT 2020" sheetId="9" r:id="rId7"/>
    <sheet name="OCT 2020" sheetId="10" r:id="rId8"/>
    <sheet name="DEC 2020" sheetId="11" r:id="rId9"/>
  </sheets>
  <externalReferences>
    <externalReference r:id="rId10"/>
  </externalReferences>
  <definedNames>
    <definedName name="_xlnm.Print_Area" localSheetId="1">'APR 2020'!$A$1:$K$59</definedName>
    <definedName name="_xlnm.Print_Area" localSheetId="5">'AUG 2020'!$A$1:$K$57</definedName>
    <definedName name="_xlnm.Print_Area" localSheetId="8">'DEC 2020'!$A$1:$K$53</definedName>
    <definedName name="_xlnm.Print_Area" localSheetId="4">'JUL 2020'!$A$1:$K$57</definedName>
    <definedName name="_xlnm.Print_Area" localSheetId="3">'JUN 2020'!$A$1:$K$57</definedName>
    <definedName name="_xlnm.Print_Area" localSheetId="0">'MAR 2020'!$A$1:$K$57</definedName>
    <definedName name="_xlnm.Print_Area" localSheetId="2">'MAY 2020'!$A$1:$K$60</definedName>
    <definedName name="_xlnm.Print_Area" localSheetId="7">'OCT 2020'!$A$1:$K$57</definedName>
    <definedName name="_xlnm.Print_Area" localSheetId="6">'SEPT 2020'!$A$1:$K$57</definedName>
  </definedNames>
  <calcPr calcId="152511"/>
</workbook>
</file>

<file path=xl/calcChain.xml><?xml version="1.0" encoding="utf-8"?>
<calcChain xmlns="http://schemas.openxmlformats.org/spreadsheetml/2006/main">
  <c r="H16" i="11" l="1"/>
  <c r="H29" i="11"/>
  <c r="K29" i="11" s="1"/>
  <c r="K31" i="11"/>
  <c r="F26" i="11"/>
  <c r="H25" i="11"/>
  <c r="K24" i="11" s="1"/>
  <c r="F22" i="11"/>
  <c r="H21" i="11"/>
  <c r="K20" i="11"/>
  <c r="K32" i="11" l="1"/>
  <c r="I16" i="11" s="1"/>
  <c r="K34" i="11" s="1"/>
  <c r="J16" i="11" l="1"/>
  <c r="H25" i="10" l="1"/>
  <c r="H21" i="10" l="1"/>
  <c r="K20" i="10" s="1"/>
  <c r="K35" i="10"/>
  <c r="K33" i="10"/>
  <c r="K30" i="10"/>
  <c r="K28" i="10"/>
  <c r="F26" i="10"/>
  <c r="K24" i="10"/>
  <c r="F22" i="10"/>
  <c r="K36" i="10" l="1"/>
  <c r="I16" i="10" s="1"/>
  <c r="H21" i="9"/>
  <c r="H25" i="9"/>
  <c r="K24" i="9" s="1"/>
  <c r="K35" i="9"/>
  <c r="K33" i="9"/>
  <c r="K30" i="9"/>
  <c r="K28" i="9"/>
  <c r="F26" i="9"/>
  <c r="F22" i="9"/>
  <c r="K20" i="9"/>
  <c r="K38" i="10" l="1"/>
  <c r="J16" i="10"/>
  <c r="K36" i="9"/>
  <c r="I16" i="9" s="1"/>
  <c r="K38" i="9" s="1"/>
  <c r="J16" i="9"/>
  <c r="H25" i="8"/>
  <c r="H21" i="8"/>
  <c r="K35" i="8" l="1"/>
  <c r="K33" i="8"/>
  <c r="K30" i="8"/>
  <c r="K28" i="8"/>
  <c r="F26" i="8"/>
  <c r="K24" i="8"/>
  <c r="F22" i="8"/>
  <c r="K20" i="8"/>
  <c r="K36" i="8" l="1"/>
  <c r="I16" i="8" s="1"/>
  <c r="H21" i="7"/>
  <c r="H25" i="7"/>
  <c r="K24" i="7" s="1"/>
  <c r="K35" i="7"/>
  <c r="K33" i="7"/>
  <c r="K30" i="7"/>
  <c r="K28" i="7"/>
  <c r="F26" i="7"/>
  <c r="F22" i="7"/>
  <c r="K20" i="7"/>
  <c r="H25" i="6"/>
  <c r="H21" i="6"/>
  <c r="K20" i="6" s="1"/>
  <c r="K35" i="6"/>
  <c r="K33" i="6"/>
  <c r="K30" i="6"/>
  <c r="F26" i="6"/>
  <c r="K24" i="6"/>
  <c r="F22" i="6"/>
  <c r="K38" i="8" l="1"/>
  <c r="J16" i="8"/>
  <c r="K36" i="7"/>
  <c r="I16" i="7" s="1"/>
  <c r="K38" i="7" s="1"/>
  <c r="K28" i="6"/>
  <c r="K36" i="6" s="1"/>
  <c r="I16" i="6" s="1"/>
  <c r="H21" i="5"/>
  <c r="K35" i="5"/>
  <c r="K33" i="5"/>
  <c r="K30" i="5"/>
  <c r="F26" i="5"/>
  <c r="H25" i="5"/>
  <c r="K24" i="5" s="1"/>
  <c r="F22" i="5"/>
  <c r="J16" i="7" l="1"/>
  <c r="K38" i="6"/>
  <c r="J16" i="6"/>
  <c r="I28" i="5"/>
  <c r="K28" i="5" s="1"/>
  <c r="K36" i="5" s="1"/>
  <c r="I16" i="5" s="1"/>
  <c r="K20" i="5"/>
  <c r="F26" i="4"/>
  <c r="F22" i="4"/>
  <c r="H25" i="4"/>
  <c r="K24" i="4" s="1"/>
  <c r="H21" i="4"/>
  <c r="K35" i="4"/>
  <c r="K33" i="4"/>
  <c r="K30" i="4"/>
  <c r="K20" i="4"/>
  <c r="K38" i="5" l="1"/>
  <c r="J16" i="5"/>
  <c r="I28" i="4"/>
  <c r="K28" i="4" s="1"/>
  <c r="K36" i="4"/>
  <c r="I16" i="4" s="1"/>
  <c r="K38" i="4" s="1"/>
  <c r="H25" i="3"/>
  <c r="H21" i="3"/>
  <c r="J16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<sst xmlns="http://schemas.openxmlformats.org/spreadsheetml/2006/main" count="419" uniqueCount="96">
  <si>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</si>
  <si>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</si>
  <si>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</si>
  <si>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</si>
  <si>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</si>
  <si>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</si>
  <si>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</si>
  <si>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</si>
  <si>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</si>
  <si>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</si>
  <si>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</si>
  <si>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</si>
  <si>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</si>
  <si>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</si>
  <si>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</si>
  <si>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</si>
  <si>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</si>
  <si>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</si>
  <si>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</si>
  <si>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</si>
  <si>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</si>
  <si>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</si>
  <si>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</si>
  <si>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</si>
  <si>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</si>
  <si>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</si>
  <si>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</si>
  <si>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</si>
  <si>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</si>
  <si>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</si>
  <si>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</si>
  <si>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</si>
  <si>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</si>
  <si>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</si>
  <si>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</si>
  <si>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</si>
  <si>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PEDRO FAUSTINO</t>
  </si>
  <si>
    <t>21B16</t>
  </si>
  <si>
    <t>BILLING MONTH: MARCH 2020</t>
  </si>
  <si>
    <t>APR 5 2020</t>
  </si>
  <si>
    <t>APR 15 2020</t>
  </si>
  <si>
    <t>PRES: MAR 25 2020 - PREV: MAR 3 2020 * 117.31</t>
  </si>
  <si>
    <t>PRES: MAR 25 2020 - PREV: MAR 3 2020 * 15.83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</si>
  <si>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</si>
  <si>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</si>
  <si>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</si>
  <si>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</si>
  <si>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</si>
  <si>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</si>
  <si>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</si>
  <si>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</si>
  <si>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</si>
  <si>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</si>
  <si>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</si>
  <si>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</si>
  <si>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</si>
  <si>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</si>
  <si>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</si>
  <si>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</si>
  <si>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</si>
  <si>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                                                            * JANITORIAL SERVICES                                             * PMS (BUILDING EQUIPMENTS) 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</si>
  <si>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</si>
  <si>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</si>
  <si>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</si>
  <si>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</si>
  <si>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</si>
  <si>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</si>
  <si>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</si>
  <si>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</si>
  <si>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</si>
  <si>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</si>
  <si>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</si>
  <si>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</si>
  <si>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</si>
  <si>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</si>
  <si>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</si>
  <si>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</si>
  <si>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</si>
  <si>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</si>
  <si>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</si>
  <si>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</si>
  <si>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</si>
  <si>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</si>
  <si>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</si>
  <si>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</si>
  <si>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</si>
  <si>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</si>
  <si>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</si>
  <si>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</si>
  <si>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</si>
  <si>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</si>
  <si>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</si>
  <si>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</si>
  <si>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</si>
  <si>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</si>
  <si>
    <t>JENIFFER JAMIG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</si>
</sst>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81643</xdr:colOff>
      <xdr:row>49</xdr:row>
      <xdr:rowOff>54429</xdr:rowOff>
    </xdr:from>
    <xdr:to>
      <xdr:col>7</xdr:col>
      <xdr:colOff>827314</xdr:colOff>
      <xdr:row>54</xdr:row>
      <xdr:rowOff>16822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8607" y="13879286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4</xdr:col>
      <xdr:colOff>433298</xdr:colOff>
      <xdr:row>53</xdr:row>
      <xdr:rowOff>100692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559643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81643</xdr:colOff>
      <xdr:row>45</xdr:row>
      <xdr:rowOff>54429</xdr:rowOff>
    </xdr:from>
    <xdr:to>
      <xdr:col>7</xdr:col>
      <xdr:colOff>827314</xdr:colOff>
      <xdr:row>50</xdr:row>
      <xdr:rowOff>16823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9968" y="13722804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21B16%20-%20FAUSTI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5">
          <cell r="E15">
            <v>215.38</v>
          </cell>
          <cell r="L15">
            <v>1007.48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C41" sqref="C41:D4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39</v>
      </c>
      <c r="E16" s="48" t="s">
        <v>40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85" t="s">
        <v>32</v>
      </c>
      <c r="E20" s="85"/>
      <c r="F20" s="45" t="s">
        <v>42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(F21-G21)*15.83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41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7"/>
      <c r="G30" s="87"/>
      <c r="H30" s="87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51" t="s">
        <v>43</v>
      </c>
      <c r="D41" s="51" t="s">
        <v>44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2"/>
      <c r="D42" s="51" t="s">
        <v>45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9" zoomScale="70" zoomScaleNormal="70" workbookViewId="0">
      <selection activeCell="Q12" sqref="Q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47</v>
      </c>
      <c r="E16" s="48" t="s">
        <v>48</v>
      </c>
      <c r="F16" s="18"/>
      <c r="G16" s="18"/>
      <c r="H16" s="18"/>
      <c r="I16" s="18">
        <f>K36</f>
        <v>117.31200000000001</v>
      </c>
      <c r="J16" s="18">
        <f>I16+H16+G16</f>
        <v>117.31200000000001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85" t="s">
        <v>32</v>
      </c>
      <c r="E20" s="85"/>
      <c r="F20" s="45" t="s">
        <v>49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90" t="s">
        <v>51</v>
      </c>
      <c r="E22" s="90"/>
      <c r="F22" s="91">
        <f>F21-G21</f>
        <v>0</v>
      </c>
      <c r="G22" s="91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50</v>
      </c>
      <c r="G24" s="45"/>
      <c r="H24" s="45"/>
      <c r="I24" s="9"/>
      <c r="J24" s="22">
        <v>0</v>
      </c>
      <c r="K24" s="9">
        <f>H25</f>
        <v>97.76</v>
      </c>
    </row>
    <row r="25" spans="3:11" ht="21" x14ac:dyDescent="0.35">
      <c r="C25" s="38"/>
      <c r="D25" s="8"/>
      <c r="E25" s="8"/>
      <c r="F25" s="45">
        <v>1</v>
      </c>
      <c r="G25" s="45">
        <v>0</v>
      </c>
      <c r="H25" s="46">
        <f>(F25-G25)*97.76</f>
        <v>97.76</v>
      </c>
      <c r="I25" s="9"/>
      <c r="J25" s="9"/>
      <c r="K25" s="9"/>
    </row>
    <row r="26" spans="3:11" ht="21" x14ac:dyDescent="0.35">
      <c r="C26" s="38"/>
      <c r="D26" s="90" t="s">
        <v>52</v>
      </c>
      <c r="E26" s="90"/>
      <c r="F26" s="91">
        <f>F25-G25</f>
        <v>1</v>
      </c>
      <c r="G26" s="91"/>
      <c r="H26" s="44"/>
      <c r="I26" s="9"/>
      <c r="J26" s="9"/>
      <c r="K26" s="9"/>
    </row>
    <row r="27" spans="3:11" ht="21" x14ac:dyDescent="0.35">
      <c r="C27" s="38"/>
      <c r="D27" s="55"/>
      <c r="E27" s="55"/>
      <c r="F27" s="56"/>
      <c r="G27" s="56"/>
      <c r="H27" s="44"/>
      <c r="I27" s="9"/>
      <c r="J27" s="9"/>
      <c r="K27" s="9"/>
    </row>
    <row r="28" spans="3:11" ht="21" x14ac:dyDescent="0.35">
      <c r="C28" s="37"/>
      <c r="D28" s="7" t="s">
        <v>53</v>
      </c>
      <c r="E28" s="8"/>
      <c r="F28" s="8"/>
      <c r="G28" s="8"/>
      <c r="H28" s="8"/>
      <c r="I28" s="9">
        <f>(H21+H25)*20%</f>
        <v>19.552000000000003</v>
      </c>
      <c r="J28" s="22">
        <v>0</v>
      </c>
      <c r="K28" s="9">
        <f>I28</f>
        <v>19.552000000000003</v>
      </c>
    </row>
    <row r="29" spans="3:11" ht="21" x14ac:dyDescent="0.35">
      <c r="C29" s="92" t="s">
        <v>54</v>
      </c>
      <c r="D29" s="92"/>
      <c r="E29" s="92"/>
      <c r="F29" s="8"/>
      <c r="G29" s="8"/>
      <c r="H29" s="8"/>
      <c r="I29" s="9"/>
      <c r="J29" s="22"/>
      <c r="K29" s="9"/>
    </row>
    <row r="30" spans="3:11" ht="21" x14ac:dyDescent="0.35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21" x14ac:dyDescent="0.35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 x14ac:dyDescent="0.35">
      <c r="C32" s="39"/>
      <c r="D32" s="43"/>
      <c r="E32" s="43"/>
      <c r="F32" s="50"/>
      <c r="G32" s="50"/>
      <c r="H32" s="50"/>
      <c r="I32" s="9"/>
      <c r="J32" s="9"/>
      <c r="K32" s="9"/>
    </row>
    <row r="33" spans="2:12" ht="21" x14ac:dyDescent="0.35">
      <c r="C33" s="37"/>
      <c r="D33" s="43"/>
      <c r="E33" s="43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0"/>
      <c r="G34" s="50"/>
      <c r="H34" s="5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117.31200000000001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117.31200000000001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9" t="s">
        <v>17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3.25" x14ac:dyDescent="0.35">
      <c r="B42" s="3"/>
      <c r="C42" s="57" t="s">
        <v>43</v>
      </c>
      <c r="D42" s="51" t="s">
        <v>44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1" t="s">
        <v>45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2"/>
      <c r="D44" s="51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8"/>
      <c r="D47" s="88"/>
      <c r="E47" s="88"/>
      <c r="F47" s="88"/>
      <c r="G47" s="88"/>
      <c r="H47" s="88"/>
      <c r="I47" s="88"/>
      <c r="J47" s="88"/>
      <c r="K47" s="88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9" t="s">
        <v>33</v>
      </c>
      <c r="D56" s="89"/>
      <c r="E56" s="89"/>
      <c r="F56" s="8"/>
      <c r="G56" s="89" t="s">
        <v>31</v>
      </c>
      <c r="H56" s="89"/>
      <c r="I56" s="9"/>
      <c r="J56" s="9"/>
      <c r="K56" s="9"/>
    </row>
    <row r="57" spans="3:11" ht="21" x14ac:dyDescent="0.35">
      <c r="C57" s="79" t="s">
        <v>23</v>
      </c>
      <c r="D57" s="79"/>
      <c r="E57" s="79"/>
      <c r="F57" s="8"/>
      <c r="G57" s="79" t="s">
        <v>24</v>
      </c>
      <c r="H57" s="79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10" zoomScale="70" zoomScaleNormal="70" workbookViewId="0">
      <selection activeCell="P40" sqref="P4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56</v>
      </c>
      <c r="E16" s="48" t="s">
        <v>57</v>
      </c>
      <c r="F16" s="18"/>
      <c r="G16" s="18"/>
      <c r="H16" s="18">
        <v>117.31</v>
      </c>
      <c r="I16" s="18">
        <f>K36</f>
        <v>0</v>
      </c>
      <c r="J16" s="18">
        <f>I16+H16+G16</f>
        <v>117.31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85" t="s">
        <v>32</v>
      </c>
      <c r="E20" s="85"/>
      <c r="F20" s="45" t="s">
        <v>58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(F21-G21)*9.79</f>
        <v>0</v>
      </c>
      <c r="I21" s="9"/>
      <c r="J21" s="9"/>
      <c r="K21" s="9"/>
    </row>
    <row r="22" spans="3:11" ht="21" x14ac:dyDescent="0.35">
      <c r="C22" s="38"/>
      <c r="D22" s="90" t="s">
        <v>51</v>
      </c>
      <c r="E22" s="90"/>
      <c r="F22" s="91">
        <f>F21-G21</f>
        <v>0</v>
      </c>
      <c r="G22" s="91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59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0" t="s">
        <v>52</v>
      </c>
      <c r="E26" s="90"/>
      <c r="F26" s="91">
        <f>F25-G25</f>
        <v>0</v>
      </c>
      <c r="G26" s="91"/>
      <c r="H26" s="44"/>
      <c r="I26" s="9"/>
      <c r="J26" s="9"/>
      <c r="K26" s="9"/>
    </row>
    <row r="27" spans="3:11" ht="21" x14ac:dyDescent="0.35">
      <c r="C27" s="38"/>
      <c r="D27" s="55"/>
      <c r="E27" s="55"/>
      <c r="F27" s="56"/>
      <c r="G27" s="56"/>
      <c r="H27" s="44"/>
      <c r="I27" s="9"/>
      <c r="J27" s="9"/>
      <c r="K27" s="9"/>
    </row>
    <row r="28" spans="3:11" ht="21" x14ac:dyDescent="0.35">
      <c r="C28" s="37"/>
      <c r="D28" s="7" t="s">
        <v>53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2" t="s">
        <v>60</v>
      </c>
      <c r="D29" s="92"/>
      <c r="E29" s="92"/>
      <c r="F29" s="8"/>
      <c r="G29" s="8"/>
      <c r="H29" s="8"/>
      <c r="I29" s="9"/>
      <c r="J29" s="22"/>
      <c r="K29" s="9"/>
    </row>
    <row r="30" spans="3:11" ht="21" x14ac:dyDescent="0.35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 x14ac:dyDescent="0.35">
      <c r="C32" s="39"/>
      <c r="D32" s="43"/>
      <c r="E32" s="43"/>
      <c r="F32" s="54"/>
      <c r="G32" s="54"/>
      <c r="H32" s="54"/>
      <c r="I32" s="9"/>
      <c r="J32" s="9"/>
      <c r="K32" s="9"/>
    </row>
    <row r="33" spans="2:12" ht="21" x14ac:dyDescent="0.35">
      <c r="C33" s="37"/>
      <c r="D33" s="43"/>
      <c r="E33" s="43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4"/>
      <c r="G34" s="54"/>
      <c r="H34" s="54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117.31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 x14ac:dyDescent="0.35">
      <c r="B42" s="3"/>
      <c r="C42" s="53"/>
      <c r="D42" s="53"/>
      <c r="E42" s="53"/>
      <c r="F42" s="53"/>
      <c r="G42" s="53"/>
      <c r="H42" s="53"/>
      <c r="I42" s="53"/>
      <c r="J42" s="53"/>
      <c r="K42" s="53"/>
      <c r="L42" s="3"/>
    </row>
    <row r="43" spans="2:12" s="8" customFormat="1" ht="23.25" x14ac:dyDescent="0.35">
      <c r="B43" s="3"/>
      <c r="C43" s="57" t="s">
        <v>43</v>
      </c>
      <c r="D43" s="51" t="s">
        <v>61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1" t="s">
        <v>62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1" t="s">
        <v>45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8"/>
      <c r="D48" s="88"/>
      <c r="E48" s="88"/>
      <c r="F48" s="88"/>
      <c r="G48" s="88"/>
      <c r="H48" s="88"/>
      <c r="I48" s="88"/>
      <c r="J48" s="88"/>
      <c r="K48" s="88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9" t="s">
        <v>33</v>
      </c>
      <c r="D57" s="89"/>
      <c r="E57" s="89"/>
      <c r="F57" s="8"/>
      <c r="G57" s="89" t="s">
        <v>31</v>
      </c>
      <c r="H57" s="89"/>
      <c r="I57" s="9"/>
      <c r="J57" s="9"/>
      <c r="K57" s="9"/>
    </row>
    <row r="58" spans="3:11" ht="21" x14ac:dyDescent="0.35">
      <c r="C58" s="79" t="s">
        <v>23</v>
      </c>
      <c r="D58" s="79"/>
      <c r="E58" s="79"/>
      <c r="F58" s="8"/>
      <c r="G58" s="79" t="s">
        <v>24</v>
      </c>
      <c r="H58" s="79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64</v>
      </c>
      <c r="E16" s="48" t="s">
        <v>65</v>
      </c>
      <c r="F16" s="18"/>
      <c r="G16" s="18"/>
      <c r="H16" s="18">
        <v>117.31</v>
      </c>
      <c r="I16" s="18">
        <f>K36</f>
        <v>19.239999999999998</v>
      </c>
      <c r="J16" s="18">
        <f>I16+H16+G16</f>
        <v>136.55000000000001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85" t="s">
        <v>32</v>
      </c>
      <c r="E20" s="85"/>
      <c r="F20" s="45" t="s">
        <v>66</v>
      </c>
      <c r="G20" s="45"/>
      <c r="H20" s="45"/>
      <c r="I20" s="9"/>
      <c r="J20" s="22">
        <v>0</v>
      </c>
      <c r="K20" s="9">
        <f>H21</f>
        <v>19.239999999999998</v>
      </c>
    </row>
    <row r="21" spans="3:11" ht="21" x14ac:dyDescent="0.35">
      <c r="C21" s="38"/>
      <c r="D21" s="8"/>
      <c r="E21" s="8"/>
      <c r="F21" s="45">
        <v>2</v>
      </c>
      <c r="G21" s="45">
        <v>0</v>
      </c>
      <c r="H21" s="46">
        <f>(F21-G21)*9.62</f>
        <v>19.239999999999998</v>
      </c>
      <c r="I21" s="9"/>
      <c r="J21" s="9"/>
      <c r="K21" s="9"/>
    </row>
    <row r="22" spans="3:11" ht="21" x14ac:dyDescent="0.35">
      <c r="C22" s="38"/>
      <c r="D22" s="90" t="s">
        <v>51</v>
      </c>
      <c r="E22" s="90"/>
      <c r="F22" s="91">
        <f>F21-G21</f>
        <v>2</v>
      </c>
      <c r="G22" s="91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67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(F25-G25)*96.22</f>
        <v>0</v>
      </c>
      <c r="I25" s="9"/>
      <c r="J25" s="9"/>
      <c r="K25" s="9"/>
    </row>
    <row r="26" spans="3:11" ht="21" x14ac:dyDescent="0.35">
      <c r="C26" s="38"/>
      <c r="D26" s="90" t="s">
        <v>52</v>
      </c>
      <c r="E26" s="90"/>
      <c r="F26" s="91">
        <f>F25-G25</f>
        <v>0</v>
      </c>
      <c r="G26" s="91"/>
      <c r="H26" s="44"/>
      <c r="I26" s="9"/>
      <c r="J26" s="9"/>
      <c r="K26" s="9"/>
    </row>
    <row r="27" spans="3:11" ht="21" x14ac:dyDescent="0.35">
      <c r="C27" s="38"/>
      <c r="D27" s="60"/>
      <c r="E27" s="60"/>
      <c r="F27" s="61"/>
      <c r="G27" s="61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6"/>
      <c r="D29" s="66"/>
      <c r="E29" s="66"/>
      <c r="F29" s="8"/>
      <c r="G29" s="8"/>
      <c r="H29" s="8"/>
      <c r="I29" s="9"/>
      <c r="J29" s="22"/>
      <c r="K29" s="9"/>
    </row>
    <row r="30" spans="3:11" ht="21" x14ac:dyDescent="0.35">
      <c r="C30" s="66"/>
      <c r="D30" s="66"/>
      <c r="E30" s="66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6"/>
      <c r="D31" s="66"/>
      <c r="E31" s="66"/>
      <c r="F31" s="87"/>
      <c r="G31" s="87"/>
      <c r="H31" s="87"/>
      <c r="I31" s="9"/>
      <c r="J31" s="9"/>
      <c r="K31" s="9"/>
    </row>
    <row r="32" spans="3:11" ht="21" x14ac:dyDescent="0.35">
      <c r="C32" s="39"/>
      <c r="D32" s="43"/>
      <c r="E32" s="43"/>
      <c r="F32" s="59"/>
      <c r="G32" s="59"/>
      <c r="H32" s="59"/>
      <c r="I32" s="9"/>
      <c r="J32" s="9"/>
      <c r="K32" s="9"/>
    </row>
    <row r="33" spans="2:12" ht="21" x14ac:dyDescent="0.35">
      <c r="C33" s="37"/>
      <c r="D33" s="43"/>
      <c r="E33" s="43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9"/>
      <c r="G34" s="59"/>
      <c r="H34" s="59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19.239999999999998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136.55000000000001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 x14ac:dyDescent="0.35">
      <c r="B42" s="3"/>
      <c r="C42" s="58"/>
      <c r="D42" s="58"/>
      <c r="E42" s="58"/>
      <c r="F42" s="58"/>
      <c r="G42" s="58"/>
      <c r="H42" s="58"/>
      <c r="I42" s="58"/>
      <c r="J42" s="58"/>
      <c r="K42" s="58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F33:H33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F22" sqref="F22: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69</v>
      </c>
      <c r="E16" s="48" t="s">
        <v>70</v>
      </c>
      <c r="F16" s="18"/>
      <c r="G16" s="18"/>
      <c r="H16" s="18">
        <v>136.55000000000001</v>
      </c>
      <c r="I16" s="18">
        <f>K36</f>
        <v>197.78</v>
      </c>
      <c r="J16" s="18">
        <f>I16+H16+G16</f>
        <v>334.33000000000004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85" t="s">
        <v>32</v>
      </c>
      <c r="E20" s="85"/>
      <c r="F20" s="45" t="s">
        <v>71</v>
      </c>
      <c r="G20" s="45"/>
      <c r="H20" s="45"/>
      <c r="I20" s="9"/>
      <c r="J20" s="22">
        <v>0</v>
      </c>
      <c r="K20" s="9">
        <f>H21</f>
        <v>197.78</v>
      </c>
    </row>
    <row r="21" spans="3:11" ht="21" x14ac:dyDescent="0.35">
      <c r="C21" s="38"/>
      <c r="D21" s="8"/>
      <c r="E21" s="8"/>
      <c r="F21" s="45">
        <v>24</v>
      </c>
      <c r="G21" s="45">
        <v>2</v>
      </c>
      <c r="H21" s="46">
        <f>(F21-G21)*8.99</f>
        <v>197.78</v>
      </c>
      <c r="I21" s="9"/>
      <c r="J21" s="9"/>
      <c r="K21" s="9"/>
    </row>
    <row r="22" spans="3:11" ht="21" x14ac:dyDescent="0.35">
      <c r="C22" s="38"/>
      <c r="D22" s="90" t="s">
        <v>51</v>
      </c>
      <c r="E22" s="90"/>
      <c r="F22" s="91">
        <f>F21-G21</f>
        <v>22</v>
      </c>
      <c r="G22" s="91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72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(F25-G25)*96.72</f>
        <v>0</v>
      </c>
      <c r="I25" s="9"/>
      <c r="J25" s="9"/>
      <c r="K25" s="9"/>
    </row>
    <row r="26" spans="3:11" ht="21" x14ac:dyDescent="0.35">
      <c r="C26" s="38"/>
      <c r="D26" s="90" t="s">
        <v>52</v>
      </c>
      <c r="E26" s="90"/>
      <c r="F26" s="91">
        <f>F25-G25</f>
        <v>0</v>
      </c>
      <c r="G26" s="91"/>
      <c r="H26" s="44"/>
      <c r="I26" s="9"/>
      <c r="J26" s="9"/>
      <c r="K26" s="9"/>
    </row>
    <row r="27" spans="3:11" ht="21" x14ac:dyDescent="0.35">
      <c r="C27" s="38"/>
      <c r="D27" s="60"/>
      <c r="E27" s="60"/>
      <c r="F27" s="61"/>
      <c r="G27" s="61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6"/>
      <c r="D29" s="66"/>
      <c r="E29" s="66"/>
      <c r="F29" s="8"/>
      <c r="G29" s="8"/>
      <c r="H29" s="8"/>
      <c r="I29" s="9"/>
      <c r="J29" s="22"/>
      <c r="K29" s="9"/>
    </row>
    <row r="30" spans="3:11" ht="21" x14ac:dyDescent="0.35">
      <c r="C30" s="66"/>
      <c r="D30" s="66"/>
      <c r="E30" s="66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6"/>
      <c r="D31" s="66"/>
      <c r="E31" s="66"/>
      <c r="F31" s="87"/>
      <c r="G31" s="87"/>
      <c r="H31" s="87"/>
      <c r="I31" s="9"/>
      <c r="J31" s="9"/>
      <c r="K31" s="9"/>
    </row>
    <row r="32" spans="3:11" ht="21" x14ac:dyDescent="0.35">
      <c r="C32" s="39"/>
      <c r="D32" s="43"/>
      <c r="E32" s="43"/>
      <c r="F32" s="59"/>
      <c r="G32" s="59"/>
      <c r="H32" s="59"/>
      <c r="I32" s="9"/>
      <c r="J32" s="9"/>
      <c r="K32" s="9"/>
    </row>
    <row r="33" spans="2:12" ht="21" x14ac:dyDescent="0.35">
      <c r="C33" s="37"/>
      <c r="D33" s="43"/>
      <c r="E33" s="43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9"/>
      <c r="G34" s="59"/>
      <c r="H34" s="59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197.78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334.33000000000004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 x14ac:dyDescent="0.35">
      <c r="B42" s="3"/>
      <c r="C42" s="58"/>
      <c r="D42" s="58"/>
      <c r="E42" s="58"/>
      <c r="F42" s="58"/>
      <c r="G42" s="58"/>
      <c r="H42" s="58"/>
      <c r="I42" s="58"/>
      <c r="J42" s="58"/>
      <c r="K42" s="58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O17" sqref="O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74</v>
      </c>
      <c r="E16" s="48" t="s">
        <v>75</v>
      </c>
      <c r="F16" s="18"/>
      <c r="G16" s="18"/>
      <c r="H16" s="18">
        <v>334.33</v>
      </c>
      <c r="I16" s="18">
        <f>K36</f>
        <v>289.92</v>
      </c>
      <c r="J16" s="18">
        <f>I16+H16+G16</f>
        <v>624.25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85" t="s">
        <v>32</v>
      </c>
      <c r="E20" s="85"/>
      <c r="F20" s="45" t="s">
        <v>77</v>
      </c>
      <c r="G20" s="45"/>
      <c r="H20" s="45"/>
      <c r="I20" s="9"/>
      <c r="J20" s="22">
        <v>0</v>
      </c>
      <c r="K20" s="9">
        <f>H21</f>
        <v>289.92</v>
      </c>
    </row>
    <row r="21" spans="3:11" ht="21" x14ac:dyDescent="0.35">
      <c r="C21" s="38"/>
      <c r="D21" s="8"/>
      <c r="E21" s="8"/>
      <c r="F21" s="45">
        <v>56</v>
      </c>
      <c r="G21" s="45">
        <v>24</v>
      </c>
      <c r="H21" s="46">
        <f>(F21-G21)*9.06</f>
        <v>289.92</v>
      </c>
      <c r="I21" s="9"/>
      <c r="J21" s="9"/>
      <c r="K21" s="9"/>
    </row>
    <row r="22" spans="3:11" ht="21" x14ac:dyDescent="0.35">
      <c r="C22" s="38"/>
      <c r="D22" s="90" t="s">
        <v>51</v>
      </c>
      <c r="E22" s="90"/>
      <c r="F22" s="91">
        <f>F21-G21</f>
        <v>32</v>
      </c>
      <c r="G22" s="91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76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(F25-G25)*97.55</f>
        <v>0</v>
      </c>
      <c r="I25" s="9"/>
      <c r="J25" s="9"/>
      <c r="K25" s="9"/>
    </row>
    <row r="26" spans="3:11" ht="21" x14ac:dyDescent="0.35">
      <c r="C26" s="38"/>
      <c r="D26" s="90" t="s">
        <v>52</v>
      </c>
      <c r="E26" s="90"/>
      <c r="F26" s="91">
        <f>F25-G25</f>
        <v>0</v>
      </c>
      <c r="G26" s="91"/>
      <c r="H26" s="44"/>
      <c r="I26" s="9"/>
      <c r="J26" s="9"/>
      <c r="K26" s="9"/>
    </row>
    <row r="27" spans="3:11" ht="21" x14ac:dyDescent="0.35">
      <c r="C27" s="38"/>
      <c r="D27" s="64"/>
      <c r="E27" s="64"/>
      <c r="F27" s="65"/>
      <c r="G27" s="65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6"/>
      <c r="D29" s="66"/>
      <c r="E29" s="66"/>
      <c r="F29" s="8"/>
      <c r="G29" s="8"/>
      <c r="H29" s="8"/>
      <c r="I29" s="9"/>
      <c r="J29" s="22"/>
      <c r="K29" s="9"/>
    </row>
    <row r="30" spans="3:11" ht="21" x14ac:dyDescent="0.35">
      <c r="C30" s="66"/>
      <c r="D30" s="66"/>
      <c r="E30" s="66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6"/>
      <c r="D31" s="66"/>
      <c r="E31" s="66"/>
      <c r="F31" s="87"/>
      <c r="G31" s="87"/>
      <c r="H31" s="87"/>
      <c r="I31" s="9"/>
      <c r="J31" s="9"/>
      <c r="K31" s="9"/>
    </row>
    <row r="32" spans="3:11" ht="21" x14ac:dyDescent="0.35">
      <c r="C32" s="39"/>
      <c r="D32" s="43"/>
      <c r="E32" s="43"/>
      <c r="F32" s="63"/>
      <c r="G32" s="63"/>
      <c r="H32" s="63"/>
      <c r="I32" s="9"/>
      <c r="J32" s="9"/>
      <c r="K32" s="9"/>
    </row>
    <row r="33" spans="2:12" ht="21" x14ac:dyDescent="0.35">
      <c r="C33" s="37"/>
      <c r="D33" s="43"/>
      <c r="E33" s="43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63"/>
      <c r="G34" s="63"/>
      <c r="H34" s="63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289.92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624.25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 x14ac:dyDescent="0.35">
      <c r="B42" s="3"/>
      <c r="C42" s="62"/>
      <c r="D42" s="62"/>
      <c r="E42" s="62"/>
      <c r="F42" s="62"/>
      <c r="G42" s="62"/>
      <c r="H42" s="62"/>
      <c r="I42" s="62"/>
      <c r="J42" s="62"/>
      <c r="K42" s="62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P20" sqref="P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79</v>
      </c>
      <c r="E16" s="48" t="s">
        <v>80</v>
      </c>
      <c r="F16" s="18"/>
      <c r="G16" s="18"/>
      <c r="H16" s="18">
        <v>624.25</v>
      </c>
      <c r="I16" s="18">
        <f>K36</f>
        <v>598.61</v>
      </c>
      <c r="J16" s="18">
        <f>I16+H16+G16</f>
        <v>1222.8600000000001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85" t="s">
        <v>32</v>
      </c>
      <c r="E20" s="85"/>
      <c r="F20" s="45" t="s">
        <v>81</v>
      </c>
      <c r="G20" s="45"/>
      <c r="H20" s="45"/>
      <c r="I20" s="9"/>
      <c r="J20" s="22">
        <v>0</v>
      </c>
      <c r="K20" s="9">
        <f>H21</f>
        <v>500.54</v>
      </c>
    </row>
    <row r="21" spans="3:11" ht="21" x14ac:dyDescent="0.35">
      <c r="C21" s="38"/>
      <c r="D21" s="8"/>
      <c r="E21" s="8"/>
      <c r="F21" s="45">
        <v>114</v>
      </c>
      <c r="G21" s="45">
        <v>56</v>
      </c>
      <c r="H21" s="46">
        <f>(F21-G21)*8.63</f>
        <v>500.54</v>
      </c>
      <c r="I21" s="9"/>
      <c r="J21" s="9"/>
      <c r="K21" s="9"/>
    </row>
    <row r="22" spans="3:11" ht="21" x14ac:dyDescent="0.35">
      <c r="C22" s="38"/>
      <c r="D22" s="90" t="s">
        <v>51</v>
      </c>
      <c r="E22" s="90"/>
      <c r="F22" s="91">
        <f>F21-G21</f>
        <v>58</v>
      </c>
      <c r="G22" s="91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82</v>
      </c>
      <c r="G24" s="45"/>
      <c r="H24" s="45"/>
      <c r="I24" s="9"/>
      <c r="J24" s="22">
        <v>0</v>
      </c>
      <c r="K24" s="9">
        <f>H25</f>
        <v>98.07</v>
      </c>
    </row>
    <row r="25" spans="3:11" ht="21" x14ac:dyDescent="0.35">
      <c r="C25" s="38"/>
      <c r="D25" s="8"/>
      <c r="E25" s="8"/>
      <c r="F25" s="45">
        <v>2</v>
      </c>
      <c r="G25" s="45">
        <v>1</v>
      </c>
      <c r="H25" s="46">
        <f>(F25-G25)*98.07</f>
        <v>98.07</v>
      </c>
      <c r="I25" s="9"/>
      <c r="J25" s="9"/>
      <c r="K25" s="9"/>
    </row>
    <row r="26" spans="3:11" ht="21" x14ac:dyDescent="0.35">
      <c r="C26" s="38"/>
      <c r="D26" s="90" t="s">
        <v>52</v>
      </c>
      <c r="E26" s="90"/>
      <c r="F26" s="91">
        <f>F25-G25</f>
        <v>1</v>
      </c>
      <c r="G26" s="91"/>
      <c r="H26" s="44"/>
      <c r="I26" s="9"/>
      <c r="J26" s="9"/>
      <c r="K26" s="9"/>
    </row>
    <row r="27" spans="3:11" ht="21" x14ac:dyDescent="0.35">
      <c r="C27" s="38"/>
      <c r="D27" s="69"/>
      <c r="E27" s="69"/>
      <c r="F27" s="70"/>
      <c r="G27" s="70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6"/>
      <c r="D29" s="66"/>
      <c r="E29" s="66"/>
      <c r="F29" s="8"/>
      <c r="G29" s="8"/>
      <c r="H29" s="8"/>
      <c r="I29" s="9"/>
      <c r="J29" s="22"/>
      <c r="K29" s="9"/>
    </row>
    <row r="30" spans="3:11" ht="21" x14ac:dyDescent="0.35">
      <c r="C30" s="66"/>
      <c r="D30" s="66"/>
      <c r="E30" s="66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6"/>
      <c r="D31" s="66"/>
      <c r="E31" s="66"/>
      <c r="F31" s="87"/>
      <c r="G31" s="87"/>
      <c r="H31" s="87"/>
      <c r="I31" s="9"/>
      <c r="J31" s="9"/>
      <c r="K31" s="9"/>
    </row>
    <row r="32" spans="3:11" ht="21" x14ac:dyDescent="0.35">
      <c r="C32" s="39"/>
      <c r="D32" s="43"/>
      <c r="E32" s="43"/>
      <c r="F32" s="68"/>
      <c r="G32" s="68"/>
      <c r="H32" s="68"/>
      <c r="I32" s="9"/>
      <c r="J32" s="9"/>
      <c r="K32" s="9"/>
    </row>
    <row r="33" spans="2:12" ht="21" x14ac:dyDescent="0.35">
      <c r="C33" s="37"/>
      <c r="D33" s="43"/>
      <c r="E33" s="43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68"/>
      <c r="G34" s="68"/>
      <c r="H34" s="68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598.61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1222.8600000000001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 x14ac:dyDescent="0.35">
      <c r="B42" s="3"/>
      <c r="C42" s="67"/>
      <c r="D42" s="67"/>
      <c r="E42" s="67"/>
      <c r="F42" s="67"/>
      <c r="G42" s="67"/>
      <c r="H42" s="67"/>
      <c r="I42" s="67"/>
      <c r="J42" s="67"/>
      <c r="K42" s="67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K51" sqref="K5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84</v>
      </c>
      <c r="E16" s="48" t="s">
        <v>85</v>
      </c>
      <c r="F16" s="18"/>
      <c r="G16" s="18"/>
      <c r="H16" s="18">
        <v>1222.8599999999999</v>
      </c>
      <c r="I16" s="18">
        <f>K36</f>
        <v>117.12</v>
      </c>
      <c r="J16" s="18">
        <f>I16+H16+G16</f>
        <v>1339.98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85" t="s">
        <v>32</v>
      </c>
      <c r="E20" s="85"/>
      <c r="F20" s="45" t="s">
        <v>86</v>
      </c>
      <c r="G20" s="45"/>
      <c r="H20" s="45"/>
      <c r="I20" s="9"/>
      <c r="J20" s="22">
        <v>0</v>
      </c>
      <c r="K20" s="9">
        <f>H21</f>
        <v>117.12</v>
      </c>
    </row>
    <row r="21" spans="3:11" ht="21" x14ac:dyDescent="0.35">
      <c r="C21" s="38"/>
      <c r="D21" s="8"/>
      <c r="E21" s="8"/>
      <c r="F21" s="45">
        <v>130</v>
      </c>
      <c r="G21" s="45">
        <v>114</v>
      </c>
      <c r="H21" s="46">
        <f>(F21-G21)*7.32</f>
        <v>117.12</v>
      </c>
      <c r="I21" s="9"/>
      <c r="J21" s="9"/>
      <c r="K21" s="9"/>
    </row>
    <row r="22" spans="3:11" ht="21" x14ac:dyDescent="0.35">
      <c r="C22" s="38"/>
      <c r="D22" s="90" t="s">
        <v>51</v>
      </c>
      <c r="E22" s="90"/>
      <c r="F22" s="91">
        <f>F21-G21</f>
        <v>16</v>
      </c>
      <c r="G22" s="91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8" t="s">
        <v>15</v>
      </c>
      <c r="E24" s="8"/>
      <c r="F24" s="45" t="s">
        <v>87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2</v>
      </c>
      <c r="G25" s="45">
        <v>2</v>
      </c>
      <c r="H25" s="46">
        <f>(F25-G25)*98.56</f>
        <v>0</v>
      </c>
      <c r="I25" s="9"/>
      <c r="J25" s="9"/>
      <c r="K25" s="9"/>
    </row>
    <row r="26" spans="3:11" ht="21" x14ac:dyDescent="0.35">
      <c r="C26" s="38"/>
      <c r="D26" s="90" t="s">
        <v>52</v>
      </c>
      <c r="E26" s="90"/>
      <c r="F26" s="91">
        <f>F25-G25</f>
        <v>0</v>
      </c>
      <c r="G26" s="91"/>
      <c r="H26" s="44"/>
      <c r="I26" s="9"/>
      <c r="J26" s="9"/>
      <c r="K26" s="9"/>
    </row>
    <row r="27" spans="3:11" ht="21" x14ac:dyDescent="0.35">
      <c r="C27" s="38"/>
      <c r="D27" s="73"/>
      <c r="E27" s="73"/>
      <c r="F27" s="74"/>
      <c r="G27" s="74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6"/>
      <c r="D29" s="66"/>
      <c r="E29" s="66"/>
      <c r="F29" s="8"/>
      <c r="G29" s="8"/>
      <c r="H29" s="8"/>
      <c r="I29" s="9"/>
      <c r="J29" s="22"/>
      <c r="K29" s="9"/>
    </row>
    <row r="30" spans="3:11" ht="21" x14ac:dyDescent="0.35">
      <c r="C30" s="66"/>
      <c r="D30" s="66"/>
      <c r="E30" s="66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6"/>
      <c r="D31" s="66"/>
      <c r="E31" s="66"/>
      <c r="F31" s="87"/>
      <c r="G31" s="87"/>
      <c r="H31" s="87"/>
      <c r="I31" s="9"/>
      <c r="J31" s="9"/>
      <c r="K31" s="9"/>
    </row>
    <row r="32" spans="3:11" ht="21" x14ac:dyDescent="0.35">
      <c r="C32" s="39"/>
      <c r="D32" s="43"/>
      <c r="E32" s="43"/>
      <c r="F32" s="72"/>
      <c r="G32" s="72"/>
      <c r="H32" s="72"/>
      <c r="I32" s="9"/>
      <c r="J32" s="9"/>
      <c r="K32" s="9"/>
    </row>
    <row r="33" spans="2:12" ht="21" x14ac:dyDescent="0.35">
      <c r="C33" s="37"/>
      <c r="D33" s="43"/>
      <c r="E33" s="43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72"/>
      <c r="G34" s="72"/>
      <c r="H34" s="7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117.12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1339.98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 x14ac:dyDescent="0.35">
      <c r="B42" s="3"/>
      <c r="C42" s="71"/>
      <c r="D42" s="71"/>
      <c r="E42" s="71"/>
      <c r="F42" s="71"/>
      <c r="G42" s="71"/>
      <c r="H42" s="71"/>
      <c r="I42" s="71"/>
      <c r="J42" s="71"/>
      <c r="K42" s="71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tabSelected="1" topLeftCell="A46" zoomScale="70" zoomScaleNormal="70" workbookViewId="0">
      <selection activeCell="C51" sqref="C51:E5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89</v>
      </c>
      <c r="E16" s="48" t="s">
        <v>90</v>
      </c>
      <c r="F16" s="18"/>
      <c r="G16" s="18"/>
      <c r="H16" s="18">
        <f>[1]Sheet1!$E$15+[1]Sheet1!$L$15</f>
        <v>1222.8600000000001</v>
      </c>
      <c r="I16" s="18">
        <f>K32</f>
        <v>1465.92</v>
      </c>
      <c r="J16" s="18">
        <f>I16+H16+G16</f>
        <v>2688.78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2:11" ht="21" x14ac:dyDescent="0.35">
      <c r="C20" s="37">
        <v>44170</v>
      </c>
      <c r="D20" s="85" t="s">
        <v>32</v>
      </c>
      <c r="E20" s="85"/>
      <c r="F20" s="45" t="s">
        <v>93</v>
      </c>
      <c r="G20" s="45"/>
      <c r="H20" s="45"/>
      <c r="I20" s="9"/>
      <c r="J20" s="22">
        <v>0</v>
      </c>
      <c r="K20" s="9">
        <f>H21</f>
        <v>117.12</v>
      </c>
    </row>
    <row r="21" spans="2:11" ht="21" x14ac:dyDescent="0.35">
      <c r="C21" s="38"/>
      <c r="D21" s="8"/>
      <c r="E21" s="8"/>
      <c r="F21" s="45">
        <v>130</v>
      </c>
      <c r="G21" s="45">
        <v>114</v>
      </c>
      <c r="H21" s="46">
        <f>(F21-G21)*7.32</f>
        <v>117.12</v>
      </c>
      <c r="I21" s="9"/>
      <c r="J21" s="9"/>
      <c r="K21" s="9"/>
    </row>
    <row r="22" spans="2:11" ht="21" x14ac:dyDescent="0.35">
      <c r="C22" s="38"/>
      <c r="D22" s="90" t="s">
        <v>51</v>
      </c>
      <c r="E22" s="90"/>
      <c r="F22" s="91">
        <f>F21-G21</f>
        <v>16</v>
      </c>
      <c r="G22" s="91"/>
      <c r="H22" s="46"/>
      <c r="I22" s="9"/>
      <c r="J22" s="9"/>
      <c r="K22" s="9"/>
    </row>
    <row r="23" spans="2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2:11" ht="21" x14ac:dyDescent="0.35">
      <c r="C24" s="37">
        <v>44170</v>
      </c>
      <c r="D24" s="8" t="s">
        <v>15</v>
      </c>
      <c r="E24" s="8"/>
      <c r="F24" s="45" t="s">
        <v>94</v>
      </c>
      <c r="G24" s="45"/>
      <c r="H24" s="45"/>
      <c r="I24" s="9"/>
      <c r="J24" s="22">
        <v>0</v>
      </c>
      <c r="K24" s="9">
        <f>H25</f>
        <v>0</v>
      </c>
    </row>
    <row r="25" spans="2:11" ht="21" x14ac:dyDescent="0.35">
      <c r="C25" s="38"/>
      <c r="D25" s="8"/>
      <c r="E25" s="8"/>
      <c r="F25" s="45">
        <v>2</v>
      </c>
      <c r="G25" s="45">
        <v>2</v>
      </c>
      <c r="H25" s="46">
        <f>(F25-G25)*98.56</f>
        <v>0</v>
      </c>
      <c r="I25" s="9"/>
      <c r="J25" s="9"/>
      <c r="K25" s="9"/>
    </row>
    <row r="26" spans="2:11" ht="21" x14ac:dyDescent="0.35">
      <c r="C26" s="38"/>
      <c r="D26" s="90" t="s">
        <v>52</v>
      </c>
      <c r="E26" s="90"/>
      <c r="F26" s="91">
        <f>F25-G25</f>
        <v>0</v>
      </c>
      <c r="G26" s="91"/>
      <c r="H26" s="44"/>
      <c r="I26" s="9"/>
      <c r="J26" s="9"/>
      <c r="K26" s="9"/>
    </row>
    <row r="27" spans="2:11" ht="21" x14ac:dyDescent="0.35">
      <c r="C27" s="38"/>
      <c r="D27" s="77"/>
      <c r="E27" s="77"/>
      <c r="F27" s="78"/>
      <c r="G27" s="78"/>
      <c r="H27" s="44"/>
      <c r="I27" s="9"/>
      <c r="J27" s="9"/>
      <c r="K27" s="9"/>
    </row>
    <row r="28" spans="2:11" ht="21" customHeight="1" x14ac:dyDescent="0.35">
      <c r="C28" s="37">
        <v>44170</v>
      </c>
      <c r="D28" s="94" t="s">
        <v>91</v>
      </c>
      <c r="E28" s="94"/>
      <c r="F28" s="45" t="s">
        <v>92</v>
      </c>
      <c r="G28" s="45"/>
      <c r="H28" s="45"/>
      <c r="I28" s="9"/>
      <c r="J28" s="22"/>
      <c r="K28" s="9"/>
    </row>
    <row r="29" spans="2:11" ht="21" x14ac:dyDescent="0.35">
      <c r="C29" s="38"/>
      <c r="D29" s="8"/>
      <c r="E29" s="8"/>
      <c r="F29" s="45">
        <v>22.48</v>
      </c>
      <c r="G29" s="45">
        <v>60</v>
      </c>
      <c r="H29" s="46">
        <f>F29*G29</f>
        <v>1348.8</v>
      </c>
      <c r="I29" s="9"/>
      <c r="J29" s="22">
        <v>0</v>
      </c>
      <c r="K29" s="9">
        <f>H29</f>
        <v>1348.8</v>
      </c>
    </row>
    <row r="30" spans="2:11" ht="27" customHeight="1" x14ac:dyDescent="0.35">
      <c r="C30" s="39"/>
      <c r="D30" s="43"/>
      <c r="E30" s="43"/>
      <c r="F30" s="76"/>
      <c r="G30" s="76"/>
      <c r="H30" s="76"/>
      <c r="I30" s="9"/>
      <c r="J30" s="9"/>
      <c r="K30" s="9"/>
    </row>
    <row r="31" spans="2:11" ht="21" x14ac:dyDescent="0.35">
      <c r="C31" s="40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1">
        <f>I31+J31</f>
        <v>0</v>
      </c>
    </row>
    <row r="32" spans="2:11" ht="21" x14ac:dyDescent="0.35">
      <c r="B32" s="8"/>
      <c r="C32" s="39"/>
      <c r="D32" s="8"/>
      <c r="E32" s="8"/>
      <c r="F32" s="8"/>
      <c r="G32" s="8"/>
      <c r="H32" s="8"/>
      <c r="I32" s="9"/>
      <c r="J32" s="22"/>
      <c r="K32" s="9">
        <f>SUM(K20:K31)</f>
        <v>1465.92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2"/>
      <c r="H34" s="33" t="s">
        <v>16</v>
      </c>
      <c r="I34" s="34"/>
      <c r="J34" s="34"/>
      <c r="K34" s="35">
        <f>I16+H16+G16</f>
        <v>2688.78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93" t="s">
        <v>17</v>
      </c>
      <c r="D37" s="93"/>
      <c r="E37" s="93"/>
      <c r="F37" s="93"/>
      <c r="G37" s="93"/>
      <c r="H37" s="93"/>
      <c r="I37" s="93"/>
      <c r="J37" s="93"/>
      <c r="K37" s="93"/>
      <c r="L37" s="3"/>
    </row>
    <row r="38" spans="2:12" s="8" customFormat="1" ht="21" x14ac:dyDescent="0.35">
      <c r="B38" s="3"/>
      <c r="C38" s="75"/>
      <c r="D38" s="75"/>
      <c r="E38" s="75"/>
      <c r="F38" s="75"/>
      <c r="G38" s="75"/>
      <c r="H38" s="75"/>
      <c r="I38" s="75"/>
      <c r="J38" s="75"/>
      <c r="K38" s="75"/>
      <c r="L38" s="3"/>
    </row>
    <row r="39" spans="2:12" s="8" customFormat="1" ht="28.5" x14ac:dyDescent="0.45">
      <c r="B39" s="3"/>
      <c r="C39" s="10" t="s">
        <v>18</v>
      </c>
      <c r="D39" s="25"/>
      <c r="E39" s="25"/>
      <c r="F39" s="25"/>
      <c r="G39" s="25"/>
      <c r="H39" s="25"/>
      <c r="I39" s="26"/>
      <c r="J39" s="26"/>
      <c r="K39" s="26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25">
      <c r="C41" s="88"/>
      <c r="D41" s="88"/>
      <c r="E41" s="88"/>
      <c r="F41" s="88"/>
      <c r="G41" s="88"/>
      <c r="H41" s="88"/>
      <c r="I41" s="88"/>
      <c r="J41" s="88"/>
      <c r="K41" s="88"/>
    </row>
    <row r="42" spans="2:12" ht="30" customHeight="1" x14ac:dyDescent="0.45">
      <c r="C42" s="27" t="s">
        <v>27</v>
      </c>
      <c r="D42" s="27"/>
      <c r="E42" s="27"/>
      <c r="F42" s="27"/>
      <c r="G42" s="27"/>
      <c r="H42" s="27"/>
      <c r="I42" s="41"/>
      <c r="J42" s="41"/>
      <c r="K42" s="41"/>
    </row>
    <row r="43" spans="2:12" ht="14.25" customHeight="1" x14ac:dyDescent="0.45">
      <c r="C43" s="25"/>
      <c r="D43" s="25"/>
      <c r="E43" s="25"/>
      <c r="F43" s="25"/>
      <c r="G43" s="25"/>
      <c r="H43" s="25"/>
      <c r="I43" s="26"/>
      <c r="J43" s="26"/>
      <c r="K43" s="26"/>
    </row>
    <row r="44" spans="2:12" ht="21" x14ac:dyDescent="0.35">
      <c r="C44" s="8"/>
      <c r="D44" s="8"/>
      <c r="E44" s="8"/>
      <c r="F44" s="8"/>
      <c r="G44" s="8"/>
      <c r="H44" s="8"/>
      <c r="I44" s="9"/>
      <c r="J44" s="9"/>
      <c r="K44" s="9"/>
    </row>
    <row r="47" spans="2:12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9" t="s">
        <v>95</v>
      </c>
      <c r="D50" s="89"/>
      <c r="E50" s="89"/>
      <c r="F50" s="8"/>
      <c r="G50" s="89" t="s">
        <v>31</v>
      </c>
      <c r="H50" s="89"/>
      <c r="I50" s="9"/>
      <c r="J50" s="9"/>
      <c r="K50" s="9"/>
    </row>
    <row r="51" spans="3:11" ht="21" x14ac:dyDescent="0.35">
      <c r="C51" s="79" t="s">
        <v>23</v>
      </c>
      <c r="D51" s="79"/>
      <c r="E51" s="79"/>
      <c r="F51" s="8"/>
      <c r="G51" s="79" t="s">
        <v>24</v>
      </c>
      <c r="H51" s="79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39"/>
      <c r="J53" s="42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6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C37:K37"/>
    <mergeCell ref="C50:E50"/>
    <mergeCell ref="G50:H50"/>
    <mergeCell ref="C51:E51"/>
    <mergeCell ref="G51:H51"/>
    <mergeCell ref="D28:E28"/>
    <mergeCell ref="C41:K41"/>
  </mergeCells>
  <pageMargins left="0.7" right="0.7" top="0.75" bottom="0.75" header="0.3" footer="0.3"/>
  <pageSetup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DEC 2020</vt:lpstr>
      <vt:lpstr>'APR 2020'!Print_Area</vt:lpstr>
      <vt:lpstr>'AUG 2020'!Print_Area</vt:lpstr>
      <vt:lpstr>'DEC 2020'!Print_Area</vt:lpstr>
      <vt:lpstr>'JUL 2020'!Print_Area</vt:lpstr>
      <vt:lpstr>'JUN 2020'!Print_Area</vt:lpstr>
      <vt:lpstr>'MAR 2020'!Print_Area</vt:lpstr>
      <vt:lpstr>'MAY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2019-11-05T02:35:12Z</cp:lastPrinted>
  <dcterms:created xsi:type="dcterms:W3CDTF">2018-02-28T02:33:50Z</dcterms:created>
  <dcterms:modified xsi:type="dcterms:W3CDTF">2020-12-04T03:18:19Z</dcterms:modified>
</cp:coreProperties>
</file>