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Default Extension="wdp" ContentType="image/vnd.ms-photo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9045" firstSheet="1" activeTab="8"/>
  </bookViews>
  <sheets>
    <sheet name="MAR 2020" sheetId="3" r:id="rId1"/>
    <sheet name="APR 2020" sheetId="4" r:id="rId2"/>
    <sheet name="MAY 2020" sheetId="5" r:id="rId3"/>
    <sheet name="JUN 2020" sheetId="6" r:id="rId4"/>
    <sheet name="JUL 2020" sheetId="7" r:id="rId5"/>
    <sheet name="AUG 2020" sheetId="8" r:id="rId6"/>
    <sheet name="SEPT 2020" sheetId="9" r:id="rId7"/>
    <sheet name="OCT 2020" sheetId="10" r:id="rId8"/>
    <sheet name="DEC 2020" sheetId="11" r:id="rId9"/>
  </sheets>
  <externalReferences>
    <externalReference r:id="rId10"/>
  </externalReferences>
  <definedNames>
    <definedName name="_xlnm.Print_Area" localSheetId="1">'APR 2020'!$A$1:$K$59</definedName>
    <definedName name="_xlnm.Print_Area" localSheetId="5">'AUG 2020'!$A$1:$K$57</definedName>
    <definedName name="_xlnm.Print_Area" localSheetId="8">'DEC 2020'!$A$1:$K$57</definedName>
    <definedName name="_xlnm.Print_Area" localSheetId="4">'JUL 2020'!$A$1:$K$60</definedName>
    <definedName name="_xlnm.Print_Area" localSheetId="3">'JUN 2020'!$A$1:$K$60</definedName>
    <definedName name="_xlnm.Print_Area" localSheetId="0">'MAR 2020'!$A$1:$K$57</definedName>
    <definedName name="_xlnm.Print_Area" localSheetId="2">'MAY 2020'!$A$1:$K$60</definedName>
    <definedName name="_xlnm.Print_Area" localSheetId="7">'OCT 2020'!$A$1:$K$57</definedName>
    <definedName name="_xlnm.Print_Area" localSheetId="6">'SEPT 2020'!$A$1:$K$57</definedName>
  </definedNames>
  <calcPr calcId="124519"/>
</workbook>
</file>

<file path=xl/calcChain.xml><?xml version="1.0" encoding="utf-8"?>
<calcChain xmlns="http://schemas.openxmlformats.org/spreadsheetml/2006/main">
  <c r="H16" i="11"/>
  <c r="H28"/>
  <c r="K28" s="1"/>
  <c r="K35"/>
  <c r="K33"/>
  <c r="K30"/>
  <c r="F26"/>
  <c r="H25"/>
  <c r="K24" s="1"/>
  <c r="F22"/>
  <c r="H21"/>
  <c r="K20"/>
  <c r="K36" l="1"/>
  <c r="I16" s="1"/>
  <c r="K38" s="1"/>
  <c r="J16" l="1"/>
  <c r="H25" i="10" l="1"/>
  <c r="H21" l="1"/>
  <c r="K35"/>
  <c r="K33"/>
  <c r="K30"/>
  <c r="K28"/>
  <c r="F26"/>
  <c r="K24"/>
  <c r="F22"/>
  <c r="K20"/>
  <c r="K36" l="1"/>
  <c r="I16" s="1"/>
  <c r="H21" i="9"/>
  <c r="H25"/>
  <c r="K35"/>
  <c r="K33"/>
  <c r="K30"/>
  <c r="F26"/>
  <c r="K24"/>
  <c r="F22"/>
  <c r="K20"/>
  <c r="K38" i="10" l="1"/>
  <c r="J16"/>
  <c r="K28" i="9"/>
  <c r="K36" s="1"/>
  <c r="I16" s="1"/>
  <c r="H25" i="8"/>
  <c r="H21"/>
  <c r="K38" i="9" l="1"/>
  <c r="J16"/>
  <c r="K35" i="8"/>
  <c r="K33"/>
  <c r="K30"/>
  <c r="F26"/>
  <c r="K24"/>
  <c r="F22"/>
  <c r="K20"/>
  <c r="K28" l="1"/>
  <c r="K36" s="1"/>
  <c r="I16" s="1"/>
  <c r="H21" i="7"/>
  <c r="H25"/>
  <c r="K35"/>
  <c r="K33"/>
  <c r="K30"/>
  <c r="F26"/>
  <c r="K24"/>
  <c r="F22"/>
  <c r="K20"/>
  <c r="H21" i="5"/>
  <c r="H25" i="6"/>
  <c r="K24" s="1"/>
  <c r="H21"/>
  <c r="K35"/>
  <c r="K33"/>
  <c r="K30"/>
  <c r="F26"/>
  <c r="F22"/>
  <c r="K20"/>
  <c r="K38" i="8" l="1"/>
  <c r="J16"/>
  <c r="K28" i="7"/>
  <c r="K36" s="1"/>
  <c r="I16" s="1"/>
  <c r="K28" i="6"/>
  <c r="K36" s="1"/>
  <c r="I16" s="1"/>
  <c r="K35" i="5"/>
  <c r="K33"/>
  <c r="K30"/>
  <c r="F26"/>
  <c r="H25"/>
  <c r="K24" s="1"/>
  <c r="F22"/>
  <c r="K20"/>
  <c r="K38" i="7" l="1"/>
  <c r="J16"/>
  <c r="K38" i="6"/>
  <c r="J16"/>
  <c r="I28" i="5"/>
  <c r="K28" s="1"/>
  <c r="K36"/>
  <c r="I16" s="1"/>
  <c r="F26" i="4"/>
  <c r="F22"/>
  <c r="H25"/>
  <c r="I28" s="1"/>
  <c r="H21"/>
  <c r="K38" i="5" l="1"/>
  <c r="J16"/>
  <c r="K35" i="4"/>
  <c r="K33"/>
  <c r="K30"/>
  <c r="K28"/>
  <c r="K24"/>
  <c r="K20"/>
  <c r="K36" l="1"/>
  <c r="I16" s="1"/>
  <c r="J16"/>
  <c r="K38"/>
  <c r="H25" i="3"/>
  <c r="H21"/>
  <c r="K20" l="1"/>
  <c r="K34"/>
  <c r="K32"/>
  <c r="K29"/>
  <c r="K27"/>
  <c r="K24"/>
  <c r="K35" l="1"/>
  <c r="I16" s="1"/>
  <c r="K37" l="1"/>
  <c r="J16"/>
</calcChain>
</file>

<file path=xl/sharedStrings.xml><?xml version="1.0" encoding="utf-8"?>
<sst xmlns="http://schemas.openxmlformats.org/spreadsheetml/2006/main" count="427" uniqueCount="95">
  <si>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</si>
  <si>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</si>
  <si>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</si>
  <si>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</si>
  <si>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</si>
  <si>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</si>
  <si>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</si>
  <si>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</si>
  <si>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</si>
  <si>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</si>
  <si>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</si>
  <si>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</si>
  <si>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</si>
  <si>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</si>
  <si>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</si>
  <si>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</si>
  <si>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</si>
  <si>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</si>
  <si>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</si>
  <si>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</si>
  <si>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</si>
  <si>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</si>
  <si>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</si>
  <si>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</si>
  <si>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</si>
  <si>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</si>
  <si>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</si>
  <si>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</si>
  <si>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</si>
  <si>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</si>
  <si>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</si>
  <si>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</si>
  <si>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</si>
  <si>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</si>
  <si>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UNIT: </t>
  </si>
  <si>
    <t xml:space="preserve">REGISTERED OWNER: </t>
  </si>
  <si>
    <t>PEDRO FAUSTINO</t>
  </si>
  <si>
    <t>BILLING MONTH: MARCH 2020</t>
  </si>
  <si>
    <t>APR 5 2020</t>
  </si>
  <si>
    <t>APR 15 2020</t>
  </si>
  <si>
    <t>PRES: MAR 25 2020 - PREV: MAR 3 2020 * 117.31</t>
  </si>
  <si>
    <t>PRES: MAR 25 2020 - PREV: MAR 3 2020 * 15.83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</si>
  <si>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</si>
  <si>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</si>
  <si>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</si>
  <si>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21B17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</si>
  <si>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</si>
  <si>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</si>
  <si>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</si>
  <si>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</si>
  <si>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</si>
  <si>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TOTAL CONSUMED KW</t>
  </si>
  <si>
    <t>TOTAL CONSUMED CUBIC</t>
  </si>
  <si>
    <t>20% ADMIN CHARGE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</si>
  <si>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</si>
  <si>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</si>
  <si>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</si>
  <si>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</si>
  <si>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</si>
  <si>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</si>
  <si>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* SECURITY                                                            * JANITORIAL SERVICES                                             * PMS (BUILDING EQUIPMENTS) 
* TECHNICAL SERVICES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</si>
  <si>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</si>
  <si>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</si>
  <si>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</si>
  <si>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</si>
  <si>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</si>
  <si>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</si>
  <si>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</si>
  <si>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</si>
  <si>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</si>
  <si>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</si>
  <si>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</si>
  <si>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</si>
  <si>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</si>
  <si>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</si>
  <si>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</si>
  <si>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97.55</t>
  </si>
  <si>
    <t>PRES: AUG 25 2020 - PREV: JUL 26 2020 * 9.06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</si>
  <si>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</si>
  <si>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</si>
  <si>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</si>
  <si>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</si>
  <si>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</si>
  <si>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BILLING MONTH: OCTOBER 2020</t>
  </si>
  <si>
    <t>NOV 5 2020</t>
  </si>
  <si>
    <t>NOV 15 2020</t>
  </si>
  <si>
    <t>PRES: OCT 25 2020 - PREV: SEPT 26 2020 * 7.32</t>
  </si>
  <si>
    <t>PRES: OCT 25 2020 - PREV: SEPT 26 2020 * 98.56</t>
  </si>
  <si>
    <t>BILLING MONTH: DECEMBER 2020</t>
  </si>
  <si>
    <t>DEC 5 2020</t>
  </si>
  <si>
    <t>DEC 15 2020</t>
  </si>
  <si>
    <t>ASSOCIATION DUES</t>
  </si>
  <si>
    <t>FOR THE MONTH OF DEC 2020</t>
  </si>
  <si>
    <t>PRES: NOV 25 2020 - PREV: OCT 26 2020 * 7.32</t>
  </si>
  <si>
    <t>PRES: NOV 25 2020 - PREV: OCT 26 2020 * 98.56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</si>
</sst>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3">
    <xf numFmtId="0" fontId="0" fillId="0" borderId="0" xfId="0"/>
    <xf numFmtId="0" fontId="3" fillId="0" borderId="0" xfId="0" applyFont="1"/>
    <xf numFmtId="43" fontId="3" fillId="0" borderId="0" xfId="1" applyFont="1"/>
    <xf numFmtId="0" fontId="0" fillId="0" borderId="0" xfId="0" applyFont="1"/>
    <xf numFmtId="43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43" fontId="5" fillId="0" borderId="8" xfId="1" applyFont="1" applyBorder="1" applyAlignment="1">
      <alignment vertical="center"/>
    </xf>
    <xf numFmtId="43" fontId="5" fillId="0" borderId="9" xfId="1" applyFont="1" applyBorder="1" applyAlignment="1">
      <alignment vertical="center"/>
    </xf>
    <xf numFmtId="43" fontId="4" fillId="0" borderId="10" xfId="1" applyFont="1" applyBorder="1" applyAlignment="1">
      <alignment horizontal="center" vertical="center"/>
    </xf>
    <xf numFmtId="43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43" fontId="5" fillId="0" borderId="8" xfId="1" applyFont="1" applyBorder="1"/>
    <xf numFmtId="0" fontId="8" fillId="0" borderId="0" xfId="0" applyFont="1"/>
    <xf numFmtId="43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43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43" fontId="5" fillId="3" borderId="0" xfId="1" applyFont="1" applyFill="1"/>
    <xf numFmtId="43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43" fontId="10" fillId="0" borderId="0" xfId="1" applyFont="1"/>
    <xf numFmtId="43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43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3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43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52</xdr:row>
      <xdr:rowOff>0</xdr:rowOff>
    </xdr:from>
    <xdr:to>
      <xdr:col>4</xdr:col>
      <xdr:colOff>433298</xdr:colOff>
      <xdr:row>53</xdr:row>
      <xdr:rowOff>100692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 xmlns="">
                <a14:imgLayer r:embed="rId2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5464" y="14559643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50</xdr:row>
      <xdr:rowOff>0</xdr:rowOff>
    </xdr:from>
    <xdr:to>
      <xdr:col>7</xdr:col>
      <xdr:colOff>745671</xdr:colOff>
      <xdr:row>54</xdr:row>
      <xdr:rowOff>152893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 xmlns="">
                <a14:imgLayer r:embed="rId4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646964" y="14015357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52</xdr:row>
      <xdr:rowOff>0</xdr:rowOff>
    </xdr:from>
    <xdr:to>
      <xdr:col>4</xdr:col>
      <xdr:colOff>433298</xdr:colOff>
      <xdr:row>53</xdr:row>
      <xdr:rowOff>100692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 xmlns="">
                <a14:imgLayer r:embed="rId2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6825" y="14392275"/>
          <a:ext cx="1709648" cy="3673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50</xdr:row>
      <xdr:rowOff>0</xdr:rowOff>
    </xdr:from>
    <xdr:to>
      <xdr:col>7</xdr:col>
      <xdr:colOff>745671</xdr:colOff>
      <xdr:row>54</xdr:row>
      <xdr:rowOff>152893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 xmlns="">
                <a14:imgLayer r:embed="rId4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648325" y="13858875"/>
          <a:ext cx="745671" cy="12196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COLLECTION%20REPORT/VDMO%20LEDGER/VDMO%2021B17%20-%20FAUSTIN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ASU"/>
    </sheetNames>
    <sheetDataSet>
      <sheetData sheetId="0">
        <row r="15">
          <cell r="E15">
            <v>993.5</v>
          </cell>
          <cell r="L15">
            <v>360.75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60"/>
  <sheetViews>
    <sheetView topLeftCell="A4" zoomScale="70" zoomScaleNormal="70" workbookViewId="0">
      <selection activeCell="D10" sqref="D10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78" t="s">
        <v>14</v>
      </c>
      <c r="J3" s="78"/>
      <c r="K3" s="78"/>
    </row>
    <row r="4" spans="3:11" ht="21">
      <c r="C4" s="8"/>
      <c r="D4" s="8"/>
      <c r="E4" s="8"/>
      <c r="F4" s="8"/>
      <c r="G4" s="8"/>
      <c r="H4" s="8"/>
      <c r="I4" s="78"/>
      <c r="J4" s="78"/>
      <c r="K4" s="78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45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37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79" t="s">
        <v>12</v>
      </c>
      <c r="D14" s="80"/>
      <c r="E14" s="80"/>
      <c r="F14" s="80"/>
      <c r="G14" s="80"/>
      <c r="H14" s="80"/>
      <c r="I14" s="80"/>
      <c r="J14" s="80"/>
      <c r="K14" s="81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8" t="s">
        <v>38</v>
      </c>
      <c r="E16" s="48" t="s">
        <v>39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7" t="s">
        <v>7</v>
      </c>
      <c r="D19" s="82" t="s">
        <v>8</v>
      </c>
      <c r="E19" s="82"/>
      <c r="F19" s="82" t="s">
        <v>9</v>
      </c>
      <c r="G19" s="82"/>
      <c r="H19" s="82"/>
      <c r="I19" s="20" t="s">
        <v>13</v>
      </c>
      <c r="J19" s="20" t="s">
        <v>10</v>
      </c>
      <c r="K19" s="21" t="s">
        <v>11</v>
      </c>
    </row>
    <row r="20" spans="3:11" ht="21">
      <c r="C20" s="37">
        <v>43955</v>
      </c>
      <c r="D20" s="83" t="s">
        <v>32</v>
      </c>
      <c r="E20" s="83"/>
      <c r="F20" s="45" t="s">
        <v>41</v>
      </c>
      <c r="G20" s="45"/>
      <c r="H20" s="45"/>
      <c r="I20" s="9"/>
      <c r="J20" s="22">
        <v>0</v>
      </c>
      <c r="K20" s="9">
        <f>H21</f>
        <v>0</v>
      </c>
    </row>
    <row r="21" spans="3:11" ht="21">
      <c r="C21" s="38"/>
      <c r="D21" s="8"/>
      <c r="E21" s="8"/>
      <c r="F21" s="45">
        <v>0</v>
      </c>
      <c r="G21" s="45">
        <v>0</v>
      </c>
      <c r="H21" s="46">
        <f>(F21-G21)*15.83</f>
        <v>0</v>
      </c>
      <c r="I21" s="9"/>
      <c r="J21" s="9"/>
      <c r="K21" s="9"/>
    </row>
    <row r="22" spans="3:11" ht="21">
      <c r="C22" s="38"/>
      <c r="D22" s="8"/>
      <c r="E22" s="8"/>
      <c r="F22" s="45"/>
      <c r="G22" s="45"/>
      <c r="H22" s="46"/>
      <c r="I22" s="9"/>
      <c r="J22" s="9"/>
      <c r="K22" s="9"/>
    </row>
    <row r="23" spans="3:11" ht="21">
      <c r="C23" s="38"/>
      <c r="D23" s="8"/>
      <c r="E23" s="8"/>
      <c r="F23" s="45"/>
      <c r="G23" s="45"/>
      <c r="H23" s="46"/>
      <c r="I23" s="9"/>
      <c r="J23" s="9"/>
      <c r="K23" s="9"/>
    </row>
    <row r="24" spans="3:11" ht="21">
      <c r="C24" s="37">
        <v>43955</v>
      </c>
      <c r="D24" s="8" t="s">
        <v>15</v>
      </c>
      <c r="E24" s="8"/>
      <c r="F24" s="45" t="s">
        <v>40</v>
      </c>
      <c r="G24" s="45"/>
      <c r="H24" s="45"/>
      <c r="I24" s="9"/>
      <c r="J24" s="22">
        <v>0</v>
      </c>
      <c r="K24" s="9">
        <f>H25</f>
        <v>0</v>
      </c>
    </row>
    <row r="25" spans="3:11" ht="21">
      <c r="C25" s="38"/>
      <c r="D25" s="8"/>
      <c r="E25" s="8"/>
      <c r="F25" s="45">
        <v>0</v>
      </c>
      <c r="G25" s="45">
        <v>0</v>
      </c>
      <c r="H25" s="46">
        <f>(F25-G25)*117.31</f>
        <v>0</v>
      </c>
      <c r="I25" s="9"/>
      <c r="J25" s="9"/>
      <c r="K25" s="9"/>
    </row>
    <row r="26" spans="3:11" ht="21">
      <c r="C26" s="38"/>
      <c r="D26" s="8"/>
      <c r="E26" s="8"/>
      <c r="F26" s="36"/>
      <c r="G26" s="36"/>
      <c r="H26" s="44"/>
      <c r="I26" s="9"/>
      <c r="J26" s="9"/>
      <c r="K26" s="9"/>
    </row>
    <row r="27" spans="3:11" ht="21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7"/>
      <c r="D28" s="8"/>
      <c r="E28" s="8"/>
      <c r="F28" s="8"/>
      <c r="G28" s="8"/>
      <c r="H28" s="8"/>
      <c r="I28" s="9"/>
      <c r="J28" s="22"/>
      <c r="K28" s="9"/>
    </row>
    <row r="29" spans="3:11" ht="21">
      <c r="C29" s="37"/>
      <c r="D29" s="43"/>
      <c r="E29" s="43"/>
      <c r="F29" s="84"/>
      <c r="G29" s="85"/>
      <c r="H29" s="85"/>
      <c r="I29" s="9">
        <v>0</v>
      </c>
      <c r="J29" s="22">
        <v>0</v>
      </c>
      <c r="K29" s="9">
        <f>I29+J29</f>
        <v>0</v>
      </c>
    </row>
    <row r="30" spans="3:11" ht="21">
      <c r="C30" s="39"/>
      <c r="D30" s="43"/>
      <c r="E30" s="43"/>
      <c r="F30" s="85"/>
      <c r="G30" s="85"/>
      <c r="H30" s="85"/>
      <c r="I30" s="9"/>
      <c r="J30" s="9"/>
      <c r="K30" s="9"/>
    </row>
    <row r="31" spans="3:11" ht="21">
      <c r="C31" s="39"/>
      <c r="D31" s="43"/>
      <c r="E31" s="43"/>
      <c r="F31" s="49"/>
      <c r="G31" s="49"/>
      <c r="H31" s="49"/>
      <c r="I31" s="9"/>
      <c r="J31" s="9"/>
      <c r="K31" s="9"/>
    </row>
    <row r="32" spans="3:11" ht="21">
      <c r="C32" s="37"/>
      <c r="D32" s="43"/>
      <c r="E32" s="43"/>
      <c r="F32" s="84"/>
      <c r="G32" s="85"/>
      <c r="H32" s="85"/>
      <c r="I32" s="9"/>
      <c r="J32" s="9">
        <v>0</v>
      </c>
      <c r="K32" s="9">
        <f>I32+J32</f>
        <v>0</v>
      </c>
    </row>
    <row r="33" spans="2:12" ht="27" customHeight="1">
      <c r="C33" s="39"/>
      <c r="D33" s="43"/>
      <c r="E33" s="43"/>
      <c r="F33" s="49"/>
      <c r="G33" s="49"/>
      <c r="H33" s="49"/>
      <c r="I33" s="9"/>
      <c r="J33" s="9"/>
      <c r="K33" s="9"/>
    </row>
    <row r="34" spans="2:12" ht="21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0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77" t="s">
        <v>17</v>
      </c>
      <c r="D40" s="77"/>
      <c r="E40" s="77"/>
      <c r="F40" s="77"/>
      <c r="G40" s="77"/>
      <c r="H40" s="77"/>
      <c r="I40" s="77"/>
      <c r="J40" s="77"/>
      <c r="K40" s="77"/>
      <c r="L40" s="3"/>
    </row>
    <row r="41" spans="2:12" s="8" customFormat="1" ht="21">
      <c r="B41" s="3"/>
      <c r="C41" s="51" t="s">
        <v>42</v>
      </c>
      <c r="D41" s="51" t="s">
        <v>43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52"/>
      <c r="D42" s="51" t="s">
        <v>44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86"/>
      <c r="D45" s="86"/>
      <c r="E45" s="86"/>
      <c r="F45" s="86"/>
      <c r="G45" s="86"/>
      <c r="H45" s="86"/>
      <c r="I45" s="86"/>
      <c r="J45" s="86"/>
      <c r="K45" s="86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87" t="s">
        <v>33</v>
      </c>
      <c r="D54" s="87"/>
      <c r="E54" s="87"/>
      <c r="F54" s="8"/>
      <c r="G54" s="87" t="s">
        <v>31</v>
      </c>
      <c r="H54" s="87"/>
      <c r="I54" s="9"/>
      <c r="J54" s="9"/>
      <c r="K54" s="9"/>
    </row>
    <row r="55" spans="3:11" ht="21">
      <c r="C55" s="77" t="s">
        <v>23</v>
      </c>
      <c r="D55" s="77"/>
      <c r="E55" s="77"/>
      <c r="F55" s="8"/>
      <c r="G55" s="77" t="s">
        <v>24</v>
      </c>
      <c r="H55" s="77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L62"/>
  <sheetViews>
    <sheetView zoomScale="70" zoomScaleNormal="70" workbookViewId="0">
      <selection activeCell="H25" sqref="H25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78" t="s">
        <v>14</v>
      </c>
      <c r="J3" s="78"/>
      <c r="K3" s="78"/>
    </row>
    <row r="4" spans="3:11" ht="21">
      <c r="C4" s="8"/>
      <c r="D4" s="8"/>
      <c r="E4" s="8"/>
      <c r="F4" s="8"/>
      <c r="G4" s="8"/>
      <c r="H4" s="8"/>
      <c r="I4" s="78"/>
      <c r="J4" s="78"/>
      <c r="K4" s="78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45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46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79" t="s">
        <v>12</v>
      </c>
      <c r="D14" s="80"/>
      <c r="E14" s="80"/>
      <c r="F14" s="80"/>
      <c r="G14" s="80"/>
      <c r="H14" s="80"/>
      <c r="I14" s="80"/>
      <c r="J14" s="80"/>
      <c r="K14" s="81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8" t="s">
        <v>47</v>
      </c>
      <c r="E16" s="48" t="s">
        <v>48</v>
      </c>
      <c r="F16" s="18"/>
      <c r="G16" s="18"/>
      <c r="H16" s="18"/>
      <c r="I16" s="18">
        <f>K36</f>
        <v>117.31200000000001</v>
      </c>
      <c r="J16" s="18">
        <f>I16+H16+G16</f>
        <v>117.31200000000001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7" t="s">
        <v>7</v>
      </c>
      <c r="D19" s="82" t="s">
        <v>8</v>
      </c>
      <c r="E19" s="82"/>
      <c r="F19" s="82" t="s">
        <v>9</v>
      </c>
      <c r="G19" s="82"/>
      <c r="H19" s="82"/>
      <c r="I19" s="20" t="s">
        <v>13</v>
      </c>
      <c r="J19" s="20" t="s">
        <v>10</v>
      </c>
      <c r="K19" s="21" t="s">
        <v>11</v>
      </c>
    </row>
    <row r="20" spans="3:11" ht="21">
      <c r="C20" s="37">
        <v>43956</v>
      </c>
      <c r="D20" s="83" t="s">
        <v>32</v>
      </c>
      <c r="E20" s="83"/>
      <c r="F20" s="45" t="s">
        <v>49</v>
      </c>
      <c r="G20" s="45"/>
      <c r="H20" s="45"/>
      <c r="I20" s="9"/>
      <c r="J20" s="22">
        <v>0</v>
      </c>
      <c r="K20" s="9">
        <f>H21</f>
        <v>0</v>
      </c>
    </row>
    <row r="21" spans="3:11" ht="21">
      <c r="C21" s="38"/>
      <c r="D21" s="8"/>
      <c r="E21" s="8"/>
      <c r="F21" s="45">
        <v>0</v>
      </c>
      <c r="G21" s="45">
        <v>0</v>
      </c>
      <c r="H21" s="46">
        <f>(F21-G21)*10.98</f>
        <v>0</v>
      </c>
      <c r="I21" s="9"/>
      <c r="J21" s="9"/>
      <c r="K21" s="9"/>
    </row>
    <row r="22" spans="3:11" ht="21">
      <c r="C22" s="38"/>
      <c r="D22" s="88" t="s">
        <v>51</v>
      </c>
      <c r="E22" s="88"/>
      <c r="F22" s="89">
        <f>F21-G21</f>
        <v>0</v>
      </c>
      <c r="G22" s="89"/>
      <c r="H22" s="46"/>
      <c r="I22" s="9"/>
      <c r="J22" s="9"/>
      <c r="K22" s="9"/>
    </row>
    <row r="23" spans="3:11" ht="21">
      <c r="C23" s="38"/>
      <c r="D23" s="8"/>
      <c r="E23" s="8"/>
      <c r="F23" s="45"/>
      <c r="G23" s="45"/>
      <c r="H23" s="46"/>
      <c r="I23" s="9"/>
      <c r="J23" s="9"/>
      <c r="K23" s="9"/>
    </row>
    <row r="24" spans="3:11" ht="21">
      <c r="C24" s="37">
        <v>43956</v>
      </c>
      <c r="D24" s="8" t="s">
        <v>15</v>
      </c>
      <c r="E24" s="8"/>
      <c r="F24" s="45" t="s">
        <v>50</v>
      </c>
      <c r="G24" s="45"/>
      <c r="H24" s="45"/>
      <c r="I24" s="9"/>
      <c r="J24" s="22">
        <v>0</v>
      </c>
      <c r="K24" s="9">
        <f>H25</f>
        <v>97.76</v>
      </c>
    </row>
    <row r="25" spans="3:11" ht="21">
      <c r="C25" s="38"/>
      <c r="D25" s="8"/>
      <c r="E25" s="8"/>
      <c r="F25" s="45">
        <v>1</v>
      </c>
      <c r="G25" s="45">
        <v>0</v>
      </c>
      <c r="H25" s="46">
        <f>(F25-G25)*97.76</f>
        <v>97.76</v>
      </c>
      <c r="I25" s="9"/>
      <c r="J25" s="9"/>
      <c r="K25" s="9"/>
    </row>
    <row r="26" spans="3:11" ht="21">
      <c r="C26" s="38"/>
      <c r="D26" s="88" t="s">
        <v>52</v>
      </c>
      <c r="E26" s="88"/>
      <c r="F26" s="89">
        <f>F25-G25</f>
        <v>1</v>
      </c>
      <c r="G26" s="89"/>
      <c r="H26" s="44"/>
      <c r="I26" s="9"/>
      <c r="J26" s="9"/>
      <c r="K26" s="9"/>
    </row>
    <row r="27" spans="3:11" ht="21">
      <c r="C27" s="38"/>
      <c r="D27" s="55"/>
      <c r="E27" s="55"/>
      <c r="F27" s="56"/>
      <c r="G27" s="56"/>
      <c r="H27" s="44"/>
      <c r="I27" s="9"/>
      <c r="J27" s="9"/>
      <c r="K27" s="9"/>
    </row>
    <row r="28" spans="3:11" ht="21">
      <c r="C28" s="37"/>
      <c r="D28" s="7" t="s">
        <v>53</v>
      </c>
      <c r="E28" s="8"/>
      <c r="F28" s="8"/>
      <c r="G28" s="8"/>
      <c r="H28" s="8"/>
      <c r="I28" s="9">
        <f>(H21+H25)*20%</f>
        <v>19.552000000000003</v>
      </c>
      <c r="J28" s="22">
        <v>0</v>
      </c>
      <c r="K28" s="9">
        <f>I28</f>
        <v>19.552000000000003</v>
      </c>
    </row>
    <row r="29" spans="3:11" ht="21">
      <c r="C29" s="90" t="s">
        <v>54</v>
      </c>
      <c r="D29" s="90"/>
      <c r="E29" s="90"/>
      <c r="F29" s="8"/>
      <c r="G29" s="8"/>
      <c r="H29" s="8"/>
      <c r="I29" s="9"/>
      <c r="J29" s="22"/>
      <c r="K29" s="9"/>
    </row>
    <row r="30" spans="3:11" ht="21">
      <c r="C30" s="90"/>
      <c r="D30" s="90"/>
      <c r="E30" s="90"/>
      <c r="F30" s="84"/>
      <c r="G30" s="85"/>
      <c r="H30" s="85"/>
      <c r="I30" s="9">
        <v>0</v>
      </c>
      <c r="J30" s="22">
        <v>0</v>
      </c>
      <c r="K30" s="9">
        <f>I30+J30</f>
        <v>0</v>
      </c>
    </row>
    <row r="31" spans="3:11" ht="21">
      <c r="C31" s="90"/>
      <c r="D31" s="90"/>
      <c r="E31" s="90"/>
      <c r="F31" s="85"/>
      <c r="G31" s="85"/>
      <c r="H31" s="85"/>
      <c r="I31" s="9"/>
      <c r="J31" s="9"/>
      <c r="K31" s="9"/>
    </row>
    <row r="32" spans="3:11" ht="21">
      <c r="C32" s="39"/>
      <c r="D32" s="43"/>
      <c r="E32" s="43"/>
      <c r="F32" s="50"/>
      <c r="G32" s="50"/>
      <c r="H32" s="50"/>
      <c r="I32" s="9"/>
      <c r="J32" s="9"/>
      <c r="K32" s="9"/>
    </row>
    <row r="33" spans="2:12" ht="21">
      <c r="C33" s="37"/>
      <c r="D33" s="43"/>
      <c r="E33" s="43"/>
      <c r="F33" s="84"/>
      <c r="G33" s="85"/>
      <c r="H33" s="85"/>
      <c r="I33" s="9"/>
      <c r="J33" s="9">
        <v>0</v>
      </c>
      <c r="K33" s="9">
        <f>I33+J33</f>
        <v>0</v>
      </c>
    </row>
    <row r="34" spans="2:12" ht="27" customHeight="1">
      <c r="C34" s="39"/>
      <c r="D34" s="43"/>
      <c r="E34" s="43"/>
      <c r="F34" s="50"/>
      <c r="G34" s="50"/>
      <c r="H34" s="50"/>
      <c r="I34" s="9"/>
      <c r="J34" s="9"/>
      <c r="K34" s="9"/>
    </row>
    <row r="35" spans="2:12" ht="21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117.31200000000001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117.31200000000001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77" t="s">
        <v>17</v>
      </c>
      <c r="D41" s="77"/>
      <c r="E41" s="77"/>
      <c r="F41" s="77"/>
      <c r="G41" s="77"/>
      <c r="H41" s="77"/>
      <c r="I41" s="77"/>
      <c r="J41" s="77"/>
      <c r="K41" s="77"/>
      <c r="L41" s="3"/>
    </row>
    <row r="42" spans="2:12" s="8" customFormat="1" ht="23.25">
      <c r="B42" s="3"/>
      <c r="C42" s="57" t="s">
        <v>42</v>
      </c>
      <c r="D42" s="51" t="s">
        <v>43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3.25">
      <c r="B43" s="3"/>
      <c r="C43" s="1"/>
      <c r="D43" s="51" t="s">
        <v>44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>
      <c r="B44" s="3"/>
      <c r="C44" s="52"/>
      <c r="D44" s="51"/>
      <c r="E44" s="3"/>
      <c r="F44" s="3"/>
      <c r="G44" s="3"/>
      <c r="H44" s="3"/>
      <c r="I44" s="4"/>
      <c r="J44" s="4"/>
      <c r="K44" s="4"/>
      <c r="L44" s="3"/>
    </row>
    <row r="45" spans="2:12" s="8" customFormat="1" ht="28.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>
      <c r="C47" s="86"/>
      <c r="D47" s="86"/>
      <c r="E47" s="86"/>
      <c r="F47" s="86"/>
      <c r="G47" s="86"/>
      <c r="H47" s="86"/>
      <c r="I47" s="86"/>
      <c r="J47" s="86"/>
      <c r="K47" s="86"/>
    </row>
    <row r="48" spans="2:12" ht="30" customHeight="1">
      <c r="C48" s="27" t="s">
        <v>27</v>
      </c>
      <c r="D48" s="27"/>
      <c r="E48" s="27"/>
      <c r="F48" s="27"/>
      <c r="G48" s="27"/>
      <c r="H48" s="27"/>
      <c r="I48" s="41"/>
      <c r="J48" s="41"/>
      <c r="K48" s="41"/>
    </row>
    <row r="49" spans="3:11" ht="14.25" customHeight="1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>
      <c r="C50" s="8"/>
      <c r="D50" s="8"/>
      <c r="E50" s="8"/>
      <c r="F50" s="8"/>
      <c r="G50" s="8"/>
      <c r="H50" s="8"/>
      <c r="I50" s="9"/>
      <c r="J50" s="9"/>
      <c r="K50" s="9"/>
    </row>
    <row r="53" spans="3:11" ht="21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>
      <c r="C54" s="8"/>
      <c r="D54" s="8"/>
      <c r="E54" s="8"/>
      <c r="F54" s="8"/>
      <c r="G54" s="8"/>
      <c r="H54" s="8"/>
      <c r="I54" s="9"/>
      <c r="J54" s="9"/>
      <c r="K54" s="9"/>
    </row>
    <row r="55" spans="3:11" ht="21">
      <c r="C55" s="8"/>
      <c r="D55" s="8"/>
      <c r="E55" s="8"/>
      <c r="F55" s="8"/>
      <c r="G55" s="8"/>
      <c r="H55" s="8"/>
      <c r="I55" s="9"/>
      <c r="J55" s="9"/>
      <c r="K55" s="9"/>
    </row>
    <row r="56" spans="3:11" ht="21">
      <c r="C56" s="87" t="s">
        <v>33</v>
      </c>
      <c r="D56" s="87"/>
      <c r="E56" s="87"/>
      <c r="F56" s="8"/>
      <c r="G56" s="87" t="s">
        <v>31</v>
      </c>
      <c r="H56" s="87"/>
      <c r="I56" s="9"/>
      <c r="J56" s="9"/>
      <c r="K56" s="9"/>
    </row>
    <row r="57" spans="3:11" ht="21">
      <c r="C57" s="77" t="s">
        <v>23</v>
      </c>
      <c r="D57" s="77"/>
      <c r="E57" s="77"/>
      <c r="F57" s="8"/>
      <c r="G57" s="77" t="s">
        <v>24</v>
      </c>
      <c r="H57" s="77"/>
      <c r="I57" s="9"/>
      <c r="J57" s="9"/>
      <c r="K57" s="9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>
      <c r="C59" s="23"/>
      <c r="D59" s="23"/>
      <c r="E59" s="23"/>
      <c r="F59" s="23"/>
      <c r="G59" s="23"/>
      <c r="H59" s="23"/>
      <c r="I59" s="39"/>
      <c r="J59" s="42" t="s">
        <v>26</v>
      </c>
      <c r="K59" s="24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  <row r="61" spans="3:11" ht="21">
      <c r="C61" s="7"/>
      <c r="D61" s="8"/>
      <c r="E61" s="8"/>
      <c r="F61" s="8"/>
      <c r="G61" s="8"/>
      <c r="H61" s="8"/>
      <c r="I61" s="9"/>
      <c r="J61" s="9"/>
      <c r="K61" s="9"/>
    </row>
    <row r="62" spans="3:11" ht="21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C41:K41"/>
    <mergeCell ref="C47:K47"/>
    <mergeCell ref="C56:E56"/>
    <mergeCell ref="G56:H56"/>
    <mergeCell ref="C57:E57"/>
    <mergeCell ref="G57:H57"/>
    <mergeCell ref="I3:K4"/>
    <mergeCell ref="C14:K14"/>
    <mergeCell ref="D19:E19"/>
    <mergeCell ref="F19:H19"/>
    <mergeCell ref="D20:E20"/>
    <mergeCell ref="F33:H33"/>
    <mergeCell ref="F30:H31"/>
    <mergeCell ref="D22:E22"/>
    <mergeCell ref="F22:G22"/>
    <mergeCell ref="D26:E26"/>
    <mergeCell ref="F26:G26"/>
    <mergeCell ref="C29:E31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L63"/>
  <sheetViews>
    <sheetView topLeftCell="A16" zoomScale="70" zoomScaleNormal="70" workbookViewId="0">
      <selection activeCell="H25" sqref="H25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78" t="s">
        <v>14</v>
      </c>
      <c r="J3" s="78"/>
      <c r="K3" s="78"/>
    </row>
    <row r="4" spans="3:11" ht="21">
      <c r="C4" s="8"/>
      <c r="D4" s="8"/>
      <c r="E4" s="8"/>
      <c r="F4" s="8"/>
      <c r="G4" s="8"/>
      <c r="H4" s="8"/>
      <c r="I4" s="78"/>
      <c r="J4" s="78"/>
      <c r="K4" s="78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45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55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79" t="s">
        <v>12</v>
      </c>
      <c r="D14" s="80"/>
      <c r="E14" s="80"/>
      <c r="F14" s="80"/>
      <c r="G14" s="80"/>
      <c r="H14" s="80"/>
      <c r="I14" s="80"/>
      <c r="J14" s="80"/>
      <c r="K14" s="81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8" t="s">
        <v>56</v>
      </c>
      <c r="E16" s="48" t="s">
        <v>57</v>
      </c>
      <c r="F16" s="18"/>
      <c r="G16" s="18"/>
      <c r="H16" s="18">
        <v>117.31</v>
      </c>
      <c r="I16" s="18">
        <f>K36</f>
        <v>0</v>
      </c>
      <c r="J16" s="18">
        <f>I16+H16+G16</f>
        <v>117.31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7" t="s">
        <v>7</v>
      </c>
      <c r="D19" s="82" t="s">
        <v>8</v>
      </c>
      <c r="E19" s="82"/>
      <c r="F19" s="82" t="s">
        <v>9</v>
      </c>
      <c r="G19" s="82"/>
      <c r="H19" s="82"/>
      <c r="I19" s="20" t="s">
        <v>13</v>
      </c>
      <c r="J19" s="20" t="s">
        <v>10</v>
      </c>
      <c r="K19" s="21" t="s">
        <v>11</v>
      </c>
    </row>
    <row r="20" spans="3:11" ht="21">
      <c r="C20" s="37">
        <v>43957</v>
      </c>
      <c r="D20" s="83" t="s">
        <v>32</v>
      </c>
      <c r="E20" s="83"/>
      <c r="F20" s="45" t="s">
        <v>58</v>
      </c>
      <c r="G20" s="45"/>
      <c r="H20" s="45"/>
      <c r="I20" s="9"/>
      <c r="J20" s="22">
        <v>0</v>
      </c>
      <c r="K20" s="9">
        <f>H21</f>
        <v>0</v>
      </c>
    </row>
    <row r="21" spans="3:11" ht="21">
      <c r="C21" s="38"/>
      <c r="D21" s="8"/>
      <c r="E21" s="8"/>
      <c r="F21" s="45">
        <v>0</v>
      </c>
      <c r="G21" s="45">
        <v>0</v>
      </c>
      <c r="H21" s="46">
        <f>(F21-G21)*9.79</f>
        <v>0</v>
      </c>
      <c r="I21" s="9"/>
      <c r="J21" s="9"/>
      <c r="K21" s="9"/>
    </row>
    <row r="22" spans="3:11" ht="21">
      <c r="C22" s="38"/>
      <c r="D22" s="88" t="s">
        <v>51</v>
      </c>
      <c r="E22" s="88"/>
      <c r="F22" s="89">
        <f>F21-G21</f>
        <v>0</v>
      </c>
      <c r="G22" s="89"/>
      <c r="H22" s="46"/>
      <c r="I22" s="9"/>
      <c r="J22" s="9"/>
      <c r="K22" s="9"/>
    </row>
    <row r="23" spans="3:11" ht="21">
      <c r="C23" s="38"/>
      <c r="D23" s="8"/>
      <c r="E23" s="8"/>
      <c r="F23" s="45"/>
      <c r="G23" s="45"/>
      <c r="H23" s="46"/>
      <c r="I23" s="9"/>
      <c r="J23" s="9"/>
      <c r="K23" s="9"/>
    </row>
    <row r="24" spans="3:11" ht="21">
      <c r="C24" s="37">
        <v>43957</v>
      </c>
      <c r="D24" s="8" t="s">
        <v>15</v>
      </c>
      <c r="E24" s="8"/>
      <c r="F24" s="45" t="s">
        <v>59</v>
      </c>
      <c r="G24" s="45"/>
      <c r="H24" s="45"/>
      <c r="I24" s="9"/>
      <c r="J24" s="22">
        <v>0</v>
      </c>
      <c r="K24" s="9">
        <f>H25</f>
        <v>0</v>
      </c>
    </row>
    <row r="25" spans="3:11" ht="21">
      <c r="C25" s="38"/>
      <c r="D25" s="8"/>
      <c r="E25" s="8"/>
      <c r="F25" s="45">
        <v>1</v>
      </c>
      <c r="G25" s="45">
        <v>1</v>
      </c>
      <c r="H25" s="46">
        <f>(F25-G25)*97.76</f>
        <v>0</v>
      </c>
      <c r="I25" s="9"/>
      <c r="J25" s="9"/>
      <c r="K25" s="9"/>
    </row>
    <row r="26" spans="3:11" ht="21">
      <c r="C26" s="38"/>
      <c r="D26" s="88" t="s">
        <v>52</v>
      </c>
      <c r="E26" s="88"/>
      <c r="F26" s="89">
        <f>F25-G25</f>
        <v>0</v>
      </c>
      <c r="G26" s="89"/>
      <c r="H26" s="44"/>
      <c r="I26" s="9"/>
      <c r="J26" s="9"/>
      <c r="K26" s="9"/>
    </row>
    <row r="27" spans="3:11" ht="21">
      <c r="C27" s="38"/>
      <c r="D27" s="55"/>
      <c r="E27" s="55"/>
      <c r="F27" s="56"/>
      <c r="G27" s="56"/>
      <c r="H27" s="44"/>
      <c r="I27" s="9"/>
      <c r="J27" s="9"/>
      <c r="K27" s="9"/>
    </row>
    <row r="28" spans="3:11" ht="21">
      <c r="C28" s="37"/>
      <c r="D28" s="7" t="s">
        <v>53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customHeight="1">
      <c r="C29" s="90" t="s">
        <v>60</v>
      </c>
      <c r="D29" s="90"/>
      <c r="E29" s="90"/>
      <c r="F29" s="8"/>
      <c r="G29" s="8"/>
      <c r="H29" s="8"/>
      <c r="I29" s="9"/>
      <c r="J29" s="22"/>
      <c r="K29" s="9"/>
    </row>
    <row r="30" spans="3:11" ht="21">
      <c r="C30" s="90"/>
      <c r="D30" s="90"/>
      <c r="E30" s="90"/>
      <c r="F30" s="84"/>
      <c r="G30" s="85"/>
      <c r="H30" s="85"/>
      <c r="I30" s="9">
        <v>0</v>
      </c>
      <c r="J30" s="22">
        <v>0</v>
      </c>
      <c r="K30" s="9">
        <f>I30+J30</f>
        <v>0</v>
      </c>
    </row>
    <row r="31" spans="3:11" ht="35.1" customHeight="1">
      <c r="C31" s="90"/>
      <c r="D31" s="90"/>
      <c r="E31" s="90"/>
      <c r="F31" s="85"/>
      <c r="G31" s="85"/>
      <c r="H31" s="85"/>
      <c r="I31" s="9"/>
      <c r="J31" s="9"/>
      <c r="K31" s="9"/>
    </row>
    <row r="32" spans="3:11" ht="21">
      <c r="C32" s="39"/>
      <c r="D32" s="43"/>
      <c r="E32" s="43"/>
      <c r="F32" s="54"/>
      <c r="G32" s="54"/>
      <c r="H32" s="54"/>
      <c r="I32" s="9"/>
      <c r="J32" s="9"/>
      <c r="K32" s="9"/>
    </row>
    <row r="33" spans="2:12" ht="21">
      <c r="C33" s="37"/>
      <c r="D33" s="43"/>
      <c r="E33" s="43"/>
      <c r="F33" s="84"/>
      <c r="G33" s="85"/>
      <c r="H33" s="85"/>
      <c r="I33" s="9"/>
      <c r="J33" s="9">
        <v>0</v>
      </c>
      <c r="K33" s="9">
        <f>I33+J33</f>
        <v>0</v>
      </c>
    </row>
    <row r="34" spans="2:12" ht="27" customHeight="1">
      <c r="C34" s="39"/>
      <c r="D34" s="43"/>
      <c r="E34" s="43"/>
      <c r="F34" s="54"/>
      <c r="G34" s="54"/>
      <c r="H34" s="54"/>
      <c r="I34" s="9"/>
      <c r="J34" s="9"/>
      <c r="K34" s="9"/>
    </row>
    <row r="35" spans="2:12" ht="21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117.31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1" t="s">
        <v>17</v>
      </c>
      <c r="D41" s="91"/>
      <c r="E41" s="91"/>
      <c r="F41" s="91"/>
      <c r="G41" s="91"/>
      <c r="H41" s="91"/>
      <c r="I41" s="91"/>
      <c r="J41" s="91"/>
      <c r="K41" s="91"/>
      <c r="L41" s="3"/>
    </row>
    <row r="42" spans="2:12" s="8" customFormat="1" ht="21">
      <c r="B42" s="3"/>
      <c r="C42" s="53"/>
      <c r="D42" s="53"/>
      <c r="E42" s="53"/>
      <c r="F42" s="53"/>
      <c r="G42" s="53"/>
      <c r="H42" s="53"/>
      <c r="I42" s="53"/>
      <c r="J42" s="53"/>
      <c r="K42" s="53"/>
      <c r="L42" s="3"/>
    </row>
    <row r="43" spans="2:12" s="8" customFormat="1" ht="23.25">
      <c r="B43" s="3"/>
      <c r="C43" s="57" t="s">
        <v>42</v>
      </c>
      <c r="D43" s="51" t="s">
        <v>61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>
      <c r="B44" s="3"/>
      <c r="C44" s="1"/>
      <c r="D44" s="51" t="s">
        <v>62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>
      <c r="B45" s="3"/>
      <c r="C45" s="3"/>
      <c r="D45" s="51" t="s">
        <v>44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>
      <c r="C48" s="86"/>
      <c r="D48" s="86"/>
      <c r="E48" s="86"/>
      <c r="F48" s="86"/>
      <c r="G48" s="86"/>
      <c r="H48" s="86"/>
      <c r="I48" s="86"/>
      <c r="J48" s="86"/>
      <c r="K48" s="86"/>
    </row>
    <row r="49" spans="3:11" ht="30" customHeight="1">
      <c r="C49" s="27" t="s">
        <v>27</v>
      </c>
      <c r="D49" s="27"/>
      <c r="E49" s="27"/>
      <c r="F49" s="27"/>
      <c r="G49" s="27"/>
      <c r="H49" s="27"/>
      <c r="I49" s="41"/>
      <c r="J49" s="41"/>
      <c r="K49" s="41"/>
    </row>
    <row r="50" spans="3:11" ht="14.25" customHeight="1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>
      <c r="C51" s="8"/>
      <c r="D51" s="8"/>
      <c r="E51" s="8"/>
      <c r="F51" s="8"/>
      <c r="G51" s="8"/>
      <c r="H51" s="8"/>
      <c r="I51" s="9"/>
      <c r="J51" s="9"/>
      <c r="K51" s="9"/>
    </row>
    <row r="54" spans="3:11" ht="21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>
      <c r="C55" s="8"/>
      <c r="D55" s="8"/>
      <c r="E55" s="8"/>
      <c r="F55" s="8"/>
      <c r="G55" s="8"/>
      <c r="H55" s="8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">
      <c r="C57" s="87" t="s">
        <v>33</v>
      </c>
      <c r="D57" s="87"/>
      <c r="E57" s="87"/>
      <c r="F57" s="8"/>
      <c r="G57" s="87" t="s">
        <v>31</v>
      </c>
      <c r="H57" s="87"/>
      <c r="I57" s="9"/>
      <c r="J57" s="9"/>
      <c r="K57" s="9"/>
    </row>
    <row r="58" spans="3:11" ht="21">
      <c r="C58" s="77" t="s">
        <v>23</v>
      </c>
      <c r="D58" s="77"/>
      <c r="E58" s="77"/>
      <c r="F58" s="8"/>
      <c r="G58" s="77" t="s">
        <v>24</v>
      </c>
      <c r="H58" s="77"/>
      <c r="I58" s="9"/>
      <c r="J58" s="9"/>
      <c r="K58" s="9"/>
    </row>
    <row r="59" spans="3:11" ht="21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>
      <c r="C60" s="23"/>
      <c r="D60" s="23"/>
      <c r="E60" s="23"/>
      <c r="F60" s="23"/>
      <c r="G60" s="23"/>
      <c r="H60" s="23"/>
      <c r="I60" s="39"/>
      <c r="J60" s="42" t="s">
        <v>26</v>
      </c>
      <c r="K60" s="24"/>
    </row>
    <row r="61" spans="3:11" ht="21">
      <c r="C61" s="8"/>
      <c r="D61" s="8"/>
      <c r="E61" s="8"/>
      <c r="F61" s="8"/>
      <c r="G61" s="8"/>
      <c r="H61" s="8"/>
      <c r="I61" s="9"/>
      <c r="J61" s="9"/>
      <c r="K61" s="9"/>
    </row>
    <row r="62" spans="3:11" ht="21">
      <c r="C62" s="7"/>
      <c r="D62" s="8"/>
      <c r="E62" s="8"/>
      <c r="F62" s="8"/>
      <c r="G62" s="8"/>
      <c r="H62" s="8"/>
      <c r="I62" s="9"/>
      <c r="J62" s="9"/>
      <c r="K62" s="9"/>
    </row>
    <row r="63" spans="3:11" ht="21">
      <c r="C63" s="8"/>
      <c r="D63" s="8"/>
      <c r="E63" s="8"/>
      <c r="F63" s="8"/>
      <c r="G63" s="8"/>
      <c r="H63" s="8"/>
      <c r="I63" s="9"/>
      <c r="J63" s="9"/>
      <c r="K63" s="9"/>
    </row>
  </sheetData>
  <mergeCells count="18">
    <mergeCell ref="C48:K48"/>
    <mergeCell ref="C57:E57"/>
    <mergeCell ref="G57:H57"/>
    <mergeCell ref="C58:E58"/>
    <mergeCell ref="G58:H58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C29:E31"/>
    <mergeCell ref="F30:H31"/>
    <mergeCell ref="F33:H33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L63"/>
  <sheetViews>
    <sheetView topLeftCell="A16" zoomScale="70" zoomScaleNormal="70" workbookViewId="0">
      <selection activeCell="O26" sqref="O26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78" t="s">
        <v>14</v>
      </c>
      <c r="J3" s="78"/>
      <c r="K3" s="78"/>
    </row>
    <row r="4" spans="3:11" ht="21">
      <c r="C4" s="8"/>
      <c r="D4" s="8"/>
      <c r="E4" s="8"/>
      <c r="F4" s="8"/>
      <c r="G4" s="8"/>
      <c r="H4" s="8"/>
      <c r="I4" s="78"/>
      <c r="J4" s="78"/>
      <c r="K4" s="78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45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63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79" t="s">
        <v>12</v>
      </c>
      <c r="D14" s="80"/>
      <c r="E14" s="80"/>
      <c r="F14" s="80"/>
      <c r="G14" s="80"/>
      <c r="H14" s="80"/>
      <c r="I14" s="80"/>
      <c r="J14" s="80"/>
      <c r="K14" s="81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8" t="s">
        <v>64</v>
      </c>
      <c r="E16" s="48" t="s">
        <v>65</v>
      </c>
      <c r="F16" s="18"/>
      <c r="G16" s="18"/>
      <c r="H16" s="18">
        <v>117.31</v>
      </c>
      <c r="I16" s="18">
        <f>K36</f>
        <v>67.339999999999989</v>
      </c>
      <c r="J16" s="18">
        <f>I16+H16+G16</f>
        <v>184.64999999999998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7" t="s">
        <v>7</v>
      </c>
      <c r="D19" s="82" t="s">
        <v>8</v>
      </c>
      <c r="E19" s="82"/>
      <c r="F19" s="82" t="s">
        <v>9</v>
      </c>
      <c r="G19" s="82"/>
      <c r="H19" s="82"/>
      <c r="I19" s="20" t="s">
        <v>13</v>
      </c>
      <c r="J19" s="20" t="s">
        <v>10</v>
      </c>
      <c r="K19" s="21" t="s">
        <v>11</v>
      </c>
    </row>
    <row r="20" spans="3:11" ht="21">
      <c r="C20" s="37">
        <v>43958</v>
      </c>
      <c r="D20" s="83" t="s">
        <v>32</v>
      </c>
      <c r="E20" s="83"/>
      <c r="F20" s="45" t="s">
        <v>66</v>
      </c>
      <c r="G20" s="45"/>
      <c r="H20" s="45"/>
      <c r="I20" s="9"/>
      <c r="J20" s="22">
        <v>0</v>
      </c>
      <c r="K20" s="9">
        <f>H21</f>
        <v>67.339999999999989</v>
      </c>
    </row>
    <row r="21" spans="3:11" ht="21">
      <c r="C21" s="38"/>
      <c r="D21" s="8"/>
      <c r="E21" s="8"/>
      <c r="F21" s="45">
        <v>7</v>
      </c>
      <c r="G21" s="45">
        <v>0</v>
      </c>
      <c r="H21" s="46">
        <f>(F21-G21)*9.62</f>
        <v>67.339999999999989</v>
      </c>
      <c r="I21" s="9"/>
      <c r="J21" s="9"/>
      <c r="K21" s="9"/>
    </row>
    <row r="22" spans="3:11" ht="21">
      <c r="C22" s="38"/>
      <c r="D22" s="88" t="s">
        <v>51</v>
      </c>
      <c r="E22" s="88"/>
      <c r="F22" s="89">
        <f>F21-G21</f>
        <v>7</v>
      </c>
      <c r="G22" s="89"/>
      <c r="H22" s="46"/>
      <c r="I22" s="9"/>
      <c r="J22" s="9"/>
      <c r="K22" s="9"/>
    </row>
    <row r="23" spans="3:11" ht="21">
      <c r="C23" s="38"/>
      <c r="D23" s="8"/>
      <c r="E23" s="8"/>
      <c r="F23" s="45"/>
      <c r="G23" s="45"/>
      <c r="H23" s="46"/>
      <c r="I23" s="9"/>
      <c r="J23" s="9"/>
      <c r="K23" s="9"/>
    </row>
    <row r="24" spans="3:11" ht="21">
      <c r="C24" s="37">
        <v>43958</v>
      </c>
      <c r="D24" s="8" t="s">
        <v>15</v>
      </c>
      <c r="E24" s="8"/>
      <c r="F24" s="45" t="s">
        <v>67</v>
      </c>
      <c r="G24" s="45"/>
      <c r="H24" s="45"/>
      <c r="I24" s="9"/>
      <c r="J24" s="22">
        <v>0</v>
      </c>
      <c r="K24" s="9">
        <f>H25</f>
        <v>0</v>
      </c>
    </row>
    <row r="25" spans="3:11" ht="21">
      <c r="C25" s="38"/>
      <c r="D25" s="8"/>
      <c r="E25" s="8"/>
      <c r="F25" s="45">
        <v>1</v>
      </c>
      <c r="G25" s="45">
        <v>1</v>
      </c>
      <c r="H25" s="46">
        <f>(F25-G25)*96.22</f>
        <v>0</v>
      </c>
      <c r="I25" s="9"/>
      <c r="J25" s="9"/>
      <c r="K25" s="9"/>
    </row>
    <row r="26" spans="3:11" ht="21">
      <c r="C26" s="38"/>
      <c r="D26" s="88" t="s">
        <v>52</v>
      </c>
      <c r="E26" s="88"/>
      <c r="F26" s="89">
        <f>F25-G25</f>
        <v>0</v>
      </c>
      <c r="G26" s="89"/>
      <c r="H26" s="44"/>
      <c r="I26" s="9"/>
      <c r="J26" s="9"/>
      <c r="K26" s="9"/>
    </row>
    <row r="27" spans="3:11" ht="21">
      <c r="C27" s="38"/>
      <c r="D27" s="60"/>
      <c r="E27" s="60"/>
      <c r="F27" s="61"/>
      <c r="G27" s="61"/>
      <c r="H27" s="44"/>
      <c r="I27" s="9"/>
      <c r="J27" s="9"/>
      <c r="K27" s="9"/>
    </row>
    <row r="28" spans="3:11" ht="21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>
      <c r="C29" s="66"/>
      <c r="D29" s="66"/>
      <c r="E29" s="66"/>
      <c r="F29" s="8"/>
      <c r="G29" s="8"/>
      <c r="H29" s="8"/>
      <c r="I29" s="9"/>
      <c r="J29" s="22"/>
      <c r="K29" s="9"/>
    </row>
    <row r="30" spans="3:11" ht="21">
      <c r="C30" s="66"/>
      <c r="D30" s="66"/>
      <c r="E30" s="66"/>
      <c r="F30" s="84"/>
      <c r="G30" s="85"/>
      <c r="H30" s="85"/>
      <c r="I30" s="9">
        <v>0</v>
      </c>
      <c r="J30" s="22">
        <v>0</v>
      </c>
      <c r="K30" s="9">
        <f>I30+J30</f>
        <v>0</v>
      </c>
    </row>
    <row r="31" spans="3:11" ht="35.1" customHeight="1">
      <c r="C31" s="66"/>
      <c r="D31" s="66"/>
      <c r="E31" s="66"/>
      <c r="F31" s="85"/>
      <c r="G31" s="85"/>
      <c r="H31" s="85"/>
      <c r="I31" s="9"/>
      <c r="J31" s="9"/>
      <c r="K31" s="9"/>
    </row>
    <row r="32" spans="3:11" ht="21">
      <c r="C32" s="39"/>
      <c r="D32" s="43"/>
      <c r="E32" s="43"/>
      <c r="F32" s="59"/>
      <c r="G32" s="59"/>
      <c r="H32" s="59"/>
      <c r="I32" s="9"/>
      <c r="J32" s="9"/>
      <c r="K32" s="9"/>
    </row>
    <row r="33" spans="2:12" ht="21">
      <c r="C33" s="37"/>
      <c r="D33" s="43"/>
      <c r="E33" s="43"/>
      <c r="F33" s="84"/>
      <c r="G33" s="85"/>
      <c r="H33" s="85"/>
      <c r="I33" s="9"/>
      <c r="J33" s="9">
        <v>0</v>
      </c>
      <c r="K33" s="9">
        <f>I33+J33</f>
        <v>0</v>
      </c>
    </row>
    <row r="34" spans="2:12" ht="27" customHeight="1">
      <c r="C34" s="39"/>
      <c r="D34" s="43"/>
      <c r="E34" s="43"/>
      <c r="F34" s="59"/>
      <c r="G34" s="59"/>
      <c r="H34" s="59"/>
      <c r="I34" s="9"/>
      <c r="J34" s="9"/>
      <c r="K34" s="9"/>
    </row>
    <row r="35" spans="2:12" ht="21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67.339999999999989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184.64999999999998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1" t="s">
        <v>17</v>
      </c>
      <c r="D41" s="91"/>
      <c r="E41" s="91"/>
      <c r="F41" s="91"/>
      <c r="G41" s="91"/>
      <c r="H41" s="91"/>
      <c r="I41" s="91"/>
      <c r="J41" s="91"/>
      <c r="K41" s="91"/>
      <c r="L41" s="3"/>
    </row>
    <row r="42" spans="2:12" s="8" customFormat="1" ht="21">
      <c r="B42" s="3"/>
      <c r="C42" s="58"/>
      <c r="D42" s="58"/>
      <c r="E42" s="58"/>
      <c r="F42" s="58"/>
      <c r="G42" s="58"/>
      <c r="H42" s="58"/>
      <c r="I42" s="58"/>
      <c r="J42" s="58"/>
      <c r="K42" s="58"/>
      <c r="L42" s="3"/>
    </row>
    <row r="43" spans="2:12" s="8" customFormat="1" ht="23.25">
      <c r="B43" s="3"/>
      <c r="C43" s="57" t="s">
        <v>42</v>
      </c>
      <c r="D43" s="51" t="s">
        <v>61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>
      <c r="B44" s="3"/>
      <c r="C44" s="1"/>
      <c r="D44" s="51" t="s">
        <v>62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>
      <c r="B45" s="3"/>
      <c r="C45" s="3"/>
      <c r="D45" s="51" t="s">
        <v>44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>
      <c r="C48" s="86"/>
      <c r="D48" s="86"/>
      <c r="E48" s="86"/>
      <c r="F48" s="86"/>
      <c r="G48" s="86"/>
      <c r="H48" s="86"/>
      <c r="I48" s="86"/>
      <c r="J48" s="86"/>
      <c r="K48" s="86"/>
    </row>
    <row r="49" spans="3:11" ht="30" customHeight="1">
      <c r="C49" s="27" t="s">
        <v>27</v>
      </c>
      <c r="D49" s="27"/>
      <c r="E49" s="27"/>
      <c r="F49" s="27"/>
      <c r="G49" s="27"/>
      <c r="H49" s="27"/>
      <c r="I49" s="41"/>
      <c r="J49" s="41"/>
      <c r="K49" s="41"/>
    </row>
    <row r="50" spans="3:11" ht="14.25" customHeight="1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>
      <c r="C51" s="8"/>
      <c r="D51" s="8"/>
      <c r="E51" s="8"/>
      <c r="F51" s="8"/>
      <c r="G51" s="8"/>
      <c r="H51" s="8"/>
      <c r="I51" s="9"/>
      <c r="J51" s="9"/>
      <c r="K51" s="9"/>
    </row>
    <row r="54" spans="3:11" ht="21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>
      <c r="C55" s="8"/>
      <c r="D55" s="8"/>
      <c r="E55" s="8"/>
      <c r="F55" s="8"/>
      <c r="G55" s="8"/>
      <c r="H55" s="8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">
      <c r="C57" s="87" t="s">
        <v>33</v>
      </c>
      <c r="D57" s="87"/>
      <c r="E57" s="87"/>
      <c r="F57" s="8"/>
      <c r="G57" s="87" t="s">
        <v>31</v>
      </c>
      <c r="H57" s="87"/>
      <c r="I57" s="9"/>
      <c r="J57" s="9"/>
      <c r="K57" s="9"/>
    </row>
    <row r="58" spans="3:11" ht="21">
      <c r="C58" s="77" t="s">
        <v>23</v>
      </c>
      <c r="D58" s="77"/>
      <c r="E58" s="77"/>
      <c r="F58" s="8"/>
      <c r="G58" s="77" t="s">
        <v>24</v>
      </c>
      <c r="H58" s="77"/>
      <c r="I58" s="9"/>
      <c r="J58" s="9"/>
      <c r="K58" s="9"/>
    </row>
    <row r="59" spans="3:11" ht="21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>
      <c r="C60" s="23"/>
      <c r="D60" s="23"/>
      <c r="E60" s="23"/>
      <c r="F60" s="23"/>
      <c r="G60" s="23"/>
      <c r="H60" s="23"/>
      <c r="I60" s="39"/>
      <c r="J60" s="42" t="s">
        <v>26</v>
      </c>
      <c r="K60" s="24"/>
    </row>
    <row r="61" spans="3:11" ht="21">
      <c r="C61" s="8"/>
      <c r="D61" s="8"/>
      <c r="E61" s="8"/>
      <c r="F61" s="8"/>
      <c r="G61" s="8"/>
      <c r="H61" s="8"/>
      <c r="I61" s="9"/>
      <c r="J61" s="9"/>
      <c r="K61" s="9"/>
    </row>
    <row r="62" spans="3:11" ht="21">
      <c r="C62" s="7"/>
      <c r="D62" s="8"/>
      <c r="E62" s="8"/>
      <c r="F62" s="8"/>
      <c r="G62" s="8"/>
      <c r="H62" s="8"/>
      <c r="I62" s="9"/>
      <c r="J62" s="9"/>
      <c r="K62" s="9"/>
    </row>
    <row r="63" spans="3:11" ht="21">
      <c r="C63" s="8"/>
      <c r="D63" s="8"/>
      <c r="E63" s="8"/>
      <c r="F63" s="8"/>
      <c r="G63" s="8"/>
      <c r="H63" s="8"/>
      <c r="I63" s="9"/>
      <c r="J63" s="9"/>
      <c r="K63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F30:H31"/>
    <mergeCell ref="F33:H33"/>
    <mergeCell ref="C41:K41"/>
    <mergeCell ref="C48:K48"/>
    <mergeCell ref="C57:E57"/>
    <mergeCell ref="G57:H57"/>
    <mergeCell ref="C58:E58"/>
    <mergeCell ref="G58:H58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L63"/>
  <sheetViews>
    <sheetView topLeftCell="A7" zoomScale="70" zoomScaleNormal="70" workbookViewId="0">
      <selection activeCell="I28" sqref="I28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78" t="s">
        <v>14</v>
      </c>
      <c r="J3" s="78"/>
      <c r="K3" s="78"/>
    </row>
    <row r="4" spans="3:11" ht="21">
      <c r="C4" s="8"/>
      <c r="D4" s="8"/>
      <c r="E4" s="8"/>
      <c r="F4" s="8"/>
      <c r="G4" s="8"/>
      <c r="H4" s="8"/>
      <c r="I4" s="78"/>
      <c r="J4" s="78"/>
      <c r="K4" s="78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45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68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79" t="s">
        <v>12</v>
      </c>
      <c r="D14" s="80"/>
      <c r="E14" s="80"/>
      <c r="F14" s="80"/>
      <c r="G14" s="80"/>
      <c r="H14" s="80"/>
      <c r="I14" s="80"/>
      <c r="J14" s="80"/>
      <c r="K14" s="81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8" t="s">
        <v>69</v>
      </c>
      <c r="E16" s="48" t="s">
        <v>70</v>
      </c>
      <c r="F16" s="18"/>
      <c r="G16" s="18"/>
      <c r="H16" s="18">
        <v>184.65</v>
      </c>
      <c r="I16" s="18">
        <f>K36</f>
        <v>494.76</v>
      </c>
      <c r="J16" s="18">
        <f>I16+H16+G16</f>
        <v>679.41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7" t="s">
        <v>7</v>
      </c>
      <c r="D19" s="82" t="s">
        <v>8</v>
      </c>
      <c r="E19" s="82"/>
      <c r="F19" s="82" t="s">
        <v>9</v>
      </c>
      <c r="G19" s="82"/>
      <c r="H19" s="82"/>
      <c r="I19" s="20" t="s">
        <v>13</v>
      </c>
      <c r="J19" s="20" t="s">
        <v>10</v>
      </c>
      <c r="K19" s="21" t="s">
        <v>11</v>
      </c>
    </row>
    <row r="20" spans="3:11" ht="21">
      <c r="C20" s="37">
        <v>43959</v>
      </c>
      <c r="D20" s="83" t="s">
        <v>32</v>
      </c>
      <c r="E20" s="83"/>
      <c r="F20" s="45" t="s">
        <v>71</v>
      </c>
      <c r="G20" s="45"/>
      <c r="H20" s="45"/>
      <c r="I20" s="9"/>
      <c r="J20" s="22">
        <v>0</v>
      </c>
      <c r="K20" s="9">
        <f>H21</f>
        <v>107.88</v>
      </c>
    </row>
    <row r="21" spans="3:11" ht="21">
      <c r="C21" s="38"/>
      <c r="D21" s="8"/>
      <c r="E21" s="8"/>
      <c r="F21" s="45">
        <v>19</v>
      </c>
      <c r="G21" s="45">
        <v>7</v>
      </c>
      <c r="H21" s="46">
        <f>(F21-G21)*8.99</f>
        <v>107.88</v>
      </c>
      <c r="I21" s="9"/>
      <c r="J21" s="9"/>
      <c r="K21" s="9"/>
    </row>
    <row r="22" spans="3:11" ht="21">
      <c r="C22" s="38"/>
      <c r="D22" s="88" t="s">
        <v>51</v>
      </c>
      <c r="E22" s="88"/>
      <c r="F22" s="89">
        <f>F21-G21</f>
        <v>12</v>
      </c>
      <c r="G22" s="89"/>
      <c r="H22" s="46"/>
      <c r="I22" s="9"/>
      <c r="J22" s="9"/>
      <c r="K22" s="9"/>
    </row>
    <row r="23" spans="3:11" ht="21">
      <c r="C23" s="38"/>
      <c r="D23" s="8"/>
      <c r="E23" s="8"/>
      <c r="F23" s="45"/>
      <c r="G23" s="45"/>
      <c r="H23" s="46"/>
      <c r="I23" s="9"/>
      <c r="J23" s="9"/>
      <c r="K23" s="9"/>
    </row>
    <row r="24" spans="3:11" ht="21">
      <c r="C24" s="37">
        <v>43959</v>
      </c>
      <c r="D24" s="8" t="s">
        <v>15</v>
      </c>
      <c r="E24" s="8"/>
      <c r="F24" s="45" t="s">
        <v>72</v>
      </c>
      <c r="G24" s="45"/>
      <c r="H24" s="45"/>
      <c r="I24" s="9"/>
      <c r="J24" s="22">
        <v>0</v>
      </c>
      <c r="K24" s="9">
        <f>H25</f>
        <v>386.88</v>
      </c>
    </row>
    <row r="25" spans="3:11" ht="21">
      <c r="C25" s="38"/>
      <c r="D25" s="8"/>
      <c r="E25" s="8"/>
      <c r="F25" s="45">
        <v>5</v>
      </c>
      <c r="G25" s="45">
        <v>1</v>
      </c>
      <c r="H25" s="46">
        <f>(F25-G25)*96.72</f>
        <v>386.88</v>
      </c>
      <c r="I25" s="9"/>
      <c r="J25" s="9"/>
      <c r="K25" s="9"/>
    </row>
    <row r="26" spans="3:11" ht="21">
      <c r="C26" s="38"/>
      <c r="D26" s="88" t="s">
        <v>52</v>
      </c>
      <c r="E26" s="88"/>
      <c r="F26" s="89">
        <f>F25-G25</f>
        <v>4</v>
      </c>
      <c r="G26" s="89"/>
      <c r="H26" s="44"/>
      <c r="I26" s="9"/>
      <c r="J26" s="9"/>
      <c r="K26" s="9"/>
    </row>
    <row r="27" spans="3:11" ht="21">
      <c r="C27" s="38"/>
      <c r="D27" s="60"/>
      <c r="E27" s="60"/>
      <c r="F27" s="61"/>
      <c r="G27" s="61"/>
      <c r="H27" s="44"/>
      <c r="I27" s="9"/>
      <c r="J27" s="9"/>
      <c r="K27" s="9"/>
    </row>
    <row r="28" spans="3:11" ht="21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>
      <c r="C29" s="66"/>
      <c r="D29" s="66"/>
      <c r="E29" s="66"/>
      <c r="F29" s="8"/>
      <c r="G29" s="8"/>
      <c r="H29" s="8"/>
      <c r="I29" s="9"/>
      <c r="J29" s="22"/>
      <c r="K29" s="9"/>
    </row>
    <row r="30" spans="3:11" ht="21">
      <c r="C30" s="66"/>
      <c r="D30" s="66"/>
      <c r="E30" s="66"/>
      <c r="F30" s="84"/>
      <c r="G30" s="85"/>
      <c r="H30" s="85"/>
      <c r="I30" s="9">
        <v>0</v>
      </c>
      <c r="J30" s="22">
        <v>0</v>
      </c>
      <c r="K30" s="9">
        <f>I30+J30</f>
        <v>0</v>
      </c>
    </row>
    <row r="31" spans="3:11" ht="35.1" customHeight="1">
      <c r="C31" s="66"/>
      <c r="D31" s="66"/>
      <c r="E31" s="66"/>
      <c r="F31" s="85"/>
      <c r="G31" s="85"/>
      <c r="H31" s="85"/>
      <c r="I31" s="9"/>
      <c r="J31" s="9"/>
      <c r="K31" s="9"/>
    </row>
    <row r="32" spans="3:11" ht="21">
      <c r="C32" s="39"/>
      <c r="D32" s="43"/>
      <c r="E32" s="43"/>
      <c r="F32" s="59"/>
      <c r="G32" s="59"/>
      <c r="H32" s="59"/>
      <c r="I32" s="9"/>
      <c r="J32" s="9"/>
      <c r="K32" s="9"/>
    </row>
    <row r="33" spans="2:12" ht="21">
      <c r="C33" s="37"/>
      <c r="D33" s="43"/>
      <c r="E33" s="43"/>
      <c r="F33" s="84"/>
      <c r="G33" s="85"/>
      <c r="H33" s="85"/>
      <c r="I33" s="9"/>
      <c r="J33" s="9">
        <v>0</v>
      </c>
      <c r="K33" s="9">
        <f>I33+J33</f>
        <v>0</v>
      </c>
    </row>
    <row r="34" spans="2:12" ht="27" customHeight="1">
      <c r="C34" s="39"/>
      <c r="D34" s="43"/>
      <c r="E34" s="43"/>
      <c r="F34" s="59"/>
      <c r="G34" s="59"/>
      <c r="H34" s="59"/>
      <c r="I34" s="9"/>
      <c r="J34" s="9"/>
      <c r="K34" s="9"/>
    </row>
    <row r="35" spans="2:12" ht="21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494.76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679.41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1" t="s">
        <v>17</v>
      </c>
      <c r="D41" s="91"/>
      <c r="E41" s="91"/>
      <c r="F41" s="91"/>
      <c r="G41" s="91"/>
      <c r="H41" s="91"/>
      <c r="I41" s="91"/>
      <c r="J41" s="91"/>
      <c r="K41" s="91"/>
      <c r="L41" s="3"/>
    </row>
    <row r="42" spans="2:12" s="8" customFormat="1" ht="21">
      <c r="B42" s="3"/>
      <c r="C42" s="58"/>
      <c r="D42" s="58"/>
      <c r="E42" s="58"/>
      <c r="F42" s="58"/>
      <c r="G42" s="58"/>
      <c r="H42" s="58"/>
      <c r="I42" s="58"/>
      <c r="J42" s="58"/>
      <c r="K42" s="58"/>
      <c r="L42" s="3"/>
    </row>
    <row r="43" spans="2:12" s="8" customFormat="1" ht="23.25">
      <c r="B43" s="3"/>
      <c r="C43" s="57" t="s">
        <v>42</v>
      </c>
      <c r="D43" s="51" t="s">
        <v>61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>
      <c r="B44" s="3"/>
      <c r="C44" s="1"/>
      <c r="D44" s="51" t="s">
        <v>62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>
      <c r="B45" s="3"/>
      <c r="C45" s="3"/>
      <c r="D45" s="51" t="s">
        <v>44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>
      <c r="C48" s="86"/>
      <c r="D48" s="86"/>
      <c r="E48" s="86"/>
      <c r="F48" s="86"/>
      <c r="G48" s="86"/>
      <c r="H48" s="86"/>
      <c r="I48" s="86"/>
      <c r="J48" s="86"/>
      <c r="K48" s="86"/>
    </row>
    <row r="49" spans="3:11" ht="30" customHeight="1">
      <c r="C49" s="27" t="s">
        <v>27</v>
      </c>
      <c r="D49" s="27"/>
      <c r="E49" s="27"/>
      <c r="F49" s="27"/>
      <c r="G49" s="27"/>
      <c r="H49" s="27"/>
      <c r="I49" s="41"/>
      <c r="J49" s="41"/>
      <c r="K49" s="41"/>
    </row>
    <row r="50" spans="3:11" ht="14.25" customHeight="1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>
      <c r="C51" s="8"/>
      <c r="D51" s="8"/>
      <c r="E51" s="8"/>
      <c r="F51" s="8"/>
      <c r="G51" s="8"/>
      <c r="H51" s="8"/>
      <c r="I51" s="9"/>
      <c r="J51" s="9"/>
      <c r="K51" s="9"/>
    </row>
    <row r="54" spans="3:11" ht="21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>
      <c r="C55" s="8"/>
      <c r="D55" s="8"/>
      <c r="E55" s="8"/>
      <c r="F55" s="8"/>
      <c r="G55" s="8"/>
      <c r="H55" s="8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">
      <c r="C57" s="87" t="s">
        <v>33</v>
      </c>
      <c r="D57" s="87"/>
      <c r="E57" s="87"/>
      <c r="F57" s="8"/>
      <c r="G57" s="87" t="s">
        <v>31</v>
      </c>
      <c r="H57" s="87"/>
      <c r="I57" s="9"/>
      <c r="J57" s="9"/>
      <c r="K57" s="9"/>
    </row>
    <row r="58" spans="3:11" ht="21">
      <c r="C58" s="77" t="s">
        <v>23</v>
      </c>
      <c r="D58" s="77"/>
      <c r="E58" s="77"/>
      <c r="F58" s="8"/>
      <c r="G58" s="77" t="s">
        <v>24</v>
      </c>
      <c r="H58" s="77"/>
      <c r="I58" s="9"/>
      <c r="J58" s="9"/>
      <c r="K58" s="9"/>
    </row>
    <row r="59" spans="3:11" ht="21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>
      <c r="C60" s="23"/>
      <c r="D60" s="23"/>
      <c r="E60" s="23"/>
      <c r="F60" s="23"/>
      <c r="G60" s="23"/>
      <c r="H60" s="23"/>
      <c r="I60" s="39"/>
      <c r="J60" s="42" t="s">
        <v>26</v>
      </c>
      <c r="K60" s="24"/>
    </row>
    <row r="61" spans="3:11" ht="21">
      <c r="C61" s="8"/>
      <c r="D61" s="8"/>
      <c r="E61" s="8"/>
      <c r="F61" s="8"/>
      <c r="G61" s="8"/>
      <c r="H61" s="8"/>
      <c r="I61" s="9"/>
      <c r="J61" s="9"/>
      <c r="K61" s="9"/>
    </row>
    <row r="62" spans="3:11" ht="21">
      <c r="C62" s="7"/>
      <c r="D62" s="8"/>
      <c r="E62" s="8"/>
      <c r="F62" s="8"/>
      <c r="G62" s="8"/>
      <c r="H62" s="8"/>
      <c r="I62" s="9"/>
      <c r="J62" s="9"/>
      <c r="K62" s="9"/>
    </row>
    <row r="63" spans="3:11" ht="21">
      <c r="C63" s="8"/>
      <c r="D63" s="8"/>
      <c r="E63" s="8"/>
      <c r="F63" s="8"/>
      <c r="G63" s="8"/>
      <c r="H63" s="8"/>
      <c r="I63" s="9"/>
      <c r="J63" s="9"/>
      <c r="K63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7:E57"/>
    <mergeCell ref="G57:H57"/>
    <mergeCell ref="C58:E58"/>
    <mergeCell ref="G58:H58"/>
    <mergeCell ref="D26:E26"/>
    <mergeCell ref="F26:G26"/>
    <mergeCell ref="F30:H31"/>
    <mergeCell ref="F33:H33"/>
    <mergeCell ref="C41:K41"/>
    <mergeCell ref="C48:K48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L60"/>
  <sheetViews>
    <sheetView topLeftCell="A10" zoomScale="70" zoomScaleNormal="70" workbookViewId="0">
      <selection activeCell="I28" sqref="I28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78" t="s">
        <v>14</v>
      </c>
      <c r="J3" s="78"/>
      <c r="K3" s="78"/>
    </row>
    <row r="4" spans="3:11" ht="21">
      <c r="C4" s="8"/>
      <c r="D4" s="8"/>
      <c r="E4" s="8"/>
      <c r="F4" s="8"/>
      <c r="G4" s="8"/>
      <c r="H4" s="8"/>
      <c r="I4" s="78"/>
      <c r="J4" s="78"/>
      <c r="K4" s="78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45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73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79" t="s">
        <v>12</v>
      </c>
      <c r="D14" s="80"/>
      <c r="E14" s="80"/>
      <c r="F14" s="80"/>
      <c r="G14" s="80"/>
      <c r="H14" s="80"/>
      <c r="I14" s="80"/>
      <c r="J14" s="80"/>
      <c r="K14" s="81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8" t="s">
        <v>74</v>
      </c>
      <c r="E16" s="48" t="s">
        <v>75</v>
      </c>
      <c r="F16" s="18"/>
      <c r="G16" s="18"/>
      <c r="H16" s="18">
        <v>679.41</v>
      </c>
      <c r="I16" s="18">
        <f>K36</f>
        <v>285.7</v>
      </c>
      <c r="J16" s="18">
        <f>I16+H16+G16</f>
        <v>965.1099999999999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7" t="s">
        <v>7</v>
      </c>
      <c r="D19" s="82" t="s">
        <v>8</v>
      </c>
      <c r="E19" s="82"/>
      <c r="F19" s="82" t="s">
        <v>9</v>
      </c>
      <c r="G19" s="82"/>
      <c r="H19" s="82"/>
      <c r="I19" s="20" t="s">
        <v>13</v>
      </c>
      <c r="J19" s="20" t="s">
        <v>10</v>
      </c>
      <c r="K19" s="21" t="s">
        <v>11</v>
      </c>
    </row>
    <row r="20" spans="3:11" ht="21">
      <c r="C20" s="37">
        <v>43960</v>
      </c>
      <c r="D20" s="83" t="s">
        <v>32</v>
      </c>
      <c r="E20" s="83"/>
      <c r="F20" s="45" t="s">
        <v>77</v>
      </c>
      <c r="G20" s="45"/>
      <c r="H20" s="45"/>
      <c r="I20" s="9"/>
      <c r="J20" s="22">
        <v>0</v>
      </c>
      <c r="K20" s="9">
        <f>H21</f>
        <v>90.600000000000009</v>
      </c>
    </row>
    <row r="21" spans="3:11" ht="21">
      <c r="C21" s="38"/>
      <c r="D21" s="8"/>
      <c r="E21" s="8"/>
      <c r="F21" s="45">
        <v>29</v>
      </c>
      <c r="G21" s="45">
        <v>19</v>
      </c>
      <c r="H21" s="46">
        <f>(F21-G21)*9.06</f>
        <v>90.600000000000009</v>
      </c>
      <c r="I21" s="9"/>
      <c r="J21" s="9"/>
      <c r="K21" s="9"/>
    </row>
    <row r="22" spans="3:11" ht="21">
      <c r="C22" s="38"/>
      <c r="D22" s="88" t="s">
        <v>51</v>
      </c>
      <c r="E22" s="88"/>
      <c r="F22" s="89">
        <f>F21-G21</f>
        <v>10</v>
      </c>
      <c r="G22" s="89"/>
      <c r="H22" s="46"/>
      <c r="I22" s="9"/>
      <c r="J22" s="9"/>
      <c r="K22" s="9"/>
    </row>
    <row r="23" spans="3:11" ht="21">
      <c r="C23" s="38"/>
      <c r="D23" s="8"/>
      <c r="E23" s="8"/>
      <c r="F23" s="45"/>
      <c r="G23" s="45"/>
      <c r="H23" s="46"/>
      <c r="I23" s="9"/>
      <c r="J23" s="9"/>
      <c r="K23" s="9"/>
    </row>
    <row r="24" spans="3:11" ht="21">
      <c r="C24" s="37">
        <v>43960</v>
      </c>
      <c r="D24" s="8" t="s">
        <v>15</v>
      </c>
      <c r="E24" s="8"/>
      <c r="F24" s="45" t="s">
        <v>76</v>
      </c>
      <c r="G24" s="45"/>
      <c r="H24" s="45"/>
      <c r="I24" s="9"/>
      <c r="J24" s="22">
        <v>0</v>
      </c>
      <c r="K24" s="9">
        <f>H25</f>
        <v>195.1</v>
      </c>
    </row>
    <row r="25" spans="3:11" ht="21">
      <c r="C25" s="38"/>
      <c r="D25" s="8"/>
      <c r="E25" s="8"/>
      <c r="F25" s="45">
        <v>7</v>
      </c>
      <c r="G25" s="45">
        <v>5</v>
      </c>
      <c r="H25" s="46">
        <f>(F25-G25)*97.55</f>
        <v>195.1</v>
      </c>
      <c r="I25" s="9"/>
      <c r="J25" s="9"/>
      <c r="K25" s="9"/>
    </row>
    <row r="26" spans="3:11" ht="21">
      <c r="C26" s="38"/>
      <c r="D26" s="88" t="s">
        <v>52</v>
      </c>
      <c r="E26" s="88"/>
      <c r="F26" s="89">
        <f>F25-G25</f>
        <v>2</v>
      </c>
      <c r="G26" s="89"/>
      <c r="H26" s="44"/>
      <c r="I26" s="9"/>
      <c r="J26" s="9"/>
      <c r="K26" s="9"/>
    </row>
    <row r="27" spans="3:11" ht="21">
      <c r="C27" s="38"/>
      <c r="D27" s="64"/>
      <c r="E27" s="64"/>
      <c r="F27" s="65"/>
      <c r="G27" s="65"/>
      <c r="H27" s="44"/>
      <c r="I27" s="9"/>
      <c r="J27" s="9"/>
      <c r="K27" s="9"/>
    </row>
    <row r="28" spans="3:11" ht="21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>
      <c r="C29" s="66"/>
      <c r="D29" s="66"/>
      <c r="E29" s="66"/>
      <c r="F29" s="8"/>
      <c r="G29" s="8"/>
      <c r="H29" s="8"/>
      <c r="I29" s="9"/>
      <c r="J29" s="22"/>
      <c r="K29" s="9"/>
    </row>
    <row r="30" spans="3:11" ht="21">
      <c r="C30" s="66"/>
      <c r="D30" s="66"/>
      <c r="E30" s="66"/>
      <c r="F30" s="84"/>
      <c r="G30" s="85"/>
      <c r="H30" s="85"/>
      <c r="I30" s="9">
        <v>0</v>
      </c>
      <c r="J30" s="22">
        <v>0</v>
      </c>
      <c r="K30" s="9">
        <f>I30+J30</f>
        <v>0</v>
      </c>
    </row>
    <row r="31" spans="3:11" ht="35.1" customHeight="1">
      <c r="C31" s="66"/>
      <c r="D31" s="66"/>
      <c r="E31" s="66"/>
      <c r="F31" s="85"/>
      <c r="G31" s="85"/>
      <c r="H31" s="85"/>
      <c r="I31" s="9"/>
      <c r="J31" s="9"/>
      <c r="K31" s="9"/>
    </row>
    <row r="32" spans="3:11" ht="21">
      <c r="C32" s="39"/>
      <c r="D32" s="43"/>
      <c r="E32" s="43"/>
      <c r="F32" s="63"/>
      <c r="G32" s="63"/>
      <c r="H32" s="63"/>
      <c r="I32" s="9"/>
      <c r="J32" s="9"/>
      <c r="K32" s="9"/>
    </row>
    <row r="33" spans="2:12" ht="21">
      <c r="C33" s="37"/>
      <c r="D33" s="43"/>
      <c r="E33" s="43"/>
      <c r="F33" s="84"/>
      <c r="G33" s="85"/>
      <c r="H33" s="85"/>
      <c r="I33" s="9"/>
      <c r="J33" s="9">
        <v>0</v>
      </c>
      <c r="K33" s="9">
        <f>I33+J33</f>
        <v>0</v>
      </c>
    </row>
    <row r="34" spans="2:12" ht="27" customHeight="1">
      <c r="C34" s="39"/>
      <c r="D34" s="43"/>
      <c r="E34" s="43"/>
      <c r="F34" s="63"/>
      <c r="G34" s="63"/>
      <c r="H34" s="63"/>
      <c r="I34" s="9"/>
      <c r="J34" s="9"/>
      <c r="K34" s="9"/>
    </row>
    <row r="35" spans="2:12" ht="21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285.7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965.1099999999999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1" t="s">
        <v>17</v>
      </c>
      <c r="D41" s="91"/>
      <c r="E41" s="91"/>
      <c r="F41" s="91"/>
      <c r="G41" s="91"/>
      <c r="H41" s="91"/>
      <c r="I41" s="91"/>
      <c r="J41" s="91"/>
      <c r="K41" s="91"/>
      <c r="L41" s="3"/>
    </row>
    <row r="42" spans="2:12" s="8" customFormat="1" ht="21">
      <c r="B42" s="3"/>
      <c r="C42" s="62"/>
      <c r="D42" s="62"/>
      <c r="E42" s="62"/>
      <c r="F42" s="62"/>
      <c r="G42" s="62"/>
      <c r="H42" s="62"/>
      <c r="I42" s="62"/>
      <c r="J42" s="62"/>
      <c r="K42" s="62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86"/>
      <c r="D45" s="86"/>
      <c r="E45" s="86"/>
      <c r="F45" s="86"/>
      <c r="G45" s="86"/>
      <c r="H45" s="86"/>
      <c r="I45" s="86"/>
      <c r="J45" s="86"/>
      <c r="K45" s="86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87" t="s">
        <v>33</v>
      </c>
      <c r="D54" s="87"/>
      <c r="E54" s="87"/>
      <c r="F54" s="8"/>
      <c r="G54" s="87" t="s">
        <v>31</v>
      </c>
      <c r="H54" s="87"/>
      <c r="I54" s="9"/>
      <c r="J54" s="9"/>
      <c r="K54" s="9"/>
    </row>
    <row r="55" spans="3:11" ht="21">
      <c r="C55" s="77" t="s">
        <v>23</v>
      </c>
      <c r="D55" s="77"/>
      <c r="E55" s="77"/>
      <c r="F55" s="8"/>
      <c r="G55" s="77" t="s">
        <v>24</v>
      </c>
      <c r="H55" s="77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F30:H31"/>
    <mergeCell ref="F33:H33"/>
    <mergeCell ref="C41:K41"/>
    <mergeCell ref="C45:K45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L60"/>
  <sheetViews>
    <sheetView zoomScale="70" zoomScaleNormal="70" workbookViewId="0">
      <selection activeCell="Q19" sqref="Q19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78" t="s">
        <v>14</v>
      </c>
      <c r="J3" s="78"/>
      <c r="K3" s="78"/>
    </row>
    <row r="4" spans="3:11" ht="21">
      <c r="C4" s="8"/>
      <c r="D4" s="8"/>
      <c r="E4" s="8"/>
      <c r="F4" s="8"/>
      <c r="G4" s="8"/>
      <c r="H4" s="8"/>
      <c r="I4" s="78"/>
      <c r="J4" s="78"/>
      <c r="K4" s="78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45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78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79" t="s">
        <v>12</v>
      </c>
      <c r="D14" s="80"/>
      <c r="E14" s="80"/>
      <c r="F14" s="80"/>
      <c r="G14" s="80"/>
      <c r="H14" s="80"/>
      <c r="I14" s="80"/>
      <c r="J14" s="80"/>
      <c r="K14" s="81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8" t="s">
        <v>79</v>
      </c>
      <c r="E16" s="48" t="s">
        <v>80</v>
      </c>
      <c r="F16" s="18"/>
      <c r="G16" s="18"/>
      <c r="H16" s="18">
        <v>965.11</v>
      </c>
      <c r="I16" s="18">
        <f>K36</f>
        <v>389.14</v>
      </c>
      <c r="J16" s="18">
        <f>I16+H16+G16</f>
        <v>1354.25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7" t="s">
        <v>7</v>
      </c>
      <c r="D19" s="82" t="s">
        <v>8</v>
      </c>
      <c r="E19" s="82"/>
      <c r="F19" s="82" t="s">
        <v>9</v>
      </c>
      <c r="G19" s="82"/>
      <c r="H19" s="82"/>
      <c r="I19" s="20" t="s">
        <v>13</v>
      </c>
      <c r="J19" s="20" t="s">
        <v>10</v>
      </c>
      <c r="K19" s="21" t="s">
        <v>11</v>
      </c>
    </row>
    <row r="20" spans="3:11" ht="21">
      <c r="C20" s="37">
        <v>43961</v>
      </c>
      <c r="D20" s="83" t="s">
        <v>32</v>
      </c>
      <c r="E20" s="83"/>
      <c r="F20" s="45" t="s">
        <v>81</v>
      </c>
      <c r="G20" s="45"/>
      <c r="H20" s="45"/>
      <c r="I20" s="9"/>
      <c r="J20" s="22">
        <v>0</v>
      </c>
      <c r="K20" s="9">
        <f>H21</f>
        <v>94.93</v>
      </c>
    </row>
    <row r="21" spans="3:11" ht="21">
      <c r="C21" s="38"/>
      <c r="D21" s="8"/>
      <c r="E21" s="8"/>
      <c r="F21" s="45">
        <v>40</v>
      </c>
      <c r="G21" s="45">
        <v>29</v>
      </c>
      <c r="H21" s="46">
        <f>(F21-G21)*8.63</f>
        <v>94.93</v>
      </c>
      <c r="I21" s="9"/>
      <c r="J21" s="9"/>
      <c r="K21" s="9"/>
    </row>
    <row r="22" spans="3:11" ht="21">
      <c r="C22" s="38"/>
      <c r="D22" s="88" t="s">
        <v>51</v>
      </c>
      <c r="E22" s="88"/>
      <c r="F22" s="89">
        <f>F21-G21</f>
        <v>11</v>
      </c>
      <c r="G22" s="89"/>
      <c r="H22" s="46"/>
      <c r="I22" s="9"/>
      <c r="J22" s="9"/>
      <c r="K22" s="9"/>
    </row>
    <row r="23" spans="3:11" ht="21">
      <c r="C23" s="38"/>
      <c r="D23" s="8"/>
      <c r="E23" s="8"/>
      <c r="F23" s="45"/>
      <c r="G23" s="45"/>
      <c r="H23" s="46"/>
      <c r="I23" s="9"/>
      <c r="J23" s="9"/>
      <c r="K23" s="9"/>
    </row>
    <row r="24" spans="3:11" ht="21">
      <c r="C24" s="37">
        <v>43961</v>
      </c>
      <c r="D24" s="8" t="s">
        <v>15</v>
      </c>
      <c r="E24" s="8"/>
      <c r="F24" s="45" t="s">
        <v>82</v>
      </c>
      <c r="G24" s="45"/>
      <c r="H24" s="45"/>
      <c r="I24" s="9"/>
      <c r="J24" s="22">
        <v>0</v>
      </c>
      <c r="K24" s="9">
        <f>H25</f>
        <v>294.20999999999998</v>
      </c>
    </row>
    <row r="25" spans="3:11" ht="21">
      <c r="C25" s="38"/>
      <c r="D25" s="8"/>
      <c r="E25" s="8"/>
      <c r="F25" s="45">
        <v>10</v>
      </c>
      <c r="G25" s="45">
        <v>7</v>
      </c>
      <c r="H25" s="46">
        <f>(F25-G25)*98.07</f>
        <v>294.20999999999998</v>
      </c>
      <c r="I25" s="9"/>
      <c r="J25" s="9"/>
      <c r="K25" s="9"/>
    </row>
    <row r="26" spans="3:11" ht="21">
      <c r="C26" s="38"/>
      <c r="D26" s="88" t="s">
        <v>52</v>
      </c>
      <c r="E26" s="88"/>
      <c r="F26" s="89">
        <f>F25-G25</f>
        <v>3</v>
      </c>
      <c r="G26" s="89"/>
      <c r="H26" s="44"/>
      <c r="I26" s="9"/>
      <c r="J26" s="9"/>
      <c r="K26" s="9"/>
    </row>
    <row r="27" spans="3:11" ht="21">
      <c r="C27" s="38"/>
      <c r="D27" s="69"/>
      <c r="E27" s="69"/>
      <c r="F27" s="70"/>
      <c r="G27" s="70"/>
      <c r="H27" s="44"/>
      <c r="I27" s="9"/>
      <c r="J27" s="9"/>
      <c r="K27" s="9"/>
    </row>
    <row r="28" spans="3:11" ht="21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>
      <c r="C29" s="66"/>
      <c r="D29" s="66"/>
      <c r="E29" s="66"/>
      <c r="F29" s="8"/>
      <c r="G29" s="8"/>
      <c r="H29" s="8"/>
      <c r="I29" s="9"/>
      <c r="J29" s="22"/>
      <c r="K29" s="9"/>
    </row>
    <row r="30" spans="3:11" ht="21">
      <c r="C30" s="66"/>
      <c r="D30" s="66"/>
      <c r="E30" s="66"/>
      <c r="F30" s="84"/>
      <c r="G30" s="85"/>
      <c r="H30" s="85"/>
      <c r="I30" s="9">
        <v>0</v>
      </c>
      <c r="J30" s="22">
        <v>0</v>
      </c>
      <c r="K30" s="9">
        <f>I30+J30</f>
        <v>0</v>
      </c>
    </row>
    <row r="31" spans="3:11" ht="35.1" customHeight="1">
      <c r="C31" s="66"/>
      <c r="D31" s="66"/>
      <c r="E31" s="66"/>
      <c r="F31" s="85"/>
      <c r="G31" s="85"/>
      <c r="H31" s="85"/>
      <c r="I31" s="9"/>
      <c r="J31" s="9"/>
      <c r="K31" s="9"/>
    </row>
    <row r="32" spans="3:11" ht="21">
      <c r="C32" s="39"/>
      <c r="D32" s="43"/>
      <c r="E32" s="43"/>
      <c r="F32" s="68"/>
      <c r="G32" s="68"/>
      <c r="H32" s="68"/>
      <c r="I32" s="9"/>
      <c r="J32" s="9"/>
      <c r="K32" s="9"/>
    </row>
    <row r="33" spans="2:12" ht="21">
      <c r="C33" s="37"/>
      <c r="D33" s="43"/>
      <c r="E33" s="43"/>
      <c r="F33" s="84"/>
      <c r="G33" s="85"/>
      <c r="H33" s="85"/>
      <c r="I33" s="9"/>
      <c r="J33" s="9">
        <v>0</v>
      </c>
      <c r="K33" s="9">
        <f>I33+J33</f>
        <v>0</v>
      </c>
    </row>
    <row r="34" spans="2:12" ht="27" customHeight="1">
      <c r="C34" s="39"/>
      <c r="D34" s="43"/>
      <c r="E34" s="43"/>
      <c r="F34" s="68"/>
      <c r="G34" s="68"/>
      <c r="H34" s="68"/>
      <c r="I34" s="9"/>
      <c r="J34" s="9"/>
      <c r="K34" s="9"/>
    </row>
    <row r="35" spans="2:12" ht="21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389.14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1354.25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1" t="s">
        <v>17</v>
      </c>
      <c r="D41" s="91"/>
      <c r="E41" s="91"/>
      <c r="F41" s="91"/>
      <c r="G41" s="91"/>
      <c r="H41" s="91"/>
      <c r="I41" s="91"/>
      <c r="J41" s="91"/>
      <c r="K41" s="91"/>
      <c r="L41" s="3"/>
    </row>
    <row r="42" spans="2:12" s="8" customFormat="1" ht="21">
      <c r="B42" s="3"/>
      <c r="C42" s="67"/>
      <c r="D42" s="67"/>
      <c r="E42" s="67"/>
      <c r="F42" s="67"/>
      <c r="G42" s="67"/>
      <c r="H42" s="67"/>
      <c r="I42" s="67"/>
      <c r="J42" s="67"/>
      <c r="K42" s="67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86"/>
      <c r="D45" s="86"/>
      <c r="E45" s="86"/>
      <c r="F45" s="86"/>
      <c r="G45" s="86"/>
      <c r="H45" s="86"/>
      <c r="I45" s="86"/>
      <c r="J45" s="86"/>
      <c r="K45" s="86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87" t="s">
        <v>33</v>
      </c>
      <c r="D54" s="87"/>
      <c r="E54" s="87"/>
      <c r="F54" s="8"/>
      <c r="G54" s="87" t="s">
        <v>31</v>
      </c>
      <c r="H54" s="87"/>
      <c r="I54" s="9"/>
      <c r="J54" s="9"/>
      <c r="K54" s="9"/>
    </row>
    <row r="55" spans="3:11" ht="21">
      <c r="C55" s="77" t="s">
        <v>23</v>
      </c>
      <c r="D55" s="77"/>
      <c r="E55" s="77"/>
      <c r="F55" s="8"/>
      <c r="G55" s="77" t="s">
        <v>24</v>
      </c>
      <c r="H55" s="77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30:H31"/>
    <mergeCell ref="F33:H33"/>
    <mergeCell ref="C41:K41"/>
    <mergeCell ref="C45:K45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2:L60"/>
  <sheetViews>
    <sheetView zoomScale="70" zoomScaleNormal="70" workbookViewId="0">
      <selection activeCell="F25" sqref="F25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78" t="s">
        <v>14</v>
      </c>
      <c r="J3" s="78"/>
      <c r="K3" s="78"/>
    </row>
    <row r="4" spans="3:11" ht="21">
      <c r="C4" s="8"/>
      <c r="D4" s="8"/>
      <c r="E4" s="8"/>
      <c r="F4" s="8"/>
      <c r="G4" s="8"/>
      <c r="H4" s="8"/>
      <c r="I4" s="78"/>
      <c r="J4" s="78"/>
      <c r="K4" s="78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45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83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79" t="s">
        <v>12</v>
      </c>
      <c r="D14" s="80"/>
      <c r="E14" s="80"/>
      <c r="F14" s="80"/>
      <c r="G14" s="80"/>
      <c r="H14" s="80"/>
      <c r="I14" s="80"/>
      <c r="J14" s="80"/>
      <c r="K14" s="81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8" t="s">
        <v>84</v>
      </c>
      <c r="E16" s="48" t="s">
        <v>85</v>
      </c>
      <c r="F16" s="18"/>
      <c r="G16" s="18"/>
      <c r="H16" s="18">
        <v>1354.25</v>
      </c>
      <c r="I16" s="18">
        <f>K36</f>
        <v>164.44</v>
      </c>
      <c r="J16" s="18">
        <f>I16+H16+G16</f>
        <v>1518.69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7" t="s">
        <v>7</v>
      </c>
      <c r="D19" s="82" t="s">
        <v>8</v>
      </c>
      <c r="E19" s="82"/>
      <c r="F19" s="82" t="s">
        <v>9</v>
      </c>
      <c r="G19" s="82"/>
      <c r="H19" s="82"/>
      <c r="I19" s="20" t="s">
        <v>13</v>
      </c>
      <c r="J19" s="20" t="s">
        <v>10</v>
      </c>
      <c r="K19" s="21" t="s">
        <v>11</v>
      </c>
    </row>
    <row r="20" spans="3:11" ht="21">
      <c r="C20" s="37">
        <v>43962</v>
      </c>
      <c r="D20" s="83" t="s">
        <v>32</v>
      </c>
      <c r="E20" s="83"/>
      <c r="F20" s="45" t="s">
        <v>86</v>
      </c>
      <c r="G20" s="45"/>
      <c r="H20" s="45"/>
      <c r="I20" s="9"/>
      <c r="J20" s="22">
        <v>0</v>
      </c>
      <c r="K20" s="9">
        <f>H21</f>
        <v>65.88</v>
      </c>
    </row>
    <row r="21" spans="3:11" ht="21">
      <c r="C21" s="38"/>
      <c r="D21" s="8"/>
      <c r="E21" s="8"/>
      <c r="F21" s="45">
        <v>49</v>
      </c>
      <c r="G21" s="45">
        <v>40</v>
      </c>
      <c r="H21" s="46">
        <f>(F21-G21)*7.32</f>
        <v>65.88</v>
      </c>
      <c r="I21" s="9"/>
      <c r="J21" s="9"/>
      <c r="K21" s="9"/>
    </row>
    <row r="22" spans="3:11" ht="21">
      <c r="C22" s="38"/>
      <c r="D22" s="88" t="s">
        <v>51</v>
      </c>
      <c r="E22" s="88"/>
      <c r="F22" s="89">
        <f>F21-G21</f>
        <v>9</v>
      </c>
      <c r="G22" s="89"/>
      <c r="H22" s="46"/>
      <c r="I22" s="9"/>
      <c r="J22" s="9"/>
      <c r="K22" s="9"/>
    </row>
    <row r="23" spans="3:11" ht="21">
      <c r="C23" s="38"/>
      <c r="D23" s="8"/>
      <c r="E23" s="8"/>
      <c r="F23" s="45"/>
      <c r="G23" s="45"/>
      <c r="H23" s="46"/>
      <c r="I23" s="9"/>
      <c r="J23" s="9"/>
      <c r="K23" s="9"/>
    </row>
    <row r="24" spans="3:11" ht="21">
      <c r="C24" s="37">
        <v>43962</v>
      </c>
      <c r="D24" s="8" t="s">
        <v>15</v>
      </c>
      <c r="E24" s="8"/>
      <c r="F24" s="45" t="s">
        <v>87</v>
      </c>
      <c r="G24" s="45"/>
      <c r="H24" s="45"/>
      <c r="I24" s="9"/>
      <c r="J24" s="22">
        <v>0</v>
      </c>
      <c r="K24" s="9">
        <f>H25</f>
        <v>98.56</v>
      </c>
    </row>
    <row r="25" spans="3:11" ht="21">
      <c r="C25" s="38"/>
      <c r="D25" s="8"/>
      <c r="E25" s="8"/>
      <c r="F25" s="45">
        <v>11</v>
      </c>
      <c r="G25" s="45">
        <v>10</v>
      </c>
      <c r="H25" s="46">
        <f>(F25-G25)*98.56</f>
        <v>98.56</v>
      </c>
      <c r="I25" s="9"/>
      <c r="J25" s="9"/>
      <c r="K25" s="9"/>
    </row>
    <row r="26" spans="3:11" ht="21">
      <c r="C26" s="38"/>
      <c r="D26" s="88" t="s">
        <v>52</v>
      </c>
      <c r="E26" s="88"/>
      <c r="F26" s="89">
        <f>F25-G25</f>
        <v>1</v>
      </c>
      <c r="G26" s="89"/>
      <c r="H26" s="44"/>
      <c r="I26" s="9"/>
      <c r="J26" s="9"/>
      <c r="K26" s="9"/>
    </row>
    <row r="27" spans="3:11" ht="21">
      <c r="C27" s="38"/>
      <c r="D27" s="73"/>
      <c r="E27" s="73"/>
      <c r="F27" s="74"/>
      <c r="G27" s="74"/>
      <c r="H27" s="44"/>
      <c r="I27" s="9"/>
      <c r="J27" s="9"/>
      <c r="K27" s="9"/>
    </row>
    <row r="28" spans="3:11" ht="21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>
      <c r="C29" s="66"/>
      <c r="D29" s="66"/>
      <c r="E29" s="66"/>
      <c r="F29" s="8"/>
      <c r="G29" s="8"/>
      <c r="H29" s="8"/>
      <c r="I29" s="9"/>
      <c r="J29" s="22"/>
      <c r="K29" s="9"/>
    </row>
    <row r="30" spans="3:11" ht="21">
      <c r="C30" s="66"/>
      <c r="D30" s="66"/>
      <c r="E30" s="66"/>
      <c r="F30" s="84"/>
      <c r="G30" s="85"/>
      <c r="H30" s="85"/>
      <c r="I30" s="9">
        <v>0</v>
      </c>
      <c r="J30" s="22">
        <v>0</v>
      </c>
      <c r="K30" s="9">
        <f>I30+J30</f>
        <v>0</v>
      </c>
    </row>
    <row r="31" spans="3:11" ht="35.1" customHeight="1">
      <c r="C31" s="66"/>
      <c r="D31" s="66"/>
      <c r="E31" s="66"/>
      <c r="F31" s="85"/>
      <c r="G31" s="85"/>
      <c r="H31" s="85"/>
      <c r="I31" s="9"/>
      <c r="J31" s="9"/>
      <c r="K31" s="9"/>
    </row>
    <row r="32" spans="3:11" ht="21">
      <c r="C32" s="39"/>
      <c r="D32" s="43"/>
      <c r="E32" s="43"/>
      <c r="F32" s="72"/>
      <c r="G32" s="72"/>
      <c r="H32" s="72"/>
      <c r="I32" s="9"/>
      <c r="J32" s="9"/>
      <c r="K32" s="9"/>
    </row>
    <row r="33" spans="2:12" ht="21">
      <c r="C33" s="37"/>
      <c r="D33" s="43"/>
      <c r="E33" s="43"/>
      <c r="F33" s="84"/>
      <c r="G33" s="85"/>
      <c r="H33" s="85"/>
      <c r="I33" s="9"/>
      <c r="J33" s="9">
        <v>0</v>
      </c>
      <c r="K33" s="9">
        <f>I33+J33</f>
        <v>0</v>
      </c>
    </row>
    <row r="34" spans="2:12" ht="27" customHeight="1">
      <c r="C34" s="39"/>
      <c r="D34" s="43"/>
      <c r="E34" s="43"/>
      <c r="F34" s="72"/>
      <c r="G34" s="72"/>
      <c r="H34" s="72"/>
      <c r="I34" s="9"/>
      <c r="J34" s="9"/>
      <c r="K34" s="9"/>
    </row>
    <row r="35" spans="2:12" ht="21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164.44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1518.69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1" t="s">
        <v>17</v>
      </c>
      <c r="D41" s="91"/>
      <c r="E41" s="91"/>
      <c r="F41" s="91"/>
      <c r="G41" s="91"/>
      <c r="H41" s="91"/>
      <c r="I41" s="91"/>
      <c r="J41" s="91"/>
      <c r="K41" s="91"/>
      <c r="L41" s="3"/>
    </row>
    <row r="42" spans="2:12" s="8" customFormat="1" ht="21">
      <c r="B42" s="3"/>
      <c r="C42" s="71"/>
      <c r="D42" s="71"/>
      <c r="E42" s="71"/>
      <c r="F42" s="71"/>
      <c r="G42" s="71"/>
      <c r="H42" s="71"/>
      <c r="I42" s="71"/>
      <c r="J42" s="71"/>
      <c r="K42" s="71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86"/>
      <c r="D45" s="86"/>
      <c r="E45" s="86"/>
      <c r="F45" s="86"/>
      <c r="G45" s="86"/>
      <c r="H45" s="86"/>
      <c r="I45" s="86"/>
      <c r="J45" s="86"/>
      <c r="K45" s="86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87" t="s">
        <v>33</v>
      </c>
      <c r="D54" s="87"/>
      <c r="E54" s="87"/>
      <c r="F54" s="8"/>
      <c r="G54" s="87" t="s">
        <v>31</v>
      </c>
      <c r="H54" s="87"/>
      <c r="I54" s="9"/>
      <c r="J54" s="9"/>
      <c r="K54" s="9"/>
    </row>
    <row r="55" spans="3:11" ht="21">
      <c r="C55" s="77" t="s">
        <v>23</v>
      </c>
      <c r="D55" s="77"/>
      <c r="E55" s="77"/>
      <c r="F55" s="8"/>
      <c r="G55" s="77" t="s">
        <v>24</v>
      </c>
      <c r="H55" s="77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30:H31"/>
    <mergeCell ref="F33:H33"/>
    <mergeCell ref="C41:K41"/>
    <mergeCell ref="C45:K45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B2:L60"/>
  <sheetViews>
    <sheetView tabSelected="1" topLeftCell="A10" zoomScale="70" zoomScaleNormal="70" workbookViewId="0">
      <selection activeCell="H17" sqref="H17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78" t="s">
        <v>14</v>
      </c>
      <c r="J3" s="78"/>
      <c r="K3" s="78"/>
    </row>
    <row r="4" spans="3:11" ht="21">
      <c r="C4" s="8"/>
      <c r="D4" s="8"/>
      <c r="E4" s="8"/>
      <c r="F4" s="8"/>
      <c r="G4" s="8"/>
      <c r="H4" s="8"/>
      <c r="I4" s="78"/>
      <c r="J4" s="78"/>
      <c r="K4" s="78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45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88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79" t="s">
        <v>12</v>
      </c>
      <c r="D14" s="80"/>
      <c r="E14" s="80"/>
      <c r="F14" s="80"/>
      <c r="G14" s="80"/>
      <c r="H14" s="80"/>
      <c r="I14" s="80"/>
      <c r="J14" s="80"/>
      <c r="K14" s="81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8" t="s">
        <v>89</v>
      </c>
      <c r="E16" s="48" t="s">
        <v>90</v>
      </c>
      <c r="F16" s="18"/>
      <c r="G16" s="18"/>
      <c r="H16" s="18">
        <f>[1]Sheet1!$E$15+[1]Sheet1!$L$15</f>
        <v>1354.25</v>
      </c>
      <c r="I16" s="18">
        <f>K36</f>
        <v>2287.84</v>
      </c>
      <c r="J16" s="18">
        <f>I16+H16+G16</f>
        <v>3642.09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7" t="s">
        <v>7</v>
      </c>
      <c r="D19" s="82" t="s">
        <v>8</v>
      </c>
      <c r="E19" s="82"/>
      <c r="F19" s="82" t="s">
        <v>9</v>
      </c>
      <c r="G19" s="82"/>
      <c r="H19" s="82"/>
      <c r="I19" s="20" t="s">
        <v>13</v>
      </c>
      <c r="J19" s="20" t="s">
        <v>10</v>
      </c>
      <c r="K19" s="21" t="s">
        <v>11</v>
      </c>
    </row>
    <row r="20" spans="3:11" ht="21">
      <c r="C20" s="37">
        <v>44170</v>
      </c>
      <c r="D20" s="83" t="s">
        <v>32</v>
      </c>
      <c r="E20" s="83"/>
      <c r="F20" s="45" t="s">
        <v>93</v>
      </c>
      <c r="G20" s="45"/>
      <c r="H20" s="45"/>
      <c r="I20" s="9"/>
      <c r="J20" s="22">
        <v>0</v>
      </c>
      <c r="K20" s="9">
        <f>H21</f>
        <v>65.88</v>
      </c>
    </row>
    <row r="21" spans="3:11" ht="21">
      <c r="C21" s="38"/>
      <c r="D21" s="8"/>
      <c r="E21" s="8"/>
      <c r="F21" s="45">
        <v>49</v>
      </c>
      <c r="G21" s="45">
        <v>40</v>
      </c>
      <c r="H21" s="46">
        <f>(F21-G21)*7.32</f>
        <v>65.88</v>
      </c>
      <c r="I21" s="9"/>
      <c r="J21" s="9"/>
      <c r="K21" s="9"/>
    </row>
    <row r="22" spans="3:11" ht="21">
      <c r="C22" s="38"/>
      <c r="D22" s="88" t="s">
        <v>51</v>
      </c>
      <c r="E22" s="88"/>
      <c r="F22" s="89">
        <f>F21-G21</f>
        <v>9</v>
      </c>
      <c r="G22" s="89"/>
      <c r="H22" s="46"/>
      <c r="I22" s="9"/>
      <c r="J22" s="9"/>
      <c r="K22" s="9"/>
    </row>
    <row r="23" spans="3:11" ht="21">
      <c r="C23" s="38"/>
      <c r="D23" s="8"/>
      <c r="E23" s="8"/>
      <c r="F23" s="45"/>
      <c r="G23" s="45"/>
      <c r="H23" s="46"/>
      <c r="I23" s="9"/>
      <c r="J23" s="9"/>
      <c r="K23" s="9"/>
    </row>
    <row r="24" spans="3:11" ht="21">
      <c r="C24" s="37">
        <v>44170</v>
      </c>
      <c r="D24" s="8" t="s">
        <v>15</v>
      </c>
      <c r="E24" s="8"/>
      <c r="F24" s="45" t="s">
        <v>94</v>
      </c>
      <c r="G24" s="45"/>
      <c r="H24" s="45"/>
      <c r="I24" s="9"/>
      <c r="J24" s="22">
        <v>0</v>
      </c>
      <c r="K24" s="9">
        <f>H25</f>
        <v>98.56</v>
      </c>
    </row>
    <row r="25" spans="3:11" ht="21">
      <c r="C25" s="38"/>
      <c r="D25" s="8"/>
      <c r="E25" s="8"/>
      <c r="F25" s="45">
        <v>11</v>
      </c>
      <c r="G25" s="45">
        <v>10</v>
      </c>
      <c r="H25" s="46">
        <f>(F25-G25)*98.56</f>
        <v>98.56</v>
      </c>
      <c r="I25" s="9"/>
      <c r="J25" s="9"/>
      <c r="K25" s="9"/>
    </row>
    <row r="26" spans="3:11" ht="21">
      <c r="C26" s="38"/>
      <c r="D26" s="88" t="s">
        <v>52</v>
      </c>
      <c r="E26" s="88"/>
      <c r="F26" s="89">
        <f>F25-G25</f>
        <v>1</v>
      </c>
      <c r="G26" s="89"/>
      <c r="H26" s="44"/>
      <c r="I26" s="9"/>
      <c r="J26" s="9"/>
      <c r="K26" s="9"/>
    </row>
    <row r="27" spans="3:11" ht="21" customHeight="1">
      <c r="C27" s="37">
        <v>44170</v>
      </c>
      <c r="D27" s="92" t="s">
        <v>91</v>
      </c>
      <c r="E27" s="92"/>
      <c r="F27" s="45" t="s">
        <v>92</v>
      </c>
      <c r="G27" s="45"/>
      <c r="H27" s="45"/>
      <c r="I27" s="9"/>
      <c r="J27" s="22"/>
      <c r="K27" s="9"/>
    </row>
    <row r="28" spans="3:11" ht="21">
      <c r="C28" s="38"/>
      <c r="D28" s="8"/>
      <c r="E28" s="8"/>
      <c r="F28" s="45">
        <v>35.39</v>
      </c>
      <c r="G28" s="45">
        <v>60</v>
      </c>
      <c r="H28" s="46">
        <f>F28*G28</f>
        <v>2123.4</v>
      </c>
      <c r="I28" s="9"/>
      <c r="J28" s="22">
        <v>0</v>
      </c>
      <c r="K28" s="9">
        <f>H28</f>
        <v>2123.4</v>
      </c>
    </row>
    <row r="29" spans="3:11" ht="21" customHeight="1">
      <c r="C29" s="66"/>
      <c r="D29" s="66"/>
      <c r="E29" s="66"/>
      <c r="F29" s="8"/>
      <c r="G29" s="8"/>
      <c r="H29" s="8"/>
      <c r="I29" s="9"/>
      <c r="J29" s="22"/>
      <c r="K29" s="9"/>
    </row>
    <row r="30" spans="3:11" ht="21">
      <c r="C30" s="66"/>
      <c r="D30" s="66"/>
      <c r="E30" s="66"/>
      <c r="F30" s="84"/>
      <c r="G30" s="85"/>
      <c r="H30" s="85"/>
      <c r="I30" s="9">
        <v>0</v>
      </c>
      <c r="J30" s="22">
        <v>0</v>
      </c>
      <c r="K30" s="9">
        <f>I30+J30</f>
        <v>0</v>
      </c>
    </row>
    <row r="31" spans="3:11" ht="35.1" customHeight="1">
      <c r="C31" s="66"/>
      <c r="D31" s="66"/>
      <c r="E31" s="66"/>
      <c r="F31" s="85"/>
      <c r="G31" s="85"/>
      <c r="H31" s="85"/>
      <c r="I31" s="9"/>
      <c r="J31" s="9"/>
      <c r="K31" s="9"/>
    </row>
    <row r="32" spans="3:11" ht="21">
      <c r="C32" s="39"/>
      <c r="D32" s="43"/>
      <c r="E32" s="43"/>
      <c r="F32" s="76"/>
      <c r="G32" s="76"/>
      <c r="H32" s="76"/>
      <c r="I32" s="9"/>
      <c r="J32" s="9"/>
      <c r="K32" s="9"/>
    </row>
    <row r="33" spans="2:12" ht="21">
      <c r="C33" s="37"/>
      <c r="D33" s="43"/>
      <c r="E33" s="43"/>
      <c r="F33" s="84"/>
      <c r="G33" s="85"/>
      <c r="H33" s="85"/>
      <c r="I33" s="9"/>
      <c r="J33" s="9">
        <v>0</v>
      </c>
      <c r="K33" s="9">
        <f>I33+J33</f>
        <v>0</v>
      </c>
    </row>
    <row r="34" spans="2:12" ht="27" customHeight="1">
      <c r="C34" s="39"/>
      <c r="D34" s="43"/>
      <c r="E34" s="43"/>
      <c r="F34" s="76"/>
      <c r="G34" s="76"/>
      <c r="H34" s="76"/>
      <c r="I34" s="9"/>
      <c r="J34" s="9"/>
      <c r="K34" s="9"/>
    </row>
    <row r="35" spans="2:12" ht="21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2287.84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3642.09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1" t="s">
        <v>17</v>
      </c>
      <c r="D41" s="91"/>
      <c r="E41" s="91"/>
      <c r="F41" s="91"/>
      <c r="G41" s="91"/>
      <c r="H41" s="91"/>
      <c r="I41" s="91"/>
      <c r="J41" s="91"/>
      <c r="K41" s="91"/>
      <c r="L41" s="3"/>
    </row>
    <row r="42" spans="2:12" s="8" customFormat="1" ht="21">
      <c r="B42" s="3"/>
      <c r="C42" s="75"/>
      <c r="D42" s="75"/>
      <c r="E42" s="75"/>
      <c r="F42" s="75"/>
      <c r="G42" s="75"/>
      <c r="H42" s="75"/>
      <c r="I42" s="75"/>
      <c r="J42" s="75"/>
      <c r="K42" s="75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86"/>
      <c r="D45" s="86"/>
      <c r="E45" s="86"/>
      <c r="F45" s="86"/>
      <c r="G45" s="86"/>
      <c r="H45" s="86"/>
      <c r="I45" s="86"/>
      <c r="J45" s="86"/>
      <c r="K45" s="86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87" t="s">
        <v>33</v>
      </c>
      <c r="D54" s="87"/>
      <c r="E54" s="87"/>
      <c r="F54" s="8"/>
      <c r="G54" s="87" t="s">
        <v>31</v>
      </c>
      <c r="H54" s="87"/>
      <c r="I54" s="9"/>
      <c r="J54" s="9"/>
      <c r="K54" s="9"/>
    </row>
    <row r="55" spans="3:11" ht="21">
      <c r="C55" s="77" t="s">
        <v>23</v>
      </c>
      <c r="D55" s="77"/>
      <c r="E55" s="77"/>
      <c r="F55" s="8"/>
      <c r="G55" s="77" t="s">
        <v>24</v>
      </c>
      <c r="H55" s="77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54:E54"/>
    <mergeCell ref="G54:H54"/>
    <mergeCell ref="C55:E55"/>
    <mergeCell ref="G55:H55"/>
    <mergeCell ref="D27:E27"/>
    <mergeCell ref="D26:E26"/>
    <mergeCell ref="F26:G26"/>
    <mergeCell ref="F30:H31"/>
    <mergeCell ref="F33:H33"/>
    <mergeCell ref="C41:K41"/>
    <mergeCell ref="C45:K45"/>
    <mergeCell ref="I3:K4"/>
    <mergeCell ref="C14:K14"/>
    <mergeCell ref="D19:E19"/>
    <mergeCell ref="F19:H19"/>
    <mergeCell ref="D20:E20"/>
    <mergeCell ref="D22:E22"/>
    <mergeCell ref="F22:G22"/>
  </mergeCells>
  <pageMargins left="0.7" right="0.7" top="0.75" bottom="0.75" header="0.3" footer="0.3"/>
  <pageSetup scale="55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DEC 2020</vt:lpstr>
      <vt:lpstr>'APR 2020'!Print_Area</vt:lpstr>
      <vt:lpstr>'AUG 2020'!Print_Area</vt:lpstr>
      <vt:lpstr>'DEC 2020'!Print_Area</vt:lpstr>
      <vt:lpstr>'JUL 2020'!Print_Area</vt:lpstr>
      <vt:lpstr>'JUN 2020'!Print_Area</vt:lpstr>
      <vt:lpstr>'MAR 2020'!Print_Area</vt:lpstr>
      <vt:lpstr>'MAY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2020-09-16T07:30:43Z</cp:lastPrinted>
  <dcterms:created xsi:type="dcterms:W3CDTF">2018-02-28T02:33:50Z</dcterms:created>
  <dcterms:modified xsi:type="dcterms:W3CDTF">2020-11-27T03:20:09Z</dcterms:modified>
</cp:coreProperties>
</file>