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9045" firstSheet="4" activeTab="11"/>
  </bookViews>
  <sheets>
    <sheet name="DEC 2019" sheetId="3" r:id="rId1"/>
    <sheet name="JAN 2020" sheetId="4" r:id="rId2"/>
    <sheet name="FEB 2020" sheetId="5" r:id="rId3"/>
    <sheet name="MAR 2020" sheetId="6" r:id="rId4"/>
    <sheet name="APR 2020" sheetId="7" r:id="rId5"/>
    <sheet name="MAY 2020" sheetId="8" r:id="rId6"/>
    <sheet name="JUN 2020" sheetId="9" r:id="rId7"/>
    <sheet name="JUL 2020" sheetId="10" r:id="rId8"/>
    <sheet name="AUG 2020" sheetId="11" r:id="rId9"/>
    <sheet name="SEPT 2020" sheetId="12" r:id="rId10"/>
    <sheet name="OCT 2020" sheetId="13" r:id="rId11"/>
    <sheet name="DEC 2020" sheetId="14" r:id="rId12"/>
  </sheets>
  <definedNames>
    <definedName name="_xlnm.Print_Area" localSheetId="4">'APR 2020'!$A$1:$L$59</definedName>
    <definedName name="_xlnm.Print_Area" localSheetId="8">'AUG 2020'!$A$1:$L$60</definedName>
    <definedName name="_xlnm.Print_Area" localSheetId="0">'DEC 2019'!$A$1:$L$57</definedName>
    <definedName name="_xlnm.Print_Area" localSheetId="11">'DEC 2020'!$A$1:$L$60</definedName>
    <definedName name="_xlnm.Print_Area" localSheetId="2">'FEB 2020'!$A$1:$L$57</definedName>
    <definedName name="_xlnm.Print_Area" localSheetId="1">'JAN 2020'!$A$1:$L$57</definedName>
    <definedName name="_xlnm.Print_Area" localSheetId="7">'JUL 2020'!$A$1:$L$60</definedName>
    <definedName name="_xlnm.Print_Area" localSheetId="6">'JUN 2020'!$A$1:$L$60</definedName>
    <definedName name="_xlnm.Print_Area" localSheetId="3">'MAR 2020'!$A$1:$L$57</definedName>
    <definedName name="_xlnm.Print_Area" localSheetId="5">'MAY 2020'!$A$1:$L$60</definedName>
    <definedName name="_xlnm.Print_Area" localSheetId="10">'OCT 2020'!$A$1:$L$60</definedName>
    <definedName name="_xlnm.Print_Area" localSheetId="9">'SEPT 2020'!$A$1:$L$60</definedName>
  </definedNames>
  <calcPr calcId="124519"/>
</workbook>
</file>

<file path=xl/calcChain.xml><?xml version="1.0" encoding="utf-8"?>
<calcChain xmlns="http://schemas.openxmlformats.org/spreadsheetml/2006/main">
  <c r="H28" i="14"/>
  <c r="K28" s="1"/>
  <c r="K35"/>
  <c r="K33"/>
  <c r="K30"/>
  <c r="F26"/>
  <c r="H25"/>
  <c r="K24" s="1"/>
  <c r="F22"/>
  <c r="H21"/>
  <c r="K20"/>
  <c r="K36" l="1"/>
  <c r="I16" s="1"/>
  <c r="K38" s="1"/>
  <c r="J16" l="1"/>
  <c r="H25" i="13" l="1"/>
  <c r="H21" l="1"/>
  <c r="K35"/>
  <c r="K33"/>
  <c r="K30"/>
  <c r="K28"/>
  <c r="F26"/>
  <c r="K24"/>
  <c r="F22"/>
  <c r="K20"/>
  <c r="K36" l="1"/>
  <c r="I16" s="1"/>
  <c r="K38" s="1"/>
  <c r="H21" i="12"/>
  <c r="K20" s="1"/>
  <c r="H25"/>
  <c r="K24" s="1"/>
  <c r="K35"/>
  <c r="K33"/>
  <c r="K30"/>
  <c r="K28"/>
  <c r="F26"/>
  <c r="F22"/>
  <c r="J16" i="13" l="1"/>
  <c r="K36" i="12"/>
  <c r="I16" s="1"/>
  <c r="K38"/>
  <c r="J16"/>
  <c r="H25" i="11"/>
  <c r="H21"/>
  <c r="K35" l="1"/>
  <c r="K33"/>
  <c r="K30"/>
  <c r="K28"/>
  <c r="F26"/>
  <c r="K24"/>
  <c r="F22"/>
  <c r="K20"/>
  <c r="K36" s="1"/>
  <c r="I16" s="1"/>
  <c r="K38" l="1"/>
  <c r="J16"/>
  <c r="H21" i="10"/>
  <c r="K20" s="1"/>
  <c r="H25"/>
  <c r="K24" s="1"/>
  <c r="K35"/>
  <c r="K33"/>
  <c r="K30"/>
  <c r="K28"/>
  <c r="F26"/>
  <c r="F22"/>
  <c r="H25" i="9"/>
  <c r="K24" s="1"/>
  <c r="H21"/>
  <c r="K28" s="1"/>
  <c r="K35"/>
  <c r="K33"/>
  <c r="K30"/>
  <c r="F26"/>
  <c r="F22"/>
  <c r="K20"/>
  <c r="K36" i="10" l="1"/>
  <c r="I16" s="1"/>
  <c r="K36" i="9"/>
  <c r="I16" s="1"/>
  <c r="H21" i="8"/>
  <c r="K35"/>
  <c r="K33"/>
  <c r="K30"/>
  <c r="F26"/>
  <c r="H25"/>
  <c r="K24"/>
  <c r="F22"/>
  <c r="I28"/>
  <c r="K28" s="1"/>
  <c r="K20"/>
  <c r="K38" i="10" l="1"/>
  <c r="J16"/>
  <c r="K38" i="9"/>
  <c r="J16"/>
  <c r="K36" i="8"/>
  <c r="I16" s="1"/>
  <c r="I28" i="7"/>
  <c r="F26"/>
  <c r="F22"/>
  <c r="H25"/>
  <c r="H21"/>
  <c r="K35"/>
  <c r="K33"/>
  <c r="K30"/>
  <c r="K28"/>
  <c r="K24"/>
  <c r="K20"/>
  <c r="K38" i="8" l="1"/>
  <c r="J16"/>
  <c r="K36" i="7"/>
  <c r="I16" s="1"/>
  <c r="J16"/>
  <c r="K38"/>
  <c r="K34" i="6"/>
  <c r="K32"/>
  <c r="K29"/>
  <c r="K27"/>
  <c r="H25"/>
  <c r="K24"/>
  <c r="H21"/>
  <c r="K20"/>
  <c r="K35" s="1"/>
  <c r="I16" s="1"/>
  <c r="J16" l="1"/>
  <c r="K37"/>
  <c r="H25" i="5"/>
  <c r="K24" s="1"/>
  <c r="H21"/>
  <c r="K20" s="1"/>
  <c r="K34"/>
  <c r="K32"/>
  <c r="K29"/>
  <c r="K27"/>
  <c r="K35" l="1"/>
  <c r="I16" s="1"/>
  <c r="J16" s="1"/>
  <c r="H25" i="4"/>
  <c r="H21"/>
  <c r="K37" i="5" l="1"/>
  <c r="K34" i="4"/>
  <c r="K32"/>
  <c r="K29"/>
  <c r="K27"/>
  <c r="K24"/>
  <c r="K20"/>
  <c r="K35" s="1"/>
  <c r="I16" s="1"/>
  <c r="J16" l="1"/>
  <c r="K37"/>
  <c r="H21" i="3"/>
  <c r="H25" l="1"/>
  <c r="K20" l="1"/>
  <c r="K34"/>
  <c r="K32"/>
  <c r="K29"/>
  <c r="K27"/>
  <c r="K24"/>
  <c r="K35" l="1"/>
  <c r="I16" s="1"/>
  <c r="K37" l="1"/>
  <c r="J16"/>
</calcChain>
</file>

<file path=xl/sharedStrings.xml><?xml version="1.0" encoding="utf-8"?>
<sst xmlns="http://schemas.openxmlformats.org/spreadsheetml/2006/main" count="560" uniqueCount="108">
  <si>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</si>
  <si>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</si>
  <si>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</si>
  <si>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</si>
  <si>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</si>
  <si>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</si>
  <si>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</si>
  <si>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</si>
  <si>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</si>
  <si>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</si>
  <si>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</si>
  <si>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</si>
  <si>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</si>
  <si>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</si>
  <si>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</si>
  <si>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</si>
  <si>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</si>
  <si>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</si>
  <si>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</si>
  <si>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</si>
  <si>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</si>
  <si>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</si>
  <si>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</si>
  <si>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</si>
  <si>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</si>
  <si>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</si>
  <si>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</si>
  <si>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</si>
  <si>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</si>
  <si>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</si>
  <si>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</si>
  <si>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</si>
  <si>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</si>
  <si>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</si>
  <si>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</si>
  <si>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>BILLING MONTH: DECEMBER 2019</t>
  </si>
  <si>
    <t xml:space="preserve">PRES: DEC 25 2019 - PREV: NOV 27 2019 * </t>
  </si>
  <si>
    <t>JAN 15 2020</t>
  </si>
  <si>
    <t>MIKYOUNG LEE</t>
  </si>
  <si>
    <t>UNIT: 25A21</t>
  </si>
  <si>
    <t>JAN 5 2020</t>
  </si>
  <si>
    <t>PRES: DEC 25 2019 - PREV: NOV 27 2019 * 18.06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</si>
  <si>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</si>
  <si>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</si>
  <si>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</si>
  <si>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</si>
  <si>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</si>
  <si>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</si>
  <si>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</si>
  <si>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</si>
  <si>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</si>
  <si>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</si>
  <si>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</si>
  <si>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</si>
  <si>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</si>
  <si>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</si>
  <si>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</si>
  <si>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</si>
  <si>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</si>
  <si>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</si>
  <si>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</si>
  <si>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</si>
  <si>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</si>
  <si>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TOTAL CONSUMED KW</t>
  </si>
  <si>
    <t>TOTAL CONSUMED CUBIC</t>
  </si>
  <si>
    <t>20% ADMIN CHARGE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</si>
  <si>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</si>
  <si>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</si>
  <si>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</si>
  <si>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</si>
  <si>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</si>
  <si>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</si>
  <si>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PRES: APR 25 2020 - PREV: MAR 26 2020 * 10.98</t>
  </si>
  <si>
    <t>PRES: APR 25 2020 - PREV: MAR 26 2020 * 97.76</t>
  </si>
  <si>
    <t>* SECURITY                                                            * JANITORIAL SERVICES                                             * PMS (BUILDING EQUIPMENTS) 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</si>
  <si>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</si>
  <si>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</si>
  <si>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</si>
  <si>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</si>
  <si>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</si>
  <si>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</si>
  <si>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</si>
  <si>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</si>
  <si>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</si>
  <si>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</si>
  <si>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</si>
  <si>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</si>
  <si>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</si>
  <si>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</si>
  <si>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</si>
  <si>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</si>
  <si>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</si>
  <si>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</si>
  <si>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</si>
  <si>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</si>
  <si>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</si>
  <si>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</si>
  <si>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</si>
  <si>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</si>
  <si>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</si>
  <si>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</si>
  <si>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</si>
  <si>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</si>
  <si>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</si>
  <si>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</si>
  <si>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</si>
  <si>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PRES: NOV 25 2020 - PREV: OCT 26 2020 * 7.32</t>
  </si>
  <si>
    <t>PRES: NOV 25 2020 - PREV: OCT 26 2020 * 98.56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</si>
</sst>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60"/>
  <sheetViews>
    <sheetView topLeftCell="A7" zoomScale="70" zoomScaleNormal="70" workbookViewId="0">
      <selection activeCell="G22" sqref="G22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>
      <c r="C4" s="8"/>
      <c r="D4" s="8"/>
      <c r="E4" s="8"/>
      <c r="F4" s="8"/>
      <c r="G4" s="8"/>
      <c r="H4" s="8"/>
      <c r="I4" s="82"/>
      <c r="J4" s="82"/>
      <c r="K4" s="82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40</v>
      </c>
      <c r="E16" s="49" t="s">
        <v>37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>
      <c r="C20" s="38">
        <v>43952</v>
      </c>
      <c r="D20" s="87" t="s">
        <v>32</v>
      </c>
      <c r="E20" s="87"/>
      <c r="F20" s="46" t="s">
        <v>41</v>
      </c>
      <c r="G20" s="46"/>
      <c r="H20" s="46"/>
      <c r="I20" s="9"/>
      <c r="J20" s="22">
        <v>0</v>
      </c>
      <c r="K20" s="9">
        <f>H21</f>
        <v>0</v>
      </c>
    </row>
    <row r="21" spans="3:11" ht="21">
      <c r="C21" s="39"/>
      <c r="D21" s="8"/>
      <c r="E21" s="8"/>
      <c r="F21" s="46">
        <v>0</v>
      </c>
      <c r="G21" s="46">
        <v>0</v>
      </c>
      <c r="H21" s="47">
        <f>(F21-G21)*18.06</f>
        <v>0</v>
      </c>
      <c r="I21" s="9"/>
      <c r="J21" s="9"/>
      <c r="K21" s="9"/>
    </row>
    <row r="22" spans="3:11" ht="21">
      <c r="C22" s="39"/>
      <c r="D22" s="8"/>
      <c r="E22" s="8"/>
      <c r="F22" s="46"/>
      <c r="G22" s="4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43952</v>
      </c>
      <c r="D24" s="8" t="s">
        <v>15</v>
      </c>
      <c r="E24" s="8"/>
      <c r="F24" s="46" t="s">
        <v>36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/>
      <c r="G25" s="46"/>
      <c r="H25" s="47">
        <f>(F25-G25)*116.05</f>
        <v>0</v>
      </c>
      <c r="I25" s="9"/>
      <c r="J25" s="9"/>
      <c r="K25" s="9"/>
    </row>
    <row r="26" spans="3:11" ht="21">
      <c r="C26" s="39"/>
      <c r="D26" s="8"/>
      <c r="E26" s="8"/>
      <c r="F26" s="37"/>
      <c r="G26" s="37"/>
      <c r="H26" s="45"/>
      <c r="I26" s="9"/>
      <c r="J26" s="9"/>
      <c r="K26" s="9"/>
    </row>
    <row r="27" spans="3:11" ht="21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8"/>
      <c r="D28" s="8"/>
      <c r="E28" s="8"/>
      <c r="F28" s="8"/>
      <c r="G28" s="8"/>
      <c r="H28" s="8"/>
      <c r="I28" s="9"/>
      <c r="J28" s="22"/>
      <c r="K28" s="9"/>
    </row>
    <row r="29" spans="3:11" ht="21">
      <c r="C29" s="38"/>
      <c r="D29" s="44"/>
      <c r="E29" s="44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21">
      <c r="C30" s="40"/>
      <c r="D30" s="44"/>
      <c r="E30" s="44"/>
      <c r="F30" s="89"/>
      <c r="G30" s="89"/>
      <c r="H30" s="89"/>
      <c r="I30" s="9"/>
      <c r="J30" s="9"/>
      <c r="K30" s="9"/>
    </row>
    <row r="31" spans="3:11" ht="21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>
      <c r="C32" s="38"/>
      <c r="D32" s="44"/>
      <c r="E32" s="44"/>
      <c r="F32" s="88"/>
      <c r="G32" s="89"/>
      <c r="H32" s="89"/>
      <c r="I32" s="9"/>
      <c r="J32" s="9">
        <v>0</v>
      </c>
      <c r="K32" s="9">
        <f>I32+J32</f>
        <v>0</v>
      </c>
    </row>
    <row r="33" spans="2:12" ht="27" customHeight="1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81" t="s">
        <v>17</v>
      </c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L63"/>
  <sheetViews>
    <sheetView zoomScale="70" zoomScaleNormal="70" workbookViewId="0">
      <selection activeCell="P11" sqref="P10:P11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>
      <c r="C4" s="8"/>
      <c r="D4" s="8"/>
      <c r="E4" s="8"/>
      <c r="F4" s="8"/>
      <c r="G4" s="8"/>
      <c r="H4" s="8"/>
      <c r="I4" s="82"/>
      <c r="J4" s="82"/>
      <c r="K4" s="82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92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93</v>
      </c>
      <c r="E16" s="49" t="s">
        <v>89</v>
      </c>
      <c r="F16" s="18"/>
      <c r="G16" s="18"/>
      <c r="H16" s="18"/>
      <c r="I16" s="18">
        <f>K36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>
      <c r="C20" s="38">
        <v>43961</v>
      </c>
      <c r="D20" s="87" t="s">
        <v>32</v>
      </c>
      <c r="E20" s="87"/>
      <c r="F20" s="46" t="s">
        <v>94</v>
      </c>
      <c r="G20" s="46"/>
      <c r="H20" s="46"/>
      <c r="I20" s="9"/>
      <c r="J20" s="22">
        <v>0</v>
      </c>
      <c r="K20" s="9">
        <f>H21</f>
        <v>0</v>
      </c>
    </row>
    <row r="21" spans="3:11" ht="21">
      <c r="C21" s="39"/>
      <c r="D21" s="8"/>
      <c r="E21" s="8"/>
      <c r="F21" s="46">
        <v>0</v>
      </c>
      <c r="G21" s="46">
        <v>0</v>
      </c>
      <c r="H21" s="47">
        <f>(F21-G21)*8.63</f>
        <v>0</v>
      </c>
      <c r="I21" s="9"/>
      <c r="J21" s="9"/>
      <c r="K21" s="9"/>
    </row>
    <row r="22" spans="3:11" ht="21">
      <c r="C22" s="39"/>
      <c r="D22" s="92" t="s">
        <v>63</v>
      </c>
      <c r="E22" s="92"/>
      <c r="F22" s="93">
        <f>F21-G21</f>
        <v>0</v>
      </c>
      <c r="G22" s="93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43961</v>
      </c>
      <c r="D24" s="8" t="s">
        <v>15</v>
      </c>
      <c r="E24" s="8"/>
      <c r="F24" s="46" t="s">
        <v>95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0</v>
      </c>
      <c r="G25" s="46">
        <v>0</v>
      </c>
      <c r="H25" s="47">
        <f>(F25-G25)*98.07</f>
        <v>0</v>
      </c>
      <c r="I25" s="9"/>
      <c r="J25" s="9"/>
      <c r="K25" s="9"/>
    </row>
    <row r="26" spans="3:11" ht="21">
      <c r="C26" s="39"/>
      <c r="D26" s="92" t="s">
        <v>64</v>
      </c>
      <c r="E26" s="92"/>
      <c r="F26" s="93">
        <f>F25-G25</f>
        <v>0</v>
      </c>
      <c r="G26" s="93"/>
      <c r="H26" s="45"/>
      <c r="I26" s="9"/>
      <c r="J26" s="9"/>
      <c r="K26" s="9"/>
    </row>
    <row r="27" spans="3:11" ht="21">
      <c r="C27" s="39"/>
      <c r="D27" s="73"/>
      <c r="E27" s="73"/>
      <c r="F27" s="74"/>
      <c r="G27" s="74"/>
      <c r="H27" s="45"/>
      <c r="I27" s="9"/>
      <c r="J27" s="9"/>
      <c r="K27" s="9"/>
    </row>
    <row r="28" spans="3:11" ht="21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70"/>
      <c r="D29" s="70"/>
      <c r="E29" s="70"/>
      <c r="F29" s="8"/>
      <c r="G29" s="8"/>
      <c r="H29" s="8"/>
      <c r="I29" s="9"/>
      <c r="J29" s="22"/>
      <c r="K29" s="9"/>
    </row>
    <row r="30" spans="3:11" ht="21">
      <c r="C30" s="70"/>
      <c r="D30" s="70"/>
      <c r="E30" s="70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>
      <c r="C31" s="70"/>
      <c r="D31" s="70"/>
      <c r="E31" s="70"/>
      <c r="F31" s="89"/>
      <c r="G31" s="89"/>
      <c r="H31" s="89"/>
      <c r="I31" s="9"/>
      <c r="J31" s="9"/>
      <c r="K31" s="9"/>
    </row>
    <row r="32" spans="3:11" ht="21">
      <c r="C32" s="40"/>
      <c r="D32" s="44"/>
      <c r="E32" s="44"/>
      <c r="F32" s="72"/>
      <c r="G32" s="72"/>
      <c r="H32" s="72"/>
      <c r="I32" s="9"/>
      <c r="J32" s="9"/>
      <c r="K32" s="9"/>
    </row>
    <row r="33" spans="2:12" ht="21">
      <c r="C33" s="38"/>
      <c r="D33" s="44"/>
      <c r="E33" s="44"/>
      <c r="F33" s="88"/>
      <c r="G33" s="89"/>
      <c r="H33" s="89"/>
      <c r="I33" s="9"/>
      <c r="J33" s="9">
        <v>0</v>
      </c>
      <c r="K33" s="9">
        <f>I33+J33</f>
        <v>0</v>
      </c>
    </row>
    <row r="34" spans="2:12" ht="27" customHeight="1">
      <c r="C34" s="40"/>
      <c r="D34" s="44"/>
      <c r="E34" s="44"/>
      <c r="F34" s="72"/>
      <c r="G34" s="72"/>
      <c r="H34" s="72"/>
      <c r="I34" s="9"/>
      <c r="J34" s="9"/>
      <c r="K34" s="9"/>
    </row>
    <row r="35" spans="2:12" ht="21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0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>
      <c r="B42" s="3"/>
      <c r="C42" s="71"/>
      <c r="D42" s="71"/>
      <c r="E42" s="71"/>
      <c r="F42" s="71"/>
      <c r="G42" s="71"/>
      <c r="H42" s="71"/>
      <c r="I42" s="71"/>
      <c r="J42" s="71"/>
      <c r="K42" s="71"/>
      <c r="L42" s="3"/>
    </row>
    <row r="43" spans="2:12" s="8" customFormat="1" ht="23.25">
      <c r="B43" s="3"/>
      <c r="C43" s="61" t="s">
        <v>57</v>
      </c>
      <c r="D43" s="55" t="s">
        <v>75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>
      <c r="B44" s="3"/>
      <c r="C44" s="1"/>
      <c r="D44" s="55" t="s">
        <v>76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>
      <c r="B45" s="3"/>
      <c r="C45" s="3"/>
      <c r="D45" s="55" t="s">
        <v>59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>
      <c r="C48" s="90"/>
      <c r="D48" s="90"/>
      <c r="E48" s="90"/>
      <c r="F48" s="90"/>
      <c r="G48" s="90"/>
      <c r="H48" s="90"/>
      <c r="I48" s="90"/>
      <c r="J48" s="90"/>
      <c r="K48" s="90"/>
    </row>
    <row r="49" spans="3:11" ht="30" customHeight="1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>
      <c r="C51" s="8"/>
      <c r="D51" s="8"/>
      <c r="E51" s="8"/>
      <c r="F51" s="8"/>
      <c r="G51" s="8"/>
      <c r="H51" s="8"/>
      <c r="I51" s="9"/>
      <c r="J51" s="9"/>
      <c r="K51" s="9"/>
    </row>
    <row r="54" spans="3:11" ht="21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">
      <c r="C57" s="91" t="s">
        <v>33</v>
      </c>
      <c r="D57" s="91"/>
      <c r="E57" s="91"/>
      <c r="F57" s="8"/>
      <c r="G57" s="91" t="s">
        <v>31</v>
      </c>
      <c r="H57" s="91"/>
      <c r="I57" s="9"/>
      <c r="J57" s="9"/>
      <c r="K57" s="9"/>
    </row>
    <row r="58" spans="3:11" ht="21">
      <c r="C58" s="81" t="s">
        <v>23</v>
      </c>
      <c r="D58" s="81"/>
      <c r="E58" s="81"/>
      <c r="F58" s="8"/>
      <c r="G58" s="81" t="s">
        <v>24</v>
      </c>
      <c r="H58" s="81"/>
      <c r="I58" s="9"/>
      <c r="J58" s="9"/>
      <c r="K58" s="9"/>
    </row>
    <row r="59" spans="3:11" ht="21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>
      <c r="C60" s="23"/>
      <c r="D60" s="23"/>
      <c r="E60" s="23"/>
      <c r="F60" s="23"/>
      <c r="G60" s="23"/>
      <c r="H60" s="23"/>
      <c r="I60" s="40"/>
      <c r="J60" s="43" t="s">
        <v>26</v>
      </c>
      <c r="K60" s="24"/>
    </row>
    <row r="61" spans="3:11" ht="21">
      <c r="C61" s="8"/>
      <c r="D61" s="8"/>
      <c r="E61" s="8"/>
      <c r="F61" s="8"/>
      <c r="G61" s="8"/>
      <c r="H61" s="8"/>
      <c r="I61" s="9"/>
      <c r="J61" s="9"/>
      <c r="K61" s="9"/>
    </row>
    <row r="62" spans="3:11" ht="21">
      <c r="C62" s="7"/>
      <c r="D62" s="8"/>
      <c r="E62" s="8"/>
      <c r="F62" s="8"/>
      <c r="G62" s="8"/>
      <c r="H62" s="8"/>
      <c r="I62" s="9"/>
      <c r="J62" s="9"/>
      <c r="K62" s="9"/>
    </row>
    <row r="63" spans="3:11" ht="21">
      <c r="C63" s="8"/>
      <c r="D63" s="8"/>
      <c r="E63" s="8"/>
      <c r="F63" s="8"/>
      <c r="G63" s="8"/>
      <c r="H63" s="8"/>
      <c r="I63" s="9"/>
      <c r="J63" s="9"/>
      <c r="K63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7:E57"/>
    <mergeCell ref="G57:H57"/>
    <mergeCell ref="C58:E58"/>
    <mergeCell ref="G58:H58"/>
    <mergeCell ref="D26:E26"/>
    <mergeCell ref="F26:G26"/>
    <mergeCell ref="F30:H31"/>
    <mergeCell ref="F33:H33"/>
    <mergeCell ref="C41:K41"/>
    <mergeCell ref="C48:K48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2:L63"/>
  <sheetViews>
    <sheetView zoomScale="70" zoomScaleNormal="70" workbookViewId="0">
      <selection activeCell="F25" sqref="F2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>
      <c r="C4" s="8"/>
      <c r="D4" s="8"/>
      <c r="E4" s="8"/>
      <c r="F4" s="8"/>
      <c r="G4" s="8"/>
      <c r="H4" s="8"/>
      <c r="I4" s="82"/>
      <c r="J4" s="82"/>
      <c r="K4" s="82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96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97</v>
      </c>
      <c r="E16" s="49" t="s">
        <v>98</v>
      </c>
      <c r="F16" s="18"/>
      <c r="G16" s="18"/>
      <c r="H16" s="18"/>
      <c r="I16" s="18">
        <f>K36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>
      <c r="C20" s="38">
        <v>43962</v>
      </c>
      <c r="D20" s="87" t="s">
        <v>32</v>
      </c>
      <c r="E20" s="87"/>
      <c r="F20" s="46" t="s">
        <v>99</v>
      </c>
      <c r="G20" s="46"/>
      <c r="H20" s="46"/>
      <c r="I20" s="9"/>
      <c r="J20" s="22">
        <v>0</v>
      </c>
      <c r="K20" s="9">
        <f>H21</f>
        <v>0</v>
      </c>
    </row>
    <row r="21" spans="3:11" ht="21">
      <c r="C21" s="39"/>
      <c r="D21" s="8"/>
      <c r="E21" s="8"/>
      <c r="F21" s="46">
        <v>0</v>
      </c>
      <c r="G21" s="46">
        <v>0</v>
      </c>
      <c r="H21" s="47">
        <f>(F21-G21)*7.32</f>
        <v>0</v>
      </c>
      <c r="I21" s="9"/>
      <c r="J21" s="9"/>
      <c r="K21" s="9"/>
    </row>
    <row r="22" spans="3:11" ht="21">
      <c r="C22" s="39"/>
      <c r="D22" s="92" t="s">
        <v>63</v>
      </c>
      <c r="E22" s="92"/>
      <c r="F22" s="93">
        <f>F21-G21</f>
        <v>0</v>
      </c>
      <c r="G22" s="93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43962</v>
      </c>
      <c r="D24" s="8" t="s">
        <v>15</v>
      </c>
      <c r="E24" s="8"/>
      <c r="F24" s="46" t="s">
        <v>100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0</v>
      </c>
      <c r="G25" s="46">
        <v>0</v>
      </c>
      <c r="H25" s="47">
        <f>(F25-G25)*98.56</f>
        <v>0</v>
      </c>
      <c r="I25" s="9"/>
      <c r="J25" s="9"/>
      <c r="K25" s="9"/>
    </row>
    <row r="26" spans="3:11" ht="21">
      <c r="C26" s="39"/>
      <c r="D26" s="92" t="s">
        <v>64</v>
      </c>
      <c r="E26" s="92"/>
      <c r="F26" s="93">
        <f>F25-G25</f>
        <v>0</v>
      </c>
      <c r="G26" s="93"/>
      <c r="H26" s="45"/>
      <c r="I26" s="9"/>
      <c r="J26" s="9"/>
      <c r="K26" s="9"/>
    </row>
    <row r="27" spans="3:11" ht="21">
      <c r="C27" s="39"/>
      <c r="D27" s="77"/>
      <c r="E27" s="77"/>
      <c r="F27" s="78"/>
      <c r="G27" s="78"/>
      <c r="H27" s="45"/>
      <c r="I27" s="9"/>
      <c r="J27" s="9"/>
      <c r="K27" s="9"/>
    </row>
    <row r="28" spans="3:11" ht="21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70"/>
      <c r="D29" s="70"/>
      <c r="E29" s="70"/>
      <c r="F29" s="8"/>
      <c r="G29" s="8"/>
      <c r="H29" s="8"/>
      <c r="I29" s="9"/>
      <c r="J29" s="22"/>
      <c r="K29" s="9"/>
    </row>
    <row r="30" spans="3:11" ht="21">
      <c r="C30" s="70"/>
      <c r="D30" s="70"/>
      <c r="E30" s="70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>
      <c r="C31" s="70"/>
      <c r="D31" s="70"/>
      <c r="E31" s="70"/>
      <c r="F31" s="89"/>
      <c r="G31" s="89"/>
      <c r="H31" s="89"/>
      <c r="I31" s="9"/>
      <c r="J31" s="9"/>
      <c r="K31" s="9"/>
    </row>
    <row r="32" spans="3:11" ht="21">
      <c r="C32" s="40"/>
      <c r="D32" s="44"/>
      <c r="E32" s="44"/>
      <c r="F32" s="76"/>
      <c r="G32" s="76"/>
      <c r="H32" s="76"/>
      <c r="I32" s="9"/>
      <c r="J32" s="9"/>
      <c r="K32" s="9"/>
    </row>
    <row r="33" spans="2:12" ht="21">
      <c r="C33" s="38"/>
      <c r="D33" s="44"/>
      <c r="E33" s="44"/>
      <c r="F33" s="88"/>
      <c r="G33" s="89"/>
      <c r="H33" s="89"/>
      <c r="I33" s="9"/>
      <c r="J33" s="9">
        <v>0</v>
      </c>
      <c r="K33" s="9">
        <f>I33+J33</f>
        <v>0</v>
      </c>
    </row>
    <row r="34" spans="2:12" ht="27" customHeight="1">
      <c r="C34" s="40"/>
      <c r="D34" s="44"/>
      <c r="E34" s="44"/>
      <c r="F34" s="76"/>
      <c r="G34" s="76"/>
      <c r="H34" s="76"/>
      <c r="I34" s="9"/>
      <c r="J34" s="9"/>
      <c r="K34" s="9"/>
    </row>
    <row r="35" spans="2:12" ht="21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0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>
      <c r="B42" s="3"/>
      <c r="C42" s="75"/>
      <c r="D42" s="75"/>
      <c r="E42" s="75"/>
      <c r="F42" s="75"/>
      <c r="G42" s="75"/>
      <c r="H42" s="75"/>
      <c r="I42" s="75"/>
      <c r="J42" s="75"/>
      <c r="K42" s="75"/>
      <c r="L42" s="3"/>
    </row>
    <row r="43" spans="2:12" s="8" customFormat="1" ht="23.25">
      <c r="B43" s="3"/>
      <c r="C43" s="61" t="s">
        <v>57</v>
      </c>
      <c r="D43" s="55" t="s">
        <v>75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>
      <c r="B44" s="3"/>
      <c r="C44" s="1"/>
      <c r="D44" s="55" t="s">
        <v>76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>
      <c r="B45" s="3"/>
      <c r="C45" s="3"/>
      <c r="D45" s="55" t="s">
        <v>59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>
      <c r="C48" s="90"/>
      <c r="D48" s="90"/>
      <c r="E48" s="90"/>
      <c r="F48" s="90"/>
      <c r="G48" s="90"/>
      <c r="H48" s="90"/>
      <c r="I48" s="90"/>
      <c r="J48" s="90"/>
      <c r="K48" s="90"/>
    </row>
    <row r="49" spans="3:11" ht="30" customHeight="1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>
      <c r="C51" s="8"/>
      <c r="D51" s="8"/>
      <c r="E51" s="8"/>
      <c r="F51" s="8"/>
      <c r="G51" s="8"/>
      <c r="H51" s="8"/>
      <c r="I51" s="9"/>
      <c r="J51" s="9"/>
      <c r="K51" s="9"/>
    </row>
    <row r="54" spans="3:11" ht="21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">
      <c r="C57" s="91" t="s">
        <v>33</v>
      </c>
      <c r="D57" s="91"/>
      <c r="E57" s="91"/>
      <c r="F57" s="8"/>
      <c r="G57" s="91" t="s">
        <v>31</v>
      </c>
      <c r="H57" s="91"/>
      <c r="I57" s="9"/>
      <c r="J57" s="9"/>
      <c r="K57" s="9"/>
    </row>
    <row r="58" spans="3:11" ht="21">
      <c r="C58" s="81" t="s">
        <v>23</v>
      </c>
      <c r="D58" s="81"/>
      <c r="E58" s="81"/>
      <c r="F58" s="8"/>
      <c r="G58" s="81" t="s">
        <v>24</v>
      </c>
      <c r="H58" s="81"/>
      <c r="I58" s="9"/>
      <c r="J58" s="9"/>
      <c r="K58" s="9"/>
    </row>
    <row r="59" spans="3:11" ht="21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>
      <c r="C60" s="23"/>
      <c r="D60" s="23"/>
      <c r="E60" s="23"/>
      <c r="F60" s="23"/>
      <c r="G60" s="23"/>
      <c r="H60" s="23"/>
      <c r="I60" s="40"/>
      <c r="J60" s="43" t="s">
        <v>26</v>
      </c>
      <c r="K60" s="24"/>
    </row>
    <row r="61" spans="3:11" ht="21">
      <c r="C61" s="8"/>
      <c r="D61" s="8"/>
      <c r="E61" s="8"/>
      <c r="F61" s="8"/>
      <c r="G61" s="8"/>
      <c r="H61" s="8"/>
      <c r="I61" s="9"/>
      <c r="J61" s="9"/>
      <c r="K61" s="9"/>
    </row>
    <row r="62" spans="3:11" ht="21">
      <c r="C62" s="7"/>
      <c r="D62" s="8"/>
      <c r="E62" s="8"/>
      <c r="F62" s="8"/>
      <c r="G62" s="8"/>
      <c r="H62" s="8"/>
      <c r="I62" s="9"/>
      <c r="J62" s="9"/>
      <c r="K62" s="9"/>
    </row>
    <row r="63" spans="3:11" ht="21">
      <c r="C63" s="8"/>
      <c r="D63" s="8"/>
      <c r="E63" s="8"/>
      <c r="F63" s="8"/>
      <c r="G63" s="8"/>
      <c r="H63" s="8"/>
      <c r="I63" s="9"/>
      <c r="J63" s="9"/>
      <c r="K63" s="9"/>
    </row>
  </sheetData>
  <mergeCells count="17">
    <mergeCell ref="C57:E57"/>
    <mergeCell ref="G57:H57"/>
    <mergeCell ref="C58:E58"/>
    <mergeCell ref="G58:H58"/>
    <mergeCell ref="D26:E26"/>
    <mergeCell ref="F26:G26"/>
    <mergeCell ref="F30:H31"/>
    <mergeCell ref="F33:H33"/>
    <mergeCell ref="C41:K41"/>
    <mergeCell ref="C48:K48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L63"/>
  <sheetViews>
    <sheetView tabSelected="1" zoomScale="70" zoomScaleNormal="70" workbookViewId="0">
      <selection activeCell="H16" sqref="H16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>
      <c r="C4" s="8"/>
      <c r="D4" s="8"/>
      <c r="E4" s="8"/>
      <c r="F4" s="8"/>
      <c r="G4" s="8"/>
      <c r="H4" s="8"/>
      <c r="I4" s="82"/>
      <c r="J4" s="82"/>
      <c r="K4" s="82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101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102</v>
      </c>
      <c r="E16" s="49" t="s">
        <v>103</v>
      </c>
      <c r="F16" s="18"/>
      <c r="G16" s="18"/>
      <c r="H16" s="18"/>
      <c r="I16" s="18">
        <f>K36</f>
        <v>1270.2</v>
      </c>
      <c r="J16" s="18">
        <f>I16+H16+G16</f>
        <v>1270.2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>
      <c r="C20" s="38">
        <v>44170</v>
      </c>
      <c r="D20" s="87" t="s">
        <v>32</v>
      </c>
      <c r="E20" s="87"/>
      <c r="F20" s="46" t="s">
        <v>106</v>
      </c>
      <c r="G20" s="46"/>
      <c r="H20" s="46"/>
      <c r="I20" s="9"/>
      <c r="J20" s="22">
        <v>0</v>
      </c>
      <c r="K20" s="9">
        <f>H21</f>
        <v>0</v>
      </c>
    </row>
    <row r="21" spans="3:11" ht="21">
      <c r="C21" s="39"/>
      <c r="D21" s="8"/>
      <c r="E21" s="8"/>
      <c r="F21" s="46">
        <v>0</v>
      </c>
      <c r="G21" s="46">
        <v>0</v>
      </c>
      <c r="H21" s="47">
        <f>(F21-G21)*7.32</f>
        <v>0</v>
      </c>
      <c r="I21" s="9"/>
      <c r="J21" s="9"/>
      <c r="K21" s="9"/>
    </row>
    <row r="22" spans="3:11" ht="21">
      <c r="C22" s="39"/>
      <c r="D22" s="92" t="s">
        <v>63</v>
      </c>
      <c r="E22" s="92"/>
      <c r="F22" s="93">
        <f>F21-G21</f>
        <v>0</v>
      </c>
      <c r="G22" s="93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44170</v>
      </c>
      <c r="D24" s="8" t="s">
        <v>15</v>
      </c>
      <c r="E24" s="8"/>
      <c r="F24" s="46" t="s">
        <v>107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0</v>
      </c>
      <c r="G25" s="46">
        <v>0</v>
      </c>
      <c r="H25" s="47">
        <f>(F25-G25)*98.56</f>
        <v>0</v>
      </c>
      <c r="I25" s="9"/>
      <c r="J25" s="9"/>
      <c r="K25" s="9"/>
    </row>
    <row r="26" spans="3:11" ht="21">
      <c r="C26" s="39"/>
      <c r="D26" s="92" t="s">
        <v>64</v>
      </c>
      <c r="E26" s="92"/>
      <c r="F26" s="93">
        <f>F25-G25</f>
        <v>0</v>
      </c>
      <c r="G26" s="93"/>
      <c r="H26" s="45"/>
      <c r="I26" s="9"/>
      <c r="J26" s="9"/>
      <c r="K26" s="9"/>
    </row>
    <row r="27" spans="3:11" ht="21" customHeight="1">
      <c r="C27" s="38">
        <v>44170</v>
      </c>
      <c r="D27" s="96" t="s">
        <v>104</v>
      </c>
      <c r="E27" s="96"/>
      <c r="F27" s="46" t="s">
        <v>105</v>
      </c>
      <c r="G27" s="46"/>
      <c r="H27" s="46"/>
      <c r="I27" s="9"/>
      <c r="J27" s="22"/>
      <c r="K27" s="9"/>
    </row>
    <row r="28" spans="3:11" ht="21">
      <c r="C28" s="39"/>
      <c r="D28" s="8"/>
      <c r="E28" s="8"/>
      <c r="F28" s="46">
        <v>21.17</v>
      </c>
      <c r="G28" s="46">
        <v>60</v>
      </c>
      <c r="H28" s="47">
        <f>F28*G28</f>
        <v>1270.2</v>
      </c>
      <c r="I28" s="9"/>
      <c r="J28" s="22">
        <v>0</v>
      </c>
      <c r="K28" s="9">
        <f>H28</f>
        <v>1270.2</v>
      </c>
    </row>
    <row r="29" spans="3:11" ht="21" customHeight="1">
      <c r="C29" s="70"/>
      <c r="D29" s="70"/>
      <c r="E29" s="70"/>
      <c r="F29" s="8"/>
      <c r="G29" s="8"/>
      <c r="H29" s="8"/>
      <c r="I29" s="9"/>
      <c r="J29" s="22"/>
      <c r="K29" s="9"/>
    </row>
    <row r="30" spans="3:11" ht="21">
      <c r="C30" s="70"/>
      <c r="D30" s="70"/>
      <c r="E30" s="70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>
      <c r="C31" s="70"/>
      <c r="D31" s="70"/>
      <c r="E31" s="70"/>
      <c r="F31" s="89"/>
      <c r="G31" s="89"/>
      <c r="H31" s="89"/>
      <c r="I31" s="9"/>
      <c r="J31" s="9"/>
      <c r="K31" s="9"/>
    </row>
    <row r="32" spans="3:11" ht="21">
      <c r="C32" s="40"/>
      <c r="D32" s="44"/>
      <c r="E32" s="44"/>
      <c r="F32" s="80"/>
      <c r="G32" s="80"/>
      <c r="H32" s="80"/>
      <c r="I32" s="9"/>
      <c r="J32" s="9"/>
      <c r="K32" s="9"/>
    </row>
    <row r="33" spans="2:12" ht="21">
      <c r="C33" s="38"/>
      <c r="D33" s="44"/>
      <c r="E33" s="44"/>
      <c r="F33" s="88"/>
      <c r="G33" s="89"/>
      <c r="H33" s="89"/>
      <c r="I33" s="9"/>
      <c r="J33" s="9">
        <v>0</v>
      </c>
      <c r="K33" s="9">
        <f>I33+J33</f>
        <v>0</v>
      </c>
    </row>
    <row r="34" spans="2:12" ht="27" customHeight="1">
      <c r="C34" s="40"/>
      <c r="D34" s="44"/>
      <c r="E34" s="44"/>
      <c r="F34" s="80"/>
      <c r="G34" s="80"/>
      <c r="H34" s="80"/>
      <c r="I34" s="9"/>
      <c r="J34" s="9"/>
      <c r="K34" s="9"/>
    </row>
    <row r="35" spans="2:12" ht="21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1270.2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1270.2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>
      <c r="B42" s="3"/>
      <c r="C42" s="79"/>
      <c r="D42" s="79"/>
      <c r="E42" s="79"/>
      <c r="F42" s="79"/>
      <c r="G42" s="79"/>
      <c r="H42" s="79"/>
      <c r="I42" s="79"/>
      <c r="J42" s="79"/>
      <c r="K42" s="79"/>
      <c r="L42" s="3"/>
    </row>
    <row r="43" spans="2:12" s="8" customFormat="1" ht="23.25">
      <c r="B43" s="3"/>
      <c r="C43" s="61" t="s">
        <v>57</v>
      </c>
      <c r="D43" s="55" t="s">
        <v>75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>
      <c r="B44" s="3"/>
      <c r="C44" s="1"/>
      <c r="D44" s="55" t="s">
        <v>76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>
      <c r="B45" s="3"/>
      <c r="C45" s="3"/>
      <c r="D45" s="55" t="s">
        <v>59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>
      <c r="C48" s="90"/>
      <c r="D48" s="90"/>
      <c r="E48" s="90"/>
      <c r="F48" s="90"/>
      <c r="G48" s="90"/>
      <c r="H48" s="90"/>
      <c r="I48" s="90"/>
      <c r="J48" s="90"/>
      <c r="K48" s="90"/>
    </row>
    <row r="49" spans="3:11" ht="30" customHeight="1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>
      <c r="C51" s="8"/>
      <c r="D51" s="8"/>
      <c r="E51" s="8"/>
      <c r="F51" s="8"/>
      <c r="G51" s="8"/>
      <c r="H51" s="8"/>
      <c r="I51" s="9"/>
      <c r="J51" s="9"/>
      <c r="K51" s="9"/>
    </row>
    <row r="54" spans="3:11" ht="21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">
      <c r="C57" s="91" t="s">
        <v>33</v>
      </c>
      <c r="D57" s="91"/>
      <c r="E57" s="91"/>
      <c r="F57" s="8"/>
      <c r="G57" s="91" t="s">
        <v>31</v>
      </c>
      <c r="H57" s="91"/>
      <c r="I57" s="9"/>
      <c r="J57" s="9"/>
      <c r="K57" s="9"/>
    </row>
    <row r="58" spans="3:11" ht="21">
      <c r="C58" s="81" t="s">
        <v>23</v>
      </c>
      <c r="D58" s="81"/>
      <c r="E58" s="81"/>
      <c r="F58" s="8"/>
      <c r="G58" s="81" t="s">
        <v>24</v>
      </c>
      <c r="H58" s="81"/>
      <c r="I58" s="9"/>
      <c r="J58" s="9"/>
      <c r="K58" s="9"/>
    </row>
    <row r="59" spans="3:11" ht="21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>
      <c r="C60" s="23"/>
      <c r="D60" s="23"/>
      <c r="E60" s="23"/>
      <c r="F60" s="23"/>
      <c r="G60" s="23"/>
      <c r="H60" s="23"/>
      <c r="I60" s="40"/>
      <c r="J60" s="43" t="s">
        <v>26</v>
      </c>
      <c r="K60" s="24"/>
    </row>
    <row r="61" spans="3:11" ht="21">
      <c r="C61" s="8"/>
      <c r="D61" s="8"/>
      <c r="E61" s="8"/>
      <c r="F61" s="8"/>
      <c r="G61" s="8"/>
      <c r="H61" s="8"/>
      <c r="I61" s="9"/>
      <c r="J61" s="9"/>
      <c r="K61" s="9"/>
    </row>
    <row r="62" spans="3:11" ht="21">
      <c r="C62" s="7"/>
      <c r="D62" s="8"/>
      <c r="E62" s="8"/>
      <c r="F62" s="8"/>
      <c r="G62" s="8"/>
      <c r="H62" s="8"/>
      <c r="I62" s="9"/>
      <c r="J62" s="9"/>
      <c r="K62" s="9"/>
    </row>
    <row r="63" spans="3:11" ht="21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57:E57"/>
    <mergeCell ref="G57:H57"/>
    <mergeCell ref="C58:E58"/>
    <mergeCell ref="G58:H58"/>
    <mergeCell ref="D27:E27"/>
    <mergeCell ref="D26:E26"/>
    <mergeCell ref="F26:G26"/>
    <mergeCell ref="F30:H31"/>
    <mergeCell ref="F33:H33"/>
    <mergeCell ref="C41:K41"/>
    <mergeCell ref="C48:K48"/>
    <mergeCell ref="I3:K4"/>
    <mergeCell ref="C14:K14"/>
    <mergeCell ref="D19:E19"/>
    <mergeCell ref="F19:H19"/>
    <mergeCell ref="D20:E20"/>
    <mergeCell ref="D22:E22"/>
    <mergeCell ref="F22:G22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60"/>
  <sheetViews>
    <sheetView topLeftCell="A7" zoomScale="70" zoomScaleNormal="70" workbookViewId="0">
      <selection activeCell="G26" sqref="G26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>
      <c r="C4" s="8"/>
      <c r="D4" s="8"/>
      <c r="E4" s="8"/>
      <c r="F4" s="8"/>
      <c r="G4" s="8"/>
      <c r="H4" s="8"/>
      <c r="I4" s="82"/>
      <c r="J4" s="82"/>
      <c r="K4" s="82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42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43</v>
      </c>
      <c r="E16" s="49" t="s">
        <v>44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>
      <c r="C20" s="38">
        <v>43953</v>
      </c>
      <c r="D20" s="87" t="s">
        <v>32</v>
      </c>
      <c r="E20" s="87"/>
      <c r="F20" s="46" t="s">
        <v>45</v>
      </c>
      <c r="G20" s="46"/>
      <c r="H20" s="46"/>
      <c r="I20" s="9"/>
      <c r="J20" s="22">
        <v>0</v>
      </c>
      <c r="K20" s="9">
        <f>H21</f>
        <v>0</v>
      </c>
    </row>
    <row r="21" spans="3:11" ht="21">
      <c r="C21" s="39"/>
      <c r="D21" s="8"/>
      <c r="E21" s="8"/>
      <c r="F21" s="46">
        <v>0</v>
      </c>
      <c r="G21" s="46">
        <v>0</v>
      </c>
      <c r="H21" s="47">
        <f>(F21-G21)*17.4</f>
        <v>0</v>
      </c>
      <c r="I21" s="9"/>
      <c r="J21" s="9"/>
      <c r="K21" s="9"/>
    </row>
    <row r="22" spans="3:11" ht="21">
      <c r="C22" s="39"/>
      <c r="D22" s="8"/>
      <c r="E22" s="8"/>
      <c r="F22" s="46"/>
      <c r="G22" s="4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43953</v>
      </c>
      <c r="D24" s="8" t="s">
        <v>15</v>
      </c>
      <c r="E24" s="8"/>
      <c r="F24" s="46" t="s">
        <v>46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0</v>
      </c>
      <c r="G25" s="46">
        <v>0</v>
      </c>
      <c r="H25" s="47">
        <f>(F25-G25)*116.17</f>
        <v>0</v>
      </c>
      <c r="I25" s="9"/>
      <c r="J25" s="9"/>
      <c r="K25" s="9"/>
    </row>
    <row r="26" spans="3:11" ht="21">
      <c r="C26" s="39"/>
      <c r="D26" s="8"/>
      <c r="E26" s="8"/>
      <c r="F26" s="37"/>
      <c r="G26" s="37"/>
      <c r="H26" s="45"/>
      <c r="I26" s="9"/>
      <c r="J26" s="9"/>
      <c r="K26" s="9"/>
    </row>
    <row r="27" spans="3:11" ht="21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8"/>
      <c r="D28" s="8"/>
      <c r="E28" s="8"/>
      <c r="F28" s="8"/>
      <c r="G28" s="8"/>
      <c r="H28" s="8"/>
      <c r="I28" s="9"/>
      <c r="J28" s="22"/>
      <c r="K28" s="9"/>
    </row>
    <row r="29" spans="3:11" ht="21">
      <c r="C29" s="38"/>
      <c r="D29" s="44"/>
      <c r="E29" s="44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21">
      <c r="C30" s="40"/>
      <c r="D30" s="44"/>
      <c r="E30" s="44"/>
      <c r="F30" s="89"/>
      <c r="G30" s="89"/>
      <c r="H30" s="89"/>
      <c r="I30" s="9"/>
      <c r="J30" s="9"/>
      <c r="K30" s="9"/>
    </row>
    <row r="31" spans="3:11" ht="21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>
      <c r="C32" s="38"/>
      <c r="D32" s="44"/>
      <c r="E32" s="44"/>
      <c r="F32" s="88"/>
      <c r="G32" s="89"/>
      <c r="H32" s="89"/>
      <c r="I32" s="9"/>
      <c r="J32" s="9">
        <v>0</v>
      </c>
      <c r="K32" s="9">
        <f>I32+J32</f>
        <v>0</v>
      </c>
    </row>
    <row r="33" spans="2:12" ht="27" customHeight="1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81" t="s">
        <v>17</v>
      </c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L60"/>
  <sheetViews>
    <sheetView topLeftCell="A7" zoomScale="70" zoomScaleNormal="70" workbookViewId="0">
      <selection activeCell="F25" sqref="F25:G2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>
      <c r="C4" s="8"/>
      <c r="D4" s="8"/>
      <c r="E4" s="8"/>
      <c r="F4" s="8"/>
      <c r="G4" s="8"/>
      <c r="H4" s="8"/>
      <c r="I4" s="82"/>
      <c r="J4" s="82"/>
      <c r="K4" s="82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47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48</v>
      </c>
      <c r="E16" s="49" t="s">
        <v>49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>
      <c r="C20" s="38">
        <v>43954</v>
      </c>
      <c r="D20" s="87" t="s">
        <v>32</v>
      </c>
      <c r="E20" s="87"/>
      <c r="F20" s="46" t="s">
        <v>50</v>
      </c>
      <c r="G20" s="46"/>
      <c r="H20" s="46"/>
      <c r="I20" s="9"/>
      <c r="J20" s="22">
        <v>0</v>
      </c>
      <c r="K20" s="9">
        <f>H21</f>
        <v>0</v>
      </c>
    </row>
    <row r="21" spans="3:11" ht="21">
      <c r="C21" s="39"/>
      <c r="D21" s="8"/>
      <c r="E21" s="8"/>
      <c r="F21" s="46">
        <v>0</v>
      </c>
      <c r="G21" s="46">
        <v>0</v>
      </c>
      <c r="H21" s="47">
        <f>(F21-G21)*15.83</f>
        <v>0</v>
      </c>
      <c r="I21" s="9"/>
      <c r="J21" s="9"/>
      <c r="K21" s="9"/>
    </row>
    <row r="22" spans="3:11" ht="21">
      <c r="C22" s="39"/>
      <c r="D22" s="8"/>
      <c r="E22" s="8"/>
      <c r="F22" s="46"/>
      <c r="G22" s="4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43954</v>
      </c>
      <c r="D24" s="8" t="s">
        <v>15</v>
      </c>
      <c r="E24" s="8"/>
      <c r="F24" s="46" t="s">
        <v>51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0</v>
      </c>
      <c r="G25" s="46">
        <v>0</v>
      </c>
      <c r="H25" s="47">
        <f>(F25-G25)*117.31</f>
        <v>0</v>
      </c>
      <c r="I25" s="9"/>
      <c r="J25" s="9"/>
      <c r="K25" s="9"/>
    </row>
    <row r="26" spans="3:11" ht="21">
      <c r="C26" s="39"/>
      <c r="D26" s="8"/>
      <c r="E26" s="8"/>
      <c r="F26" s="37"/>
      <c r="G26" s="37"/>
      <c r="H26" s="45"/>
      <c r="I26" s="9"/>
      <c r="J26" s="9"/>
      <c r="K26" s="9"/>
    </row>
    <row r="27" spans="3:11" ht="21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8"/>
      <c r="D28" s="8"/>
      <c r="E28" s="8"/>
      <c r="F28" s="8"/>
      <c r="G28" s="8"/>
      <c r="H28" s="8"/>
      <c r="I28" s="9"/>
      <c r="J28" s="22"/>
      <c r="K28" s="9"/>
    </row>
    <row r="29" spans="3:11" ht="21">
      <c r="C29" s="38"/>
      <c r="D29" s="44"/>
      <c r="E29" s="44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21">
      <c r="C30" s="40"/>
      <c r="D30" s="44"/>
      <c r="E30" s="44"/>
      <c r="F30" s="89"/>
      <c r="G30" s="89"/>
      <c r="H30" s="89"/>
      <c r="I30" s="9"/>
      <c r="J30" s="9"/>
      <c r="K30" s="9"/>
    </row>
    <row r="31" spans="3:11" ht="21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>
      <c r="C32" s="38"/>
      <c r="D32" s="44"/>
      <c r="E32" s="44"/>
      <c r="F32" s="88"/>
      <c r="G32" s="89"/>
      <c r="H32" s="89"/>
      <c r="I32" s="9"/>
      <c r="J32" s="9">
        <v>0</v>
      </c>
      <c r="K32" s="9">
        <f>I32+J32</f>
        <v>0</v>
      </c>
    </row>
    <row r="33" spans="2:12" ht="27" customHeight="1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81" t="s">
        <v>17</v>
      </c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L60"/>
  <sheetViews>
    <sheetView topLeftCell="A16" zoomScale="70" zoomScaleNormal="70" workbookViewId="0">
      <selection activeCell="H39" sqref="H39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>
      <c r="C4" s="8"/>
      <c r="D4" s="8"/>
      <c r="E4" s="8"/>
      <c r="F4" s="8"/>
      <c r="G4" s="8"/>
      <c r="H4" s="8"/>
      <c r="I4" s="82"/>
      <c r="J4" s="82"/>
      <c r="K4" s="82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53</v>
      </c>
      <c r="E16" s="49" t="s">
        <v>54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>
      <c r="C20" s="38">
        <v>43955</v>
      </c>
      <c r="D20" s="87" t="s">
        <v>32</v>
      </c>
      <c r="E20" s="87"/>
      <c r="F20" s="46" t="s">
        <v>55</v>
      </c>
      <c r="G20" s="46"/>
      <c r="H20" s="46"/>
      <c r="I20" s="9"/>
      <c r="J20" s="22">
        <v>0</v>
      </c>
      <c r="K20" s="9">
        <f>H21</f>
        <v>0</v>
      </c>
    </row>
    <row r="21" spans="3:11" ht="21">
      <c r="C21" s="39"/>
      <c r="D21" s="8"/>
      <c r="E21" s="8"/>
      <c r="F21" s="46">
        <v>0</v>
      </c>
      <c r="G21" s="46">
        <v>0</v>
      </c>
      <c r="H21" s="47">
        <f>(F21-G21)*15.83</f>
        <v>0</v>
      </c>
      <c r="I21" s="9"/>
      <c r="J21" s="9"/>
      <c r="K21" s="9"/>
    </row>
    <row r="22" spans="3:11" ht="21">
      <c r="C22" s="39"/>
      <c r="D22" s="8"/>
      <c r="E22" s="8"/>
      <c r="F22" s="46"/>
      <c r="G22" s="4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43955</v>
      </c>
      <c r="D24" s="8" t="s">
        <v>15</v>
      </c>
      <c r="E24" s="8"/>
      <c r="F24" s="46" t="s">
        <v>56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0</v>
      </c>
      <c r="G25" s="46">
        <v>0</v>
      </c>
      <c r="H25" s="47">
        <f>(F25-G25)*117.31</f>
        <v>0</v>
      </c>
      <c r="I25" s="9"/>
      <c r="J25" s="9"/>
      <c r="K25" s="9"/>
    </row>
    <row r="26" spans="3:11" ht="21">
      <c r="C26" s="39"/>
      <c r="D26" s="8"/>
      <c r="E26" s="8"/>
      <c r="F26" s="37"/>
      <c r="G26" s="37"/>
      <c r="H26" s="45"/>
      <c r="I26" s="9"/>
      <c r="J26" s="9"/>
      <c r="K26" s="9"/>
    </row>
    <row r="27" spans="3:11" ht="21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8"/>
      <c r="D28" s="8"/>
      <c r="E28" s="8"/>
      <c r="F28" s="8"/>
      <c r="G28" s="8"/>
      <c r="H28" s="8"/>
      <c r="I28" s="9"/>
      <c r="J28" s="22"/>
      <c r="K28" s="9"/>
    </row>
    <row r="29" spans="3:11" ht="21">
      <c r="C29" s="38"/>
      <c r="D29" s="44"/>
      <c r="E29" s="44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21">
      <c r="C30" s="40"/>
      <c r="D30" s="44"/>
      <c r="E30" s="44"/>
      <c r="F30" s="89"/>
      <c r="G30" s="89"/>
      <c r="H30" s="89"/>
      <c r="I30" s="9"/>
      <c r="J30" s="9"/>
      <c r="K30" s="9"/>
    </row>
    <row r="31" spans="3:11" ht="21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>
      <c r="C32" s="38"/>
      <c r="D32" s="44"/>
      <c r="E32" s="44"/>
      <c r="F32" s="88"/>
      <c r="G32" s="89"/>
      <c r="H32" s="89"/>
      <c r="I32" s="9"/>
      <c r="J32" s="9">
        <v>0</v>
      </c>
      <c r="K32" s="9">
        <f>I32+J32</f>
        <v>0</v>
      </c>
    </row>
    <row r="33" spans="2:12" ht="27" customHeight="1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81" t="s">
        <v>17</v>
      </c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1">
      <c r="B41" s="3"/>
      <c r="C41" s="55" t="s">
        <v>57</v>
      </c>
      <c r="D41" s="55" t="s">
        <v>58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56"/>
      <c r="D42" s="55" t="s">
        <v>59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L62"/>
  <sheetViews>
    <sheetView topLeftCell="A10" zoomScale="70" zoomScaleNormal="70" workbookViewId="0">
      <selection activeCell="F25" sqref="F2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>
      <c r="C4" s="8"/>
      <c r="D4" s="8"/>
      <c r="E4" s="8"/>
      <c r="F4" s="8"/>
      <c r="G4" s="8"/>
      <c r="H4" s="8"/>
      <c r="I4" s="82"/>
      <c r="J4" s="82"/>
      <c r="K4" s="82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60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61</v>
      </c>
      <c r="E16" s="49" t="s">
        <v>62</v>
      </c>
      <c r="F16" s="18"/>
      <c r="G16" s="18"/>
      <c r="H16" s="18"/>
      <c r="I16" s="18">
        <f>K36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>
      <c r="C20" s="38">
        <v>43956</v>
      </c>
      <c r="D20" s="87" t="s">
        <v>32</v>
      </c>
      <c r="E20" s="87"/>
      <c r="F20" s="46" t="s">
        <v>72</v>
      </c>
      <c r="G20" s="46"/>
      <c r="H20" s="46"/>
      <c r="I20" s="9"/>
      <c r="J20" s="22">
        <v>0</v>
      </c>
      <c r="K20" s="9">
        <f>H21</f>
        <v>0</v>
      </c>
    </row>
    <row r="21" spans="3:11" ht="21">
      <c r="C21" s="39"/>
      <c r="D21" s="8"/>
      <c r="E21" s="8"/>
      <c r="F21" s="46">
        <v>0</v>
      </c>
      <c r="G21" s="46">
        <v>0</v>
      </c>
      <c r="H21" s="47">
        <f>(F21-G21)*10.98</f>
        <v>0</v>
      </c>
      <c r="I21" s="9"/>
      <c r="J21" s="9"/>
      <c r="K21" s="9"/>
    </row>
    <row r="22" spans="3:11" ht="21">
      <c r="C22" s="39"/>
      <c r="D22" s="92" t="s">
        <v>63</v>
      </c>
      <c r="E22" s="92"/>
      <c r="F22" s="93">
        <f>F21-G21</f>
        <v>0</v>
      </c>
      <c r="G22" s="93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43956</v>
      </c>
      <c r="D24" s="8" t="s">
        <v>15</v>
      </c>
      <c r="E24" s="8"/>
      <c r="F24" s="46" t="s">
        <v>73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0</v>
      </c>
      <c r="G25" s="46">
        <v>0</v>
      </c>
      <c r="H25" s="47">
        <f>(F25-G25)*97.76</f>
        <v>0</v>
      </c>
      <c r="I25" s="9"/>
      <c r="J25" s="9"/>
      <c r="K25" s="9"/>
    </row>
    <row r="26" spans="3:11" ht="21">
      <c r="C26" s="39"/>
      <c r="D26" s="92" t="s">
        <v>64</v>
      </c>
      <c r="E26" s="92"/>
      <c r="F26" s="93">
        <f>F25-G25</f>
        <v>0</v>
      </c>
      <c r="G26" s="93"/>
      <c r="H26" s="45"/>
      <c r="I26" s="9"/>
      <c r="J26" s="9"/>
      <c r="K26" s="9"/>
    </row>
    <row r="27" spans="3:11" ht="21">
      <c r="C27" s="39"/>
      <c r="D27" s="59"/>
      <c r="E27" s="59"/>
      <c r="F27" s="60"/>
      <c r="G27" s="60"/>
      <c r="H27" s="45"/>
      <c r="I27" s="9"/>
      <c r="J27" s="9"/>
      <c r="K27" s="9"/>
    </row>
    <row r="28" spans="3:11" ht="21">
      <c r="C28" s="38"/>
      <c r="D28" s="7" t="s">
        <v>65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>
      <c r="C29" s="94" t="s">
        <v>66</v>
      </c>
      <c r="D29" s="94"/>
      <c r="E29" s="94"/>
      <c r="F29" s="8"/>
      <c r="G29" s="8"/>
      <c r="H29" s="8"/>
      <c r="I29" s="9"/>
      <c r="J29" s="22"/>
      <c r="K29" s="9"/>
    </row>
    <row r="30" spans="3:11" ht="21">
      <c r="C30" s="94"/>
      <c r="D30" s="94"/>
      <c r="E30" s="94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21">
      <c r="C31" s="94"/>
      <c r="D31" s="94"/>
      <c r="E31" s="94"/>
      <c r="F31" s="89"/>
      <c r="G31" s="89"/>
      <c r="H31" s="89"/>
      <c r="I31" s="9"/>
      <c r="J31" s="9"/>
      <c r="K31" s="9"/>
    </row>
    <row r="32" spans="3:11" ht="21">
      <c r="C32" s="40"/>
      <c r="D32" s="44"/>
      <c r="E32" s="44"/>
      <c r="F32" s="54"/>
      <c r="G32" s="54"/>
      <c r="H32" s="54"/>
      <c r="I32" s="9"/>
      <c r="J32" s="9"/>
      <c r="K32" s="9"/>
    </row>
    <row r="33" spans="2:12" ht="21">
      <c r="C33" s="38"/>
      <c r="D33" s="44"/>
      <c r="E33" s="44"/>
      <c r="F33" s="88"/>
      <c r="G33" s="89"/>
      <c r="H33" s="89"/>
      <c r="I33" s="9"/>
      <c r="J33" s="9">
        <v>0</v>
      </c>
      <c r="K33" s="9">
        <f>I33+J33</f>
        <v>0</v>
      </c>
    </row>
    <row r="34" spans="2:12" ht="27" customHeight="1">
      <c r="C34" s="40"/>
      <c r="D34" s="44"/>
      <c r="E34" s="44"/>
      <c r="F34" s="54"/>
      <c r="G34" s="54"/>
      <c r="H34" s="54"/>
      <c r="I34" s="9"/>
      <c r="J34" s="9"/>
      <c r="K34" s="9"/>
    </row>
    <row r="35" spans="2:12" ht="21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0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81" t="s">
        <v>17</v>
      </c>
      <c r="D41" s="81"/>
      <c r="E41" s="81"/>
      <c r="F41" s="81"/>
      <c r="G41" s="81"/>
      <c r="H41" s="81"/>
      <c r="I41" s="81"/>
      <c r="J41" s="81"/>
      <c r="K41" s="81"/>
      <c r="L41" s="3"/>
    </row>
    <row r="42" spans="2:12" s="8" customFormat="1" ht="23.25">
      <c r="B42" s="3"/>
      <c r="C42" s="61" t="s">
        <v>57</v>
      </c>
      <c r="D42" s="55" t="s">
        <v>58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>
      <c r="B43" s="3"/>
      <c r="C43" s="1"/>
      <c r="D43" s="55" t="s">
        <v>59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>
      <c r="B44" s="3"/>
      <c r="C44" s="56"/>
      <c r="D44" s="55"/>
      <c r="E44" s="3"/>
      <c r="F44" s="3"/>
      <c r="G44" s="3"/>
      <c r="H44" s="3"/>
      <c r="I44" s="4"/>
      <c r="J44" s="4"/>
      <c r="K44" s="4"/>
      <c r="L44" s="3"/>
    </row>
    <row r="45" spans="2:12" s="8" customFormat="1" ht="28.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>
      <c r="C47" s="90"/>
      <c r="D47" s="90"/>
      <c r="E47" s="90"/>
      <c r="F47" s="90"/>
      <c r="G47" s="90"/>
      <c r="H47" s="90"/>
      <c r="I47" s="90"/>
      <c r="J47" s="90"/>
      <c r="K47" s="90"/>
    </row>
    <row r="48" spans="2:12" ht="30" customHeight="1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>
      <c r="C50" s="8"/>
      <c r="D50" s="8"/>
      <c r="E50" s="8"/>
      <c r="F50" s="8"/>
      <c r="G50" s="8"/>
      <c r="H50" s="8"/>
      <c r="I50" s="9"/>
      <c r="J50" s="9"/>
      <c r="K50" s="9"/>
    </row>
    <row r="53" spans="3:11" ht="21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>
      <c r="C54" s="8"/>
      <c r="D54" s="8"/>
      <c r="E54" s="8"/>
      <c r="F54" s="8"/>
      <c r="G54" s="8"/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91" t="s">
        <v>33</v>
      </c>
      <c r="D56" s="91"/>
      <c r="E56" s="91"/>
      <c r="F56" s="8"/>
      <c r="G56" s="91" t="s">
        <v>31</v>
      </c>
      <c r="H56" s="91"/>
      <c r="I56" s="9"/>
      <c r="J56" s="9"/>
      <c r="K56" s="9"/>
    </row>
    <row r="57" spans="3:11" ht="21">
      <c r="C57" s="81" t="s">
        <v>23</v>
      </c>
      <c r="D57" s="81"/>
      <c r="E57" s="81"/>
      <c r="F57" s="8"/>
      <c r="G57" s="81" t="s">
        <v>24</v>
      </c>
      <c r="H57" s="81"/>
      <c r="I57" s="9"/>
      <c r="J57" s="9"/>
      <c r="K57" s="9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  <row r="61" spans="3:11" ht="21">
      <c r="C61" s="7"/>
      <c r="D61" s="8"/>
      <c r="E61" s="8"/>
      <c r="F61" s="8"/>
      <c r="G61" s="8"/>
      <c r="H61" s="8"/>
      <c r="I61" s="9"/>
      <c r="J61" s="9"/>
      <c r="K61" s="9"/>
    </row>
    <row r="62" spans="3:11" ht="21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L63"/>
  <sheetViews>
    <sheetView zoomScale="70" zoomScaleNormal="70" workbookViewId="0">
      <selection activeCell="R38" sqref="R38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>
      <c r="C4" s="8"/>
      <c r="D4" s="8"/>
      <c r="E4" s="8"/>
      <c r="F4" s="8"/>
      <c r="G4" s="8"/>
      <c r="H4" s="8"/>
      <c r="I4" s="82"/>
      <c r="J4" s="82"/>
      <c r="K4" s="82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67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68</v>
      </c>
      <c r="E16" s="49" t="s">
        <v>69</v>
      </c>
      <c r="F16" s="18"/>
      <c r="G16" s="18"/>
      <c r="H16" s="18"/>
      <c r="I16" s="18">
        <f>K36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>
      <c r="C20" s="38">
        <v>43957</v>
      </c>
      <c r="D20" s="87" t="s">
        <v>32</v>
      </c>
      <c r="E20" s="87"/>
      <c r="F20" s="46" t="s">
        <v>70</v>
      </c>
      <c r="G20" s="46"/>
      <c r="H20" s="46"/>
      <c r="I20" s="9"/>
      <c r="J20" s="22">
        <v>0</v>
      </c>
      <c r="K20" s="9">
        <f>H21</f>
        <v>0</v>
      </c>
    </row>
    <row r="21" spans="3:11" ht="21">
      <c r="C21" s="39"/>
      <c r="D21" s="8"/>
      <c r="E21" s="8"/>
      <c r="F21" s="46">
        <v>0</v>
      </c>
      <c r="G21" s="46">
        <v>0</v>
      </c>
      <c r="H21" s="47">
        <f>(F21-G21)*9.79</f>
        <v>0</v>
      </c>
      <c r="I21" s="9"/>
      <c r="J21" s="9"/>
      <c r="K21" s="9"/>
    </row>
    <row r="22" spans="3:11" ht="21">
      <c r="C22" s="39"/>
      <c r="D22" s="92" t="s">
        <v>63</v>
      </c>
      <c r="E22" s="92"/>
      <c r="F22" s="93">
        <f>F21-G21</f>
        <v>0</v>
      </c>
      <c r="G22" s="93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43957</v>
      </c>
      <c r="D24" s="8" t="s">
        <v>15</v>
      </c>
      <c r="E24" s="8"/>
      <c r="F24" s="46" t="s">
        <v>71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0</v>
      </c>
      <c r="G25" s="46">
        <v>0</v>
      </c>
      <c r="H25" s="47">
        <f>(F25-G25)*97.76</f>
        <v>0</v>
      </c>
      <c r="I25" s="9"/>
      <c r="J25" s="9"/>
      <c r="K25" s="9"/>
    </row>
    <row r="26" spans="3:11" ht="21">
      <c r="C26" s="39"/>
      <c r="D26" s="92" t="s">
        <v>64</v>
      </c>
      <c r="E26" s="92"/>
      <c r="F26" s="93">
        <f>F25-G25</f>
        <v>0</v>
      </c>
      <c r="G26" s="93"/>
      <c r="H26" s="45"/>
      <c r="I26" s="9"/>
      <c r="J26" s="9"/>
      <c r="K26" s="9"/>
    </row>
    <row r="27" spans="3:11" ht="21">
      <c r="C27" s="39"/>
      <c r="D27" s="59"/>
      <c r="E27" s="59"/>
      <c r="F27" s="60"/>
      <c r="G27" s="60"/>
      <c r="H27" s="45"/>
      <c r="I27" s="9"/>
      <c r="J27" s="9"/>
      <c r="K27" s="9"/>
    </row>
    <row r="28" spans="3:11" ht="21">
      <c r="C28" s="38"/>
      <c r="D28" s="7" t="s">
        <v>65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>
      <c r="C29" s="94" t="s">
        <v>74</v>
      </c>
      <c r="D29" s="94"/>
      <c r="E29" s="94"/>
      <c r="F29" s="8"/>
      <c r="G29" s="8"/>
      <c r="H29" s="8"/>
      <c r="I29" s="9"/>
      <c r="J29" s="22"/>
      <c r="K29" s="9"/>
    </row>
    <row r="30" spans="3:11" ht="21">
      <c r="C30" s="94"/>
      <c r="D30" s="94"/>
      <c r="E30" s="94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>
      <c r="C31" s="94"/>
      <c r="D31" s="94"/>
      <c r="E31" s="94"/>
      <c r="F31" s="89"/>
      <c r="G31" s="89"/>
      <c r="H31" s="89"/>
      <c r="I31" s="9"/>
      <c r="J31" s="9"/>
      <c r="K31" s="9"/>
    </row>
    <row r="32" spans="3:11" ht="21">
      <c r="C32" s="40"/>
      <c r="D32" s="44"/>
      <c r="E32" s="44"/>
      <c r="F32" s="58"/>
      <c r="G32" s="58"/>
      <c r="H32" s="58"/>
      <c r="I32" s="9"/>
      <c r="J32" s="9"/>
      <c r="K32" s="9"/>
    </row>
    <row r="33" spans="2:12" ht="21">
      <c r="C33" s="38"/>
      <c r="D33" s="44"/>
      <c r="E33" s="44"/>
      <c r="F33" s="88"/>
      <c r="G33" s="89"/>
      <c r="H33" s="89"/>
      <c r="I33" s="9"/>
      <c r="J33" s="9">
        <v>0</v>
      </c>
      <c r="K33" s="9">
        <f>I33+J33</f>
        <v>0</v>
      </c>
    </row>
    <row r="34" spans="2:12" ht="27" customHeight="1">
      <c r="C34" s="40"/>
      <c r="D34" s="44"/>
      <c r="E34" s="44"/>
      <c r="F34" s="58"/>
      <c r="G34" s="58"/>
      <c r="H34" s="58"/>
      <c r="I34" s="9"/>
      <c r="J34" s="9"/>
      <c r="K34" s="9"/>
    </row>
    <row r="35" spans="2:12" ht="21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0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>
      <c r="B42" s="3"/>
      <c r="C42" s="57"/>
      <c r="D42" s="57"/>
      <c r="E42" s="57"/>
      <c r="F42" s="57"/>
      <c r="G42" s="57"/>
      <c r="H42" s="57"/>
      <c r="I42" s="57"/>
      <c r="J42" s="57"/>
      <c r="K42" s="57"/>
      <c r="L42" s="3"/>
    </row>
    <row r="43" spans="2:12" s="8" customFormat="1" ht="23.25">
      <c r="B43" s="3"/>
      <c r="C43" s="61" t="s">
        <v>57</v>
      </c>
      <c r="D43" s="55" t="s">
        <v>75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>
      <c r="B44" s="3"/>
      <c r="C44" s="1"/>
      <c r="D44" s="55" t="s">
        <v>76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>
      <c r="B45" s="3"/>
      <c r="C45" s="3"/>
      <c r="D45" s="55" t="s">
        <v>59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>
      <c r="C48" s="90"/>
      <c r="D48" s="90"/>
      <c r="E48" s="90"/>
      <c r="F48" s="90"/>
      <c r="G48" s="90"/>
      <c r="H48" s="90"/>
      <c r="I48" s="90"/>
      <c r="J48" s="90"/>
      <c r="K48" s="90"/>
    </row>
    <row r="49" spans="3:11" ht="30" customHeight="1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>
      <c r="C51" s="8"/>
      <c r="D51" s="8"/>
      <c r="E51" s="8"/>
      <c r="F51" s="8"/>
      <c r="G51" s="8"/>
      <c r="H51" s="8"/>
      <c r="I51" s="9"/>
      <c r="J51" s="9"/>
      <c r="K51" s="9"/>
    </row>
    <row r="54" spans="3:11" ht="21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">
      <c r="C57" s="91" t="s">
        <v>33</v>
      </c>
      <c r="D57" s="91"/>
      <c r="E57" s="91"/>
      <c r="F57" s="8"/>
      <c r="G57" s="91" t="s">
        <v>31</v>
      </c>
      <c r="H57" s="91"/>
      <c r="I57" s="9"/>
      <c r="J57" s="9"/>
      <c r="K57" s="9"/>
    </row>
    <row r="58" spans="3:11" ht="21">
      <c r="C58" s="81" t="s">
        <v>23</v>
      </c>
      <c r="D58" s="81"/>
      <c r="E58" s="81"/>
      <c r="F58" s="8"/>
      <c r="G58" s="81" t="s">
        <v>24</v>
      </c>
      <c r="H58" s="81"/>
      <c r="I58" s="9"/>
      <c r="J58" s="9"/>
      <c r="K58" s="9"/>
    </row>
    <row r="59" spans="3:11" ht="21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>
      <c r="C60" s="23"/>
      <c r="D60" s="23"/>
      <c r="E60" s="23"/>
      <c r="F60" s="23"/>
      <c r="G60" s="23"/>
      <c r="H60" s="23"/>
      <c r="I60" s="40"/>
      <c r="J60" s="43" t="s">
        <v>26</v>
      </c>
      <c r="K60" s="24"/>
    </row>
    <row r="61" spans="3:11" ht="21">
      <c r="C61" s="8"/>
      <c r="D61" s="8"/>
      <c r="E61" s="8"/>
      <c r="F61" s="8"/>
      <c r="G61" s="8"/>
      <c r="H61" s="8"/>
      <c r="I61" s="9"/>
      <c r="J61" s="9"/>
      <c r="K61" s="9"/>
    </row>
    <row r="62" spans="3:11" ht="21">
      <c r="C62" s="7"/>
      <c r="D62" s="8"/>
      <c r="E62" s="8"/>
      <c r="F62" s="8"/>
      <c r="G62" s="8"/>
      <c r="H62" s="8"/>
      <c r="I62" s="9"/>
      <c r="J62" s="9"/>
      <c r="K62" s="9"/>
    </row>
    <row r="63" spans="3:11" ht="21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C29:E31"/>
    <mergeCell ref="F30:H31"/>
    <mergeCell ref="F33:H33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L63"/>
  <sheetViews>
    <sheetView topLeftCell="A13" zoomScale="70" zoomScaleNormal="70" workbookViewId="0">
      <selection activeCell="I28" sqref="I28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>
      <c r="C4" s="8"/>
      <c r="D4" s="8"/>
      <c r="E4" s="8"/>
      <c r="F4" s="8"/>
      <c r="G4" s="8"/>
      <c r="H4" s="8"/>
      <c r="I4" s="82"/>
      <c r="J4" s="82"/>
      <c r="K4" s="82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77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78</v>
      </c>
      <c r="E16" s="49" t="s">
        <v>79</v>
      </c>
      <c r="F16" s="18"/>
      <c r="G16" s="18"/>
      <c r="H16" s="18"/>
      <c r="I16" s="18">
        <f>K36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>
      <c r="C20" s="38">
        <v>43958</v>
      </c>
      <c r="D20" s="87" t="s">
        <v>32</v>
      </c>
      <c r="E20" s="87"/>
      <c r="F20" s="46" t="s">
        <v>80</v>
      </c>
      <c r="G20" s="46"/>
      <c r="H20" s="46"/>
      <c r="I20" s="9"/>
      <c r="J20" s="22">
        <v>0</v>
      </c>
      <c r="K20" s="9">
        <f>H21</f>
        <v>0</v>
      </c>
    </row>
    <row r="21" spans="3:11" ht="21">
      <c r="C21" s="39"/>
      <c r="D21" s="8"/>
      <c r="E21" s="8"/>
      <c r="F21" s="46">
        <v>0</v>
      </c>
      <c r="G21" s="46">
        <v>0</v>
      </c>
      <c r="H21" s="47">
        <f>(F21-G21)*9.62</f>
        <v>0</v>
      </c>
      <c r="I21" s="9"/>
      <c r="J21" s="9"/>
      <c r="K21" s="9"/>
    </row>
    <row r="22" spans="3:11" ht="21">
      <c r="C22" s="39"/>
      <c r="D22" s="92" t="s">
        <v>63</v>
      </c>
      <c r="E22" s="92"/>
      <c r="F22" s="93">
        <f>F21-G21</f>
        <v>0</v>
      </c>
      <c r="G22" s="93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43958</v>
      </c>
      <c r="D24" s="8" t="s">
        <v>15</v>
      </c>
      <c r="E24" s="8"/>
      <c r="F24" s="46" t="s">
        <v>81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0</v>
      </c>
      <c r="G25" s="46">
        <v>0</v>
      </c>
      <c r="H25" s="47">
        <f>(F25-G25)*96.22</f>
        <v>0</v>
      </c>
      <c r="I25" s="9"/>
      <c r="J25" s="9"/>
      <c r="K25" s="9"/>
    </row>
    <row r="26" spans="3:11" ht="21">
      <c r="C26" s="39"/>
      <c r="D26" s="92" t="s">
        <v>64</v>
      </c>
      <c r="E26" s="92"/>
      <c r="F26" s="93">
        <f>F25-G25</f>
        <v>0</v>
      </c>
      <c r="G26" s="93"/>
      <c r="H26" s="45"/>
      <c r="I26" s="9"/>
      <c r="J26" s="9"/>
      <c r="K26" s="9"/>
    </row>
    <row r="27" spans="3:11" ht="21">
      <c r="C27" s="39"/>
      <c r="D27" s="64"/>
      <c r="E27" s="64"/>
      <c r="F27" s="65"/>
      <c r="G27" s="65"/>
      <c r="H27" s="45"/>
      <c r="I27" s="9"/>
      <c r="J27" s="9"/>
      <c r="K27" s="9"/>
    </row>
    <row r="28" spans="3:11" ht="21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70"/>
      <c r="D29" s="70"/>
      <c r="E29" s="70"/>
      <c r="F29" s="8"/>
      <c r="G29" s="8"/>
      <c r="H29" s="8"/>
      <c r="I29" s="9"/>
      <c r="J29" s="22"/>
      <c r="K29" s="9"/>
    </row>
    <row r="30" spans="3:11" ht="21">
      <c r="C30" s="70"/>
      <c r="D30" s="70"/>
      <c r="E30" s="70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>
      <c r="C31" s="70"/>
      <c r="D31" s="70"/>
      <c r="E31" s="70"/>
      <c r="F31" s="89"/>
      <c r="G31" s="89"/>
      <c r="H31" s="89"/>
      <c r="I31" s="9"/>
      <c r="J31" s="9"/>
      <c r="K31" s="9"/>
    </row>
    <row r="32" spans="3:11" ht="21">
      <c r="C32" s="40"/>
      <c r="D32" s="44"/>
      <c r="E32" s="44"/>
      <c r="F32" s="63"/>
      <c r="G32" s="63"/>
      <c r="H32" s="63"/>
      <c r="I32" s="9"/>
      <c r="J32" s="9"/>
      <c r="K32" s="9"/>
    </row>
    <row r="33" spans="2:12" ht="21">
      <c r="C33" s="38"/>
      <c r="D33" s="44"/>
      <c r="E33" s="44"/>
      <c r="F33" s="88"/>
      <c r="G33" s="89"/>
      <c r="H33" s="89"/>
      <c r="I33" s="9"/>
      <c r="J33" s="9">
        <v>0</v>
      </c>
      <c r="K33" s="9">
        <f>I33+J33</f>
        <v>0</v>
      </c>
    </row>
    <row r="34" spans="2:12" ht="27" customHeight="1">
      <c r="C34" s="40"/>
      <c r="D34" s="44"/>
      <c r="E34" s="44"/>
      <c r="F34" s="63"/>
      <c r="G34" s="63"/>
      <c r="H34" s="63"/>
      <c r="I34" s="9"/>
      <c r="J34" s="9"/>
      <c r="K34" s="9"/>
    </row>
    <row r="35" spans="2:12" ht="21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0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>
      <c r="B42" s="3"/>
      <c r="C42" s="62"/>
      <c r="D42" s="62"/>
      <c r="E42" s="62"/>
      <c r="F42" s="62"/>
      <c r="G42" s="62"/>
      <c r="H42" s="62"/>
      <c r="I42" s="62"/>
      <c r="J42" s="62"/>
      <c r="K42" s="62"/>
      <c r="L42" s="3"/>
    </row>
    <row r="43" spans="2:12" s="8" customFormat="1" ht="23.25">
      <c r="B43" s="3"/>
      <c r="C43" s="61" t="s">
        <v>57</v>
      </c>
      <c r="D43" s="55" t="s">
        <v>75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>
      <c r="B44" s="3"/>
      <c r="C44" s="1"/>
      <c r="D44" s="55" t="s">
        <v>76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>
      <c r="B45" s="3"/>
      <c r="C45" s="3"/>
      <c r="D45" s="55" t="s">
        <v>59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>
      <c r="C48" s="90"/>
      <c r="D48" s="90"/>
      <c r="E48" s="90"/>
      <c r="F48" s="90"/>
      <c r="G48" s="90"/>
      <c r="H48" s="90"/>
      <c r="I48" s="90"/>
      <c r="J48" s="90"/>
      <c r="K48" s="90"/>
    </row>
    <row r="49" spans="3:11" ht="30" customHeight="1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>
      <c r="C51" s="8"/>
      <c r="D51" s="8"/>
      <c r="E51" s="8"/>
      <c r="F51" s="8"/>
      <c r="G51" s="8"/>
      <c r="H51" s="8"/>
      <c r="I51" s="9"/>
      <c r="J51" s="9"/>
      <c r="K51" s="9"/>
    </row>
    <row r="54" spans="3:11" ht="21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">
      <c r="C57" s="91" t="s">
        <v>33</v>
      </c>
      <c r="D57" s="91"/>
      <c r="E57" s="91"/>
      <c r="F57" s="8"/>
      <c r="G57" s="91" t="s">
        <v>31</v>
      </c>
      <c r="H57" s="91"/>
      <c r="I57" s="9"/>
      <c r="J57" s="9"/>
      <c r="K57" s="9"/>
    </row>
    <row r="58" spans="3:11" ht="21">
      <c r="C58" s="81" t="s">
        <v>23</v>
      </c>
      <c r="D58" s="81"/>
      <c r="E58" s="81"/>
      <c r="F58" s="8"/>
      <c r="G58" s="81" t="s">
        <v>24</v>
      </c>
      <c r="H58" s="81"/>
      <c r="I58" s="9"/>
      <c r="J58" s="9"/>
      <c r="K58" s="9"/>
    </row>
    <row r="59" spans="3:11" ht="21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>
      <c r="C60" s="23"/>
      <c r="D60" s="23"/>
      <c r="E60" s="23"/>
      <c r="F60" s="23"/>
      <c r="G60" s="23"/>
      <c r="H60" s="23"/>
      <c r="I60" s="40"/>
      <c r="J60" s="43" t="s">
        <v>26</v>
      </c>
      <c r="K60" s="24"/>
    </row>
    <row r="61" spans="3:11" ht="21">
      <c r="C61" s="8"/>
      <c r="D61" s="8"/>
      <c r="E61" s="8"/>
      <c r="F61" s="8"/>
      <c r="G61" s="8"/>
      <c r="H61" s="8"/>
      <c r="I61" s="9"/>
      <c r="J61" s="9"/>
      <c r="K61" s="9"/>
    </row>
    <row r="62" spans="3:11" ht="21">
      <c r="C62" s="7"/>
      <c r="D62" s="8"/>
      <c r="E62" s="8"/>
      <c r="F62" s="8"/>
      <c r="G62" s="8"/>
      <c r="H62" s="8"/>
      <c r="I62" s="9"/>
      <c r="J62" s="9"/>
      <c r="K62" s="9"/>
    </row>
    <row r="63" spans="3:11" ht="21">
      <c r="C63" s="8"/>
      <c r="D63" s="8"/>
      <c r="E63" s="8"/>
      <c r="F63" s="8"/>
      <c r="G63" s="8"/>
      <c r="H63" s="8"/>
      <c r="I63" s="9"/>
      <c r="J63" s="9"/>
      <c r="K63" s="9"/>
    </row>
  </sheetData>
  <mergeCells count="17">
    <mergeCell ref="C48:K48"/>
    <mergeCell ref="C57:E57"/>
    <mergeCell ref="G57:H57"/>
    <mergeCell ref="C58:E58"/>
    <mergeCell ref="G58:H58"/>
    <mergeCell ref="D26:E26"/>
    <mergeCell ref="F26:G26"/>
    <mergeCell ref="F30:H31"/>
    <mergeCell ref="F33:H33"/>
    <mergeCell ref="C41:K41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L63"/>
  <sheetViews>
    <sheetView topLeftCell="A4" zoomScale="70" zoomScaleNormal="70" workbookViewId="0">
      <selection activeCell="H22" sqref="H22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>
      <c r="C4" s="8"/>
      <c r="D4" s="8"/>
      <c r="E4" s="8"/>
      <c r="F4" s="8"/>
      <c r="G4" s="8"/>
      <c r="H4" s="8"/>
      <c r="I4" s="82"/>
      <c r="J4" s="82"/>
      <c r="K4" s="82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82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83</v>
      </c>
      <c r="E16" s="49" t="s">
        <v>84</v>
      </c>
      <c r="F16" s="18"/>
      <c r="G16" s="18"/>
      <c r="H16" s="18"/>
      <c r="I16" s="18">
        <f>K36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>
      <c r="C20" s="38">
        <v>43959</v>
      </c>
      <c r="D20" s="87" t="s">
        <v>32</v>
      </c>
      <c r="E20" s="87"/>
      <c r="F20" s="46" t="s">
        <v>85</v>
      </c>
      <c r="G20" s="46"/>
      <c r="H20" s="46"/>
      <c r="I20" s="9"/>
      <c r="J20" s="22">
        <v>0</v>
      </c>
      <c r="K20" s="9">
        <f>H21</f>
        <v>0</v>
      </c>
    </row>
    <row r="21" spans="3:11" ht="21">
      <c r="C21" s="39"/>
      <c r="D21" s="8"/>
      <c r="E21" s="8"/>
      <c r="F21" s="46">
        <v>0</v>
      </c>
      <c r="G21" s="46">
        <v>0</v>
      </c>
      <c r="H21" s="47">
        <f>(F21-G21)*8.99</f>
        <v>0</v>
      </c>
      <c r="I21" s="9"/>
      <c r="J21" s="9"/>
      <c r="K21" s="9"/>
    </row>
    <row r="22" spans="3:11" ht="21">
      <c r="C22" s="39"/>
      <c r="D22" s="92" t="s">
        <v>63</v>
      </c>
      <c r="E22" s="92"/>
      <c r="F22" s="93">
        <f>F21-G21</f>
        <v>0</v>
      </c>
      <c r="G22" s="93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43959</v>
      </c>
      <c r="D24" s="8" t="s">
        <v>15</v>
      </c>
      <c r="E24" s="8"/>
      <c r="F24" s="46" t="s">
        <v>86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0</v>
      </c>
      <c r="G25" s="46">
        <v>0</v>
      </c>
      <c r="H25" s="47">
        <f>(F25-G25)*96.72</f>
        <v>0</v>
      </c>
      <c r="I25" s="9"/>
      <c r="J25" s="9"/>
      <c r="K25" s="9"/>
    </row>
    <row r="26" spans="3:11" ht="21">
      <c r="C26" s="39"/>
      <c r="D26" s="92" t="s">
        <v>64</v>
      </c>
      <c r="E26" s="92"/>
      <c r="F26" s="93">
        <f>F25-G25</f>
        <v>0</v>
      </c>
      <c r="G26" s="93"/>
      <c r="H26" s="45"/>
      <c r="I26" s="9"/>
      <c r="J26" s="9"/>
      <c r="K26" s="9"/>
    </row>
    <row r="27" spans="3:11" ht="21">
      <c r="C27" s="39"/>
      <c r="D27" s="64"/>
      <c r="E27" s="64"/>
      <c r="F27" s="65"/>
      <c r="G27" s="65"/>
      <c r="H27" s="45"/>
      <c r="I27" s="9"/>
      <c r="J27" s="9"/>
      <c r="K27" s="9"/>
    </row>
    <row r="28" spans="3:11" ht="21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70"/>
      <c r="D29" s="70"/>
      <c r="E29" s="70"/>
      <c r="F29" s="8"/>
      <c r="G29" s="8"/>
      <c r="H29" s="8"/>
      <c r="I29" s="9"/>
      <c r="J29" s="22"/>
      <c r="K29" s="9"/>
    </row>
    <row r="30" spans="3:11" ht="21">
      <c r="C30" s="70"/>
      <c r="D30" s="70"/>
      <c r="E30" s="70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>
      <c r="C31" s="70"/>
      <c r="D31" s="70"/>
      <c r="E31" s="70"/>
      <c r="F31" s="89"/>
      <c r="G31" s="89"/>
      <c r="H31" s="89"/>
      <c r="I31" s="9"/>
      <c r="J31" s="9"/>
      <c r="K31" s="9"/>
    </row>
    <row r="32" spans="3:11" ht="21">
      <c r="C32" s="40"/>
      <c r="D32" s="44"/>
      <c r="E32" s="44"/>
      <c r="F32" s="63"/>
      <c r="G32" s="63"/>
      <c r="H32" s="63"/>
      <c r="I32" s="9"/>
      <c r="J32" s="9"/>
      <c r="K32" s="9"/>
    </row>
    <row r="33" spans="2:12" ht="21">
      <c r="C33" s="38"/>
      <c r="D33" s="44"/>
      <c r="E33" s="44"/>
      <c r="F33" s="88"/>
      <c r="G33" s="89"/>
      <c r="H33" s="89"/>
      <c r="I33" s="9"/>
      <c r="J33" s="9">
        <v>0</v>
      </c>
      <c r="K33" s="9">
        <f>I33+J33</f>
        <v>0</v>
      </c>
    </row>
    <row r="34" spans="2:12" ht="27" customHeight="1">
      <c r="C34" s="40"/>
      <c r="D34" s="44"/>
      <c r="E34" s="44"/>
      <c r="F34" s="63"/>
      <c r="G34" s="63"/>
      <c r="H34" s="63"/>
      <c r="I34" s="9"/>
      <c r="J34" s="9"/>
      <c r="K34" s="9"/>
    </row>
    <row r="35" spans="2:12" ht="21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0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>
      <c r="B42" s="3"/>
      <c r="C42" s="62"/>
      <c r="D42" s="62"/>
      <c r="E42" s="62"/>
      <c r="F42" s="62"/>
      <c r="G42" s="62"/>
      <c r="H42" s="62"/>
      <c r="I42" s="62"/>
      <c r="J42" s="62"/>
      <c r="K42" s="62"/>
      <c r="L42" s="3"/>
    </row>
    <row r="43" spans="2:12" s="8" customFormat="1" ht="23.25">
      <c r="B43" s="3"/>
      <c r="C43" s="61" t="s">
        <v>57</v>
      </c>
      <c r="D43" s="55" t="s">
        <v>75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>
      <c r="B44" s="3"/>
      <c r="C44" s="1"/>
      <c r="D44" s="55" t="s">
        <v>76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>
      <c r="B45" s="3"/>
      <c r="C45" s="3"/>
      <c r="D45" s="55" t="s">
        <v>59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>
      <c r="C48" s="90"/>
      <c r="D48" s="90"/>
      <c r="E48" s="90"/>
      <c r="F48" s="90"/>
      <c r="G48" s="90"/>
      <c r="H48" s="90"/>
      <c r="I48" s="90"/>
      <c r="J48" s="90"/>
      <c r="K48" s="90"/>
    </row>
    <row r="49" spans="3:11" ht="30" customHeight="1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>
      <c r="C51" s="8"/>
      <c r="D51" s="8"/>
      <c r="E51" s="8"/>
      <c r="F51" s="8"/>
      <c r="G51" s="8"/>
      <c r="H51" s="8"/>
      <c r="I51" s="9"/>
      <c r="J51" s="9"/>
      <c r="K51" s="9"/>
    </row>
    <row r="54" spans="3:11" ht="21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">
      <c r="C57" s="91" t="s">
        <v>33</v>
      </c>
      <c r="D57" s="91"/>
      <c r="E57" s="91"/>
      <c r="F57" s="8"/>
      <c r="G57" s="91" t="s">
        <v>31</v>
      </c>
      <c r="H57" s="91"/>
      <c r="I57" s="9"/>
      <c r="J57" s="9"/>
      <c r="K57" s="9"/>
    </row>
    <row r="58" spans="3:11" ht="21">
      <c r="C58" s="81" t="s">
        <v>23</v>
      </c>
      <c r="D58" s="81"/>
      <c r="E58" s="81"/>
      <c r="F58" s="8"/>
      <c r="G58" s="81" t="s">
        <v>24</v>
      </c>
      <c r="H58" s="81"/>
      <c r="I58" s="9"/>
      <c r="J58" s="9"/>
      <c r="K58" s="9"/>
    </row>
    <row r="59" spans="3:11" ht="21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>
      <c r="C60" s="23"/>
      <c r="D60" s="23"/>
      <c r="E60" s="23"/>
      <c r="F60" s="23"/>
      <c r="G60" s="23"/>
      <c r="H60" s="23"/>
      <c r="I60" s="40"/>
      <c r="J60" s="43" t="s">
        <v>26</v>
      </c>
      <c r="K60" s="24"/>
    </row>
    <row r="61" spans="3:11" ht="21">
      <c r="C61" s="8"/>
      <c r="D61" s="8"/>
      <c r="E61" s="8"/>
      <c r="F61" s="8"/>
      <c r="G61" s="8"/>
      <c r="H61" s="8"/>
      <c r="I61" s="9"/>
      <c r="J61" s="9"/>
      <c r="K61" s="9"/>
    </row>
    <row r="62" spans="3:11" ht="21">
      <c r="C62" s="7"/>
      <c r="D62" s="8"/>
      <c r="E62" s="8"/>
      <c r="F62" s="8"/>
      <c r="G62" s="8"/>
      <c r="H62" s="8"/>
      <c r="I62" s="9"/>
      <c r="J62" s="9"/>
      <c r="K62" s="9"/>
    </row>
    <row r="63" spans="3:11" ht="21">
      <c r="C63" s="8"/>
      <c r="D63" s="8"/>
      <c r="E63" s="8"/>
      <c r="F63" s="8"/>
      <c r="G63" s="8"/>
      <c r="H63" s="8"/>
      <c r="I63" s="9"/>
      <c r="J63" s="9"/>
      <c r="K63" s="9"/>
    </row>
  </sheetData>
  <mergeCells count="17">
    <mergeCell ref="C57:E57"/>
    <mergeCell ref="G57:H57"/>
    <mergeCell ref="C58:E58"/>
    <mergeCell ref="G58:H58"/>
    <mergeCell ref="D26:E26"/>
    <mergeCell ref="F26:G26"/>
    <mergeCell ref="F30:H31"/>
    <mergeCell ref="F33:H33"/>
    <mergeCell ref="C41:K41"/>
    <mergeCell ref="C48:K48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2:L63"/>
  <sheetViews>
    <sheetView topLeftCell="A10" zoomScale="70" zoomScaleNormal="70" workbookViewId="0">
      <selection activeCell="F25" sqref="F2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>
      <c r="C4" s="8"/>
      <c r="D4" s="8"/>
      <c r="E4" s="8"/>
      <c r="F4" s="8"/>
      <c r="G4" s="8"/>
      <c r="H4" s="8"/>
      <c r="I4" s="82"/>
      <c r="J4" s="82"/>
      <c r="K4" s="82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87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88</v>
      </c>
      <c r="E16" s="49" t="s">
        <v>89</v>
      </c>
      <c r="F16" s="18"/>
      <c r="G16" s="18"/>
      <c r="H16" s="18"/>
      <c r="I16" s="18">
        <f>K36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>
      <c r="C20" s="38">
        <v>43960</v>
      </c>
      <c r="D20" s="87" t="s">
        <v>32</v>
      </c>
      <c r="E20" s="87"/>
      <c r="F20" s="46" t="s">
        <v>90</v>
      </c>
      <c r="G20" s="46"/>
      <c r="H20" s="46"/>
      <c r="I20" s="9"/>
      <c r="J20" s="22">
        <v>0</v>
      </c>
      <c r="K20" s="9">
        <f>H21</f>
        <v>0</v>
      </c>
    </row>
    <row r="21" spans="3:11" ht="21">
      <c r="C21" s="39"/>
      <c r="D21" s="8"/>
      <c r="E21" s="8"/>
      <c r="F21" s="46">
        <v>0</v>
      </c>
      <c r="G21" s="46">
        <v>0</v>
      </c>
      <c r="H21" s="47">
        <f>(F21-G21)*9.06</f>
        <v>0</v>
      </c>
      <c r="I21" s="9"/>
      <c r="J21" s="9"/>
      <c r="K21" s="9"/>
    </row>
    <row r="22" spans="3:11" ht="21">
      <c r="C22" s="39"/>
      <c r="D22" s="92" t="s">
        <v>63</v>
      </c>
      <c r="E22" s="92"/>
      <c r="F22" s="93">
        <f>F21-G21</f>
        <v>0</v>
      </c>
      <c r="G22" s="93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43960</v>
      </c>
      <c r="D24" s="8" t="s">
        <v>15</v>
      </c>
      <c r="E24" s="8"/>
      <c r="F24" s="46" t="s">
        <v>91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0</v>
      </c>
      <c r="G25" s="46">
        <v>0</v>
      </c>
      <c r="H25" s="47">
        <f>(F25-G25)*97.55</f>
        <v>0</v>
      </c>
      <c r="I25" s="9"/>
      <c r="J25" s="9"/>
      <c r="K25" s="9"/>
    </row>
    <row r="26" spans="3:11" ht="21">
      <c r="C26" s="39"/>
      <c r="D26" s="92" t="s">
        <v>64</v>
      </c>
      <c r="E26" s="92"/>
      <c r="F26" s="93">
        <f>F25-G25</f>
        <v>0</v>
      </c>
      <c r="G26" s="93"/>
      <c r="H26" s="45"/>
      <c r="I26" s="9"/>
      <c r="J26" s="9"/>
      <c r="K26" s="9"/>
    </row>
    <row r="27" spans="3:11" ht="21">
      <c r="C27" s="39"/>
      <c r="D27" s="68"/>
      <c r="E27" s="68"/>
      <c r="F27" s="69"/>
      <c r="G27" s="69"/>
      <c r="H27" s="45"/>
      <c r="I27" s="9"/>
      <c r="J27" s="9"/>
      <c r="K27" s="9"/>
    </row>
    <row r="28" spans="3:11" ht="21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70"/>
      <c r="D29" s="70"/>
      <c r="E29" s="70"/>
      <c r="F29" s="8"/>
      <c r="G29" s="8"/>
      <c r="H29" s="8"/>
      <c r="I29" s="9"/>
      <c r="J29" s="22"/>
      <c r="K29" s="9"/>
    </row>
    <row r="30" spans="3:11" ht="21">
      <c r="C30" s="70"/>
      <c r="D30" s="70"/>
      <c r="E30" s="70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>
      <c r="C31" s="70"/>
      <c r="D31" s="70"/>
      <c r="E31" s="70"/>
      <c r="F31" s="89"/>
      <c r="G31" s="89"/>
      <c r="H31" s="89"/>
      <c r="I31" s="9"/>
      <c r="J31" s="9"/>
      <c r="K31" s="9"/>
    </row>
    <row r="32" spans="3:11" ht="21">
      <c r="C32" s="40"/>
      <c r="D32" s="44"/>
      <c r="E32" s="44"/>
      <c r="F32" s="67"/>
      <c r="G32" s="67"/>
      <c r="H32" s="67"/>
      <c r="I32" s="9"/>
      <c r="J32" s="9"/>
      <c r="K32" s="9"/>
    </row>
    <row r="33" spans="2:12" ht="21">
      <c r="C33" s="38"/>
      <c r="D33" s="44"/>
      <c r="E33" s="44"/>
      <c r="F33" s="88"/>
      <c r="G33" s="89"/>
      <c r="H33" s="89"/>
      <c r="I33" s="9"/>
      <c r="J33" s="9">
        <v>0</v>
      </c>
      <c r="K33" s="9">
        <f>I33+J33</f>
        <v>0</v>
      </c>
    </row>
    <row r="34" spans="2:12" ht="27" customHeight="1">
      <c r="C34" s="40"/>
      <c r="D34" s="44"/>
      <c r="E34" s="44"/>
      <c r="F34" s="67"/>
      <c r="G34" s="67"/>
      <c r="H34" s="67"/>
      <c r="I34" s="9"/>
      <c r="J34" s="9"/>
      <c r="K34" s="9"/>
    </row>
    <row r="35" spans="2:12" ht="21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0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>
      <c r="B42" s="3"/>
      <c r="C42" s="66"/>
      <c r="D42" s="66"/>
      <c r="E42" s="66"/>
      <c r="F42" s="66"/>
      <c r="G42" s="66"/>
      <c r="H42" s="66"/>
      <c r="I42" s="66"/>
      <c r="J42" s="66"/>
      <c r="K42" s="66"/>
      <c r="L42" s="3"/>
    </row>
    <row r="43" spans="2:12" s="8" customFormat="1" ht="23.25">
      <c r="B43" s="3"/>
      <c r="C43" s="61" t="s">
        <v>57</v>
      </c>
      <c r="D43" s="55" t="s">
        <v>75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>
      <c r="B44" s="3"/>
      <c r="C44" s="1"/>
      <c r="D44" s="55" t="s">
        <v>76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>
      <c r="B45" s="3"/>
      <c r="C45" s="3"/>
      <c r="D45" s="55" t="s">
        <v>59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>
      <c r="C48" s="90"/>
      <c r="D48" s="90"/>
      <c r="E48" s="90"/>
      <c r="F48" s="90"/>
      <c r="G48" s="90"/>
      <c r="H48" s="90"/>
      <c r="I48" s="90"/>
      <c r="J48" s="90"/>
      <c r="K48" s="90"/>
    </row>
    <row r="49" spans="3:11" ht="30" customHeight="1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>
      <c r="C51" s="8"/>
      <c r="D51" s="8"/>
      <c r="E51" s="8"/>
      <c r="F51" s="8"/>
      <c r="G51" s="8"/>
      <c r="H51" s="8"/>
      <c r="I51" s="9"/>
      <c r="J51" s="9"/>
      <c r="K51" s="9"/>
    </row>
    <row r="54" spans="3:11" ht="21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">
      <c r="C57" s="91" t="s">
        <v>33</v>
      </c>
      <c r="D57" s="91"/>
      <c r="E57" s="91"/>
      <c r="F57" s="8"/>
      <c r="G57" s="91" t="s">
        <v>31</v>
      </c>
      <c r="H57" s="91"/>
      <c r="I57" s="9"/>
      <c r="J57" s="9"/>
      <c r="K57" s="9"/>
    </row>
    <row r="58" spans="3:11" ht="21">
      <c r="C58" s="81" t="s">
        <v>23</v>
      </c>
      <c r="D58" s="81"/>
      <c r="E58" s="81"/>
      <c r="F58" s="8"/>
      <c r="G58" s="81" t="s">
        <v>24</v>
      </c>
      <c r="H58" s="81"/>
      <c r="I58" s="9"/>
      <c r="J58" s="9"/>
      <c r="K58" s="9"/>
    </row>
    <row r="59" spans="3:11" ht="21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>
      <c r="C60" s="23"/>
      <c r="D60" s="23"/>
      <c r="E60" s="23"/>
      <c r="F60" s="23"/>
      <c r="G60" s="23"/>
      <c r="H60" s="23"/>
      <c r="I60" s="40"/>
      <c r="J60" s="43" t="s">
        <v>26</v>
      </c>
      <c r="K60" s="24"/>
    </row>
    <row r="61" spans="3:11" ht="21">
      <c r="C61" s="8"/>
      <c r="D61" s="8"/>
      <c r="E61" s="8"/>
      <c r="F61" s="8"/>
      <c r="G61" s="8"/>
      <c r="H61" s="8"/>
      <c r="I61" s="9"/>
      <c r="J61" s="9"/>
      <c r="K61" s="9"/>
    </row>
    <row r="62" spans="3:11" ht="21">
      <c r="C62" s="7"/>
      <c r="D62" s="8"/>
      <c r="E62" s="8"/>
      <c r="F62" s="8"/>
      <c r="G62" s="8"/>
      <c r="H62" s="8"/>
      <c r="I62" s="9"/>
      <c r="J62" s="9"/>
      <c r="K62" s="9"/>
    </row>
    <row r="63" spans="3:11" ht="21">
      <c r="C63" s="8"/>
      <c r="D63" s="8"/>
      <c r="E63" s="8"/>
      <c r="F63" s="8"/>
      <c r="G63" s="8"/>
      <c r="H63" s="8"/>
      <c r="I63" s="9"/>
      <c r="J63" s="9"/>
      <c r="K63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7:E57"/>
    <mergeCell ref="G57:H57"/>
    <mergeCell ref="C58:E58"/>
    <mergeCell ref="G58:H58"/>
    <mergeCell ref="D26:E26"/>
    <mergeCell ref="F26:G26"/>
    <mergeCell ref="F30:H31"/>
    <mergeCell ref="F33:H33"/>
    <mergeCell ref="C41:K41"/>
    <mergeCell ref="C48:K48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DEC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DEC 2020</vt:lpstr>
      <vt:lpstr>'APR 2020'!Print_Area</vt:lpstr>
      <vt:lpstr>'AUG 2020'!Print_Area</vt:lpstr>
      <vt:lpstr>'DEC 2019'!Print_Area</vt:lpstr>
      <vt:lpstr>'DEC 2020'!Print_Area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2019-11-05T02:35:12Z</cp:lastPrinted>
  <dcterms:created xsi:type="dcterms:W3CDTF">2018-02-28T02:33:50Z</dcterms:created>
  <dcterms:modified xsi:type="dcterms:W3CDTF">2020-11-27T04:07:05Z</dcterms:modified>
</cp:coreProperties>
</file>