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2020'!$A$1:$K$60</definedName>
    <definedName name="_xlnm.Print_Area" localSheetId="9">'NOV 2020'!$A$1:$K$54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H25" i="12" l="1"/>
  <c r="H21" i="12"/>
  <c r="H16" i="12" l="1"/>
  <c r="G16" i="12"/>
  <c r="K32" i="12" l="1"/>
  <c r="H29" i="12"/>
  <c r="K28" i="12" s="1"/>
  <c r="F26" i="12"/>
  <c r="K24" i="12"/>
  <c r="F22" i="12"/>
  <c r="K20" i="12"/>
  <c r="K33" i="12" l="1"/>
  <c r="I16" i="12" s="1"/>
  <c r="J16" i="12" s="1"/>
  <c r="K35" i="12" l="1"/>
  <c r="H29" i="11"/>
  <c r="K28" i="11" s="1"/>
  <c r="H25" i="11" l="1"/>
  <c r="H21" i="11" l="1"/>
  <c r="K35" i="11" l="1"/>
  <c r="F26" i="11"/>
  <c r="K24" i="11"/>
  <c r="F22" i="11"/>
  <c r="K20" i="11"/>
  <c r="K36" i="11" l="1"/>
  <c r="I16" i="11"/>
  <c r="J16" i="11" s="1"/>
  <c r="H21" i="10"/>
  <c r="H25" i="10"/>
  <c r="K24" i="10" s="1"/>
  <c r="K35" i="10"/>
  <c r="K30" i="10"/>
  <c r="K28" i="10"/>
  <c r="F26" i="10"/>
  <c r="F22" i="10"/>
  <c r="K20" i="10"/>
  <c r="K38" i="11" l="1"/>
  <c r="K36" i="10"/>
  <c r="I16" i="10" s="1"/>
  <c r="K38" i="10" s="1"/>
  <c r="J16" i="10"/>
  <c r="H25" i="9"/>
  <c r="H21" i="9"/>
  <c r="K35" i="9" l="1"/>
  <c r="K30" i="9"/>
  <c r="K28" i="9"/>
  <c r="F26" i="9"/>
  <c r="K24" i="9"/>
  <c r="F22" i="9"/>
  <c r="K20" i="9"/>
  <c r="K36" i="9" l="1"/>
  <c r="I16" i="9" s="1"/>
  <c r="K38" i="9" s="1"/>
  <c r="H25" i="8"/>
  <c r="K24" i="8" s="1"/>
  <c r="H21" i="8"/>
  <c r="K20" i="8" s="1"/>
  <c r="K35" i="8"/>
  <c r="K30" i="8"/>
  <c r="K28" i="8"/>
  <c r="F26" i="8"/>
  <c r="F22" i="8"/>
  <c r="H21" i="6"/>
  <c r="H25" i="7"/>
  <c r="K24" i="7" s="1"/>
  <c r="H21" i="7"/>
  <c r="K20" i="7" s="1"/>
  <c r="K35" i="7"/>
  <c r="K30" i="7"/>
  <c r="F26" i="7"/>
  <c r="F22" i="7"/>
  <c r="J16" i="9" l="1"/>
  <c r="K36" i="8"/>
  <c r="I16" i="8" s="1"/>
  <c r="J16" i="8"/>
  <c r="K38" i="8"/>
  <c r="K28" i="7"/>
  <c r="K36" i="7" s="1"/>
  <c r="I16" i="7" s="1"/>
  <c r="K33" i="6"/>
  <c r="K35" i="6"/>
  <c r="K30" i="6"/>
  <c r="F26" i="6"/>
  <c r="H25" i="6"/>
  <c r="K24" i="6" s="1"/>
  <c r="F22" i="6"/>
  <c r="I28" i="6"/>
  <c r="K28" i="6" s="1"/>
  <c r="K20" i="6"/>
  <c r="K36" i="6" l="1"/>
  <c r="I16" i="6" s="1"/>
  <c r="K38" i="7"/>
  <c r="J16" i="7"/>
  <c r="F26" i="5"/>
  <c r="F22" i="5"/>
  <c r="H25" i="5"/>
  <c r="K24" i="5" s="1"/>
  <c r="H21" i="5"/>
  <c r="K20" i="5" s="1"/>
  <c r="K35" i="5"/>
  <c r="K33" i="5"/>
  <c r="K30" i="5"/>
  <c r="I28" i="5" l="1"/>
  <c r="K28" i="5" s="1"/>
  <c r="K38" i="6"/>
  <c r="J16" i="6"/>
  <c r="K36" i="5"/>
  <c r="I16" i="5" s="1"/>
  <c r="K38" i="5" s="1"/>
  <c r="K34" i="4"/>
  <c r="K32" i="4"/>
  <c r="K29" i="4"/>
  <c r="K27" i="4"/>
  <c r="H25" i="4"/>
  <c r="K24" i="4" s="1"/>
  <c r="H21" i="4"/>
  <c r="K20" i="4"/>
  <c r="J16" i="5" l="1"/>
  <c r="K35" i="4"/>
  <c r="I16" i="4" s="1"/>
  <c r="J16" i="4" s="1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<sst xmlns="http://schemas.openxmlformats.org/spreadsheetml/2006/main" count="466" uniqueCount="108">
  <si>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</si>
  <si>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</si>
  <si>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</si>
  <si>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</si>
  <si>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</si>
  <si>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</si>
  <si>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</si>
  <si>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</si>
  <si>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</si>
  <si>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</si>
  <si>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</si>
  <si>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</si>
  <si>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</si>
  <si>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</si>
  <si>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</si>
  <si>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</si>
  <si>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</si>
  <si>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</si>
  <si>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</si>
  <si>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</si>
  <si>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</si>
  <si>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</si>
  <si>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</si>
  <si>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</si>
  <si>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</si>
  <si>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</si>
  <si>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</si>
  <si>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</si>
  <si>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</si>
  <si>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</si>
  <si>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</si>
  <si>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</si>
  <si>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</si>
  <si>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</si>
  <si>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</si>
  <si>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</si>
  <si>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CRISTIAN LAZANA</t>
  </si>
  <si>
    <t>25B07</t>
  </si>
  <si>
    <t>BILLING MONTH: FEBRUARY 2020</t>
  </si>
  <si>
    <t>MAR 5 2020</t>
  </si>
  <si>
    <t>MAR 15 2020</t>
  </si>
  <si>
    <t>PRES: FEB 25 2020 - PREV: FEB 14 2020 * 15.83</t>
  </si>
  <si>
    <t>PRES: FEB 25 2020 - PREV: FEB 14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</si>
  <si>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</si>
  <si>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</si>
  <si>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</si>
  <si>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</si>
  <si>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</si>
  <si>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</si>
  <si>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</si>
  <si>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</si>
  <si>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</si>
  <si>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</si>
  <si>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</si>
  <si>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</si>
  <si>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</si>
  <si>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</si>
  <si>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</si>
  <si>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</si>
  <si>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</si>
  <si>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</si>
  <si>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</si>
  <si>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</si>
  <si>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</si>
  <si>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</si>
  <si>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</si>
  <si>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</si>
  <si>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</si>
  <si>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</si>
  <si>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2020 - 8 kWh x 10.98 = 87.84 + 20% (AC) = 105.41 - 126.64 (billing Mar2020) = </t>
    </r>
    <r>
      <rPr>
        <b/>
        <u/>
        <sz val="14"/>
        <color rgb="FFFF0000"/>
        <rFont val="Calibri"/>
        <family val="2"/>
        <scheme val="minor"/>
      </rPr>
      <t>21.23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</si>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</sst>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7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1279072</xdr:colOff>
      <xdr:row>46</xdr:row>
      <xdr:rowOff>149679</xdr:rowOff>
    </xdr:from>
    <xdr:to>
      <xdr:col>7</xdr:col>
      <xdr:colOff>704850</xdr:colOff>
      <xdr:row>51</xdr:row>
      <xdr:rowOff>112073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143" y="1397453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5B07%20-%20LAZ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L17">
            <v>1.999999999998181E-2</v>
          </cell>
        </row>
      </sheetData>
      <sheetData sheetId="1">
        <row r="12">
          <cell r="E12">
            <v>5479.2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0" t="s">
        <v>32</v>
      </c>
      <c r="E20" s="90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85" zoomScaleNormal="85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95</v>
      </c>
      <c r="H15" s="13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102</v>
      </c>
      <c r="E16" s="48" t="s">
        <v>103</v>
      </c>
      <c r="F16" s="18"/>
      <c r="G16" s="18">
        <f>[1]ASU!$E$12</f>
        <v>5479.2</v>
      </c>
      <c r="H16" s="18">
        <f>[1]Sheet1!$L$17</f>
        <v>1.999999999998181E-2</v>
      </c>
      <c r="I16" s="18">
        <f>K33</f>
        <v>3217.9799999999996</v>
      </c>
      <c r="J16" s="18">
        <f>I16+H16+G16</f>
        <v>8697.1999999999989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1" t="s">
        <v>32</v>
      </c>
      <c r="E20" s="101"/>
      <c r="F20" s="45" t="s">
        <v>106</v>
      </c>
      <c r="G20" s="45"/>
      <c r="H20" s="45"/>
      <c r="I20" s="9"/>
      <c r="J20" s="22">
        <v>0</v>
      </c>
      <c r="K20" s="9">
        <f>H21</f>
        <v>1652.12</v>
      </c>
    </row>
    <row r="21" spans="3:11" ht="21" x14ac:dyDescent="0.35">
      <c r="C21" s="38"/>
      <c r="D21" s="8"/>
      <c r="E21" s="8"/>
      <c r="F21" s="45">
        <v>594</v>
      </c>
      <c r="G21" s="45">
        <v>388</v>
      </c>
      <c r="H21" s="46">
        <f>(F21-G21)*8.02</f>
        <v>1652.12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206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107</v>
      </c>
      <c r="G24" s="45"/>
      <c r="H24" s="45"/>
      <c r="I24" s="9"/>
      <c r="J24" s="22">
        <v>0</v>
      </c>
      <c r="K24" s="9">
        <f>H25</f>
        <v>196.06</v>
      </c>
    </row>
    <row r="25" spans="3:11" ht="21" x14ac:dyDescent="0.35">
      <c r="D25" s="8"/>
      <c r="E25" s="8"/>
      <c r="F25" s="45">
        <v>6</v>
      </c>
      <c r="G25" s="45">
        <v>4</v>
      </c>
      <c r="H25" s="46">
        <f>(F25-G25)*98.03</f>
        <v>196.06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2</v>
      </c>
      <c r="G26" s="96"/>
      <c r="H26" s="44"/>
      <c r="I26" s="9"/>
      <c r="J26" s="9"/>
      <c r="K26" s="9"/>
    </row>
    <row r="27" spans="3:11" ht="21" x14ac:dyDescent="0.35">
      <c r="C27" s="38"/>
      <c r="D27" s="80"/>
      <c r="E27" s="80"/>
      <c r="F27" s="81"/>
      <c r="G27" s="81"/>
      <c r="H27" s="44"/>
      <c r="I27" s="9"/>
      <c r="J27" s="9"/>
      <c r="K27" s="9"/>
    </row>
    <row r="28" spans="3:11" ht="21" x14ac:dyDescent="0.35">
      <c r="C28" s="37">
        <v>44170</v>
      </c>
      <c r="D28" s="101" t="s">
        <v>99</v>
      </c>
      <c r="E28" s="101"/>
      <c r="F28" s="45" t="s">
        <v>104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customHeight="1" x14ac:dyDescent="0.35">
      <c r="C30" s="37"/>
      <c r="D30" s="99"/>
      <c r="E30" s="99"/>
      <c r="F30" s="100"/>
      <c r="G30" s="100"/>
      <c r="H30" s="100"/>
      <c r="I30" s="100"/>
      <c r="J30" s="63"/>
      <c r="K30" s="64"/>
    </row>
    <row r="31" spans="3:11" ht="27" customHeight="1" x14ac:dyDescent="0.35">
      <c r="C31" s="39"/>
      <c r="D31" s="43"/>
      <c r="E31" s="43"/>
      <c r="F31" s="79"/>
      <c r="G31" s="79"/>
      <c r="H31" s="79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(K20+K24+K28)</f>
        <v>3217.9799999999996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8697.1999999999989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8" t="s">
        <v>17</v>
      </c>
      <c r="D38" s="98"/>
      <c r="E38" s="98"/>
      <c r="F38" s="98"/>
      <c r="G38" s="98"/>
      <c r="H38" s="98"/>
      <c r="I38" s="98"/>
      <c r="J38" s="98"/>
      <c r="K38" s="98"/>
      <c r="L38" s="3"/>
    </row>
    <row r="39" spans="2:12" s="8" customFormat="1" ht="21" x14ac:dyDescent="0.35">
      <c r="B39" s="3"/>
      <c r="C39" s="78"/>
      <c r="D39" s="78"/>
      <c r="E39" s="78"/>
      <c r="F39" s="78"/>
      <c r="G39" s="78"/>
      <c r="H39" s="78"/>
      <c r="I39" s="78"/>
      <c r="J39" s="78"/>
      <c r="K39" s="78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3"/>
      <c r="D42" s="93"/>
      <c r="E42" s="93"/>
      <c r="F42" s="93"/>
      <c r="G42" s="93"/>
      <c r="H42" s="93"/>
      <c r="I42" s="93"/>
      <c r="J42" s="93"/>
      <c r="K42" s="93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105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0:E30"/>
    <mergeCell ref="F30:I30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117.31</v>
      </c>
      <c r="I16" s="18">
        <f>K35</f>
        <v>126.64</v>
      </c>
      <c r="J16" s="18">
        <f>I16+H16+G16</f>
        <v>243.95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0" t="s">
        <v>32</v>
      </c>
      <c r="E20" s="90"/>
      <c r="F20" s="45" t="s">
        <v>46</v>
      </c>
      <c r="G20" s="45"/>
      <c r="H20" s="45"/>
      <c r="I20" s="9"/>
      <c r="J20" s="22">
        <v>0</v>
      </c>
      <c r="K20" s="9">
        <f>H21</f>
        <v>126.64</v>
      </c>
    </row>
    <row r="21" spans="3:11" ht="21" x14ac:dyDescent="0.35">
      <c r="C21" s="38"/>
      <c r="D21" s="8"/>
      <c r="E21" s="8"/>
      <c r="F21" s="45">
        <v>8</v>
      </c>
      <c r="G21" s="45">
        <v>0</v>
      </c>
      <c r="H21" s="46">
        <f>(F21-G21)*15.83</f>
        <v>126.64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126.64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243.95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C42" sqref="C42: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243.95</v>
      </c>
      <c r="I16" s="18">
        <f>K36</f>
        <v>0</v>
      </c>
      <c r="J16" s="18">
        <f>I16+H16+G16</f>
        <v>243.95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0" t="s">
        <v>32</v>
      </c>
      <c r="E20" s="90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7" t="s">
        <v>59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243.95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 x14ac:dyDescent="0.3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2" zoomScale="55" zoomScaleNormal="55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243.95</v>
      </c>
      <c r="I16" s="18">
        <f>K36</f>
        <v>-21.23</v>
      </c>
      <c r="J16" s="18">
        <f>I16+H16+G16</f>
        <v>222.72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0" t="s">
        <v>32</v>
      </c>
      <c r="E20" s="90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7" t="s">
        <v>65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96.95" customHeight="1" x14ac:dyDescent="0.35">
      <c r="C33" s="37"/>
      <c r="D33" s="99" t="s">
        <v>68</v>
      </c>
      <c r="E33" s="99"/>
      <c r="F33" s="100" t="s">
        <v>69</v>
      </c>
      <c r="G33" s="100"/>
      <c r="H33" s="100"/>
      <c r="I33" s="100"/>
      <c r="J33" s="63">
        <v>0</v>
      </c>
      <c r="K33" s="64">
        <f>21.23</f>
        <v>21.23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-21.23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222.72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8" workbookViewId="0">
      <selection activeCell="A43" sqref="A43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222.72</v>
      </c>
      <c r="I16" s="18">
        <f>K36</f>
        <v>0</v>
      </c>
      <c r="J16" s="18">
        <f>I16+H16+G16</f>
        <v>222.72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0" t="s">
        <v>32</v>
      </c>
      <c r="E20" s="90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3"/>
      <c r="K33" s="64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222.72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O28" sqref="O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222.72</v>
      </c>
      <c r="I16" s="18">
        <f>K36</f>
        <v>96.72</v>
      </c>
      <c r="J16" s="18">
        <f>I16+H16+G16</f>
        <v>319.44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0" t="s">
        <v>32</v>
      </c>
      <c r="E20" s="90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3"/>
      <c r="K33" s="64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319.44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S19" sqref="S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319.44</v>
      </c>
      <c r="I16" s="18">
        <f>K36</f>
        <v>97.55</v>
      </c>
      <c r="J16" s="18">
        <f>I16+H16+G16</f>
        <v>416.99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0" t="s">
        <v>32</v>
      </c>
      <c r="E20" s="90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3"/>
      <c r="K33" s="64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97.55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416.99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416.99</v>
      </c>
      <c r="I16" s="18">
        <f>K36</f>
        <v>1755.03</v>
      </c>
      <c r="J16" s="18">
        <f>I16+H16+G16</f>
        <v>2172.02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0" t="s">
        <v>32</v>
      </c>
      <c r="E20" s="90"/>
      <c r="F20" s="45" t="s">
        <v>88</v>
      </c>
      <c r="G20" s="45"/>
      <c r="H20" s="45"/>
      <c r="I20" s="9"/>
      <c r="J20" s="22">
        <v>0</v>
      </c>
      <c r="K20" s="9">
        <f>H21</f>
        <v>1656.96</v>
      </c>
    </row>
    <row r="21" spans="3:11" ht="21" x14ac:dyDescent="0.35">
      <c r="C21" s="38"/>
      <c r="D21" s="8"/>
      <c r="E21" s="8"/>
      <c r="F21" s="45">
        <v>200</v>
      </c>
      <c r="G21" s="45">
        <v>8</v>
      </c>
      <c r="H21" s="46">
        <f>(F21-G21)*8.63</f>
        <v>1656.96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192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D25" s="8"/>
      <c r="E25" s="8"/>
      <c r="F25" s="45">
        <v>4</v>
      </c>
      <c r="G25" s="45">
        <v>3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3"/>
      <c r="K33" s="64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1755.03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2172.02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95</v>
      </c>
      <c r="H15" s="13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90</v>
      </c>
      <c r="E16" s="48" t="s">
        <v>91</v>
      </c>
      <c r="F16" s="18"/>
      <c r="G16" s="18">
        <v>5479.2</v>
      </c>
      <c r="H16" s="18"/>
      <c r="I16" s="18">
        <f>K36</f>
        <v>2745.96</v>
      </c>
      <c r="J16" s="18">
        <f>I16+H16+G16</f>
        <v>8225.16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1" t="s">
        <v>97</v>
      </c>
      <c r="E20" s="101"/>
      <c r="F20" s="45" t="s">
        <v>92</v>
      </c>
      <c r="G20" s="45"/>
      <c r="H20" s="45"/>
      <c r="I20" s="9"/>
      <c r="J20" s="22">
        <v>0</v>
      </c>
      <c r="K20" s="9">
        <f>H21</f>
        <v>1376.16</v>
      </c>
    </row>
    <row r="21" spans="3:11" ht="21" x14ac:dyDescent="0.35">
      <c r="C21" s="38"/>
      <c r="D21" s="8"/>
      <c r="E21" s="8"/>
      <c r="F21" s="45">
        <v>388</v>
      </c>
      <c r="G21" s="45">
        <v>200</v>
      </c>
      <c r="H21" s="46">
        <f>(F21-G21)*7.32</f>
        <v>1376.16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188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98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 x14ac:dyDescent="0.35">
      <c r="C28" s="37">
        <v>43962</v>
      </c>
      <c r="D28" s="101" t="s">
        <v>99</v>
      </c>
      <c r="E28" s="101"/>
      <c r="F28" s="45" t="s">
        <v>100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x14ac:dyDescent="0.35">
      <c r="C30" s="69"/>
      <c r="D30" s="69"/>
      <c r="E30" s="69"/>
      <c r="F30" s="82"/>
      <c r="G30" s="83"/>
      <c r="H30" s="83"/>
      <c r="I30" s="9"/>
    </row>
    <row r="31" spans="3:11" ht="35.1" customHeight="1" x14ac:dyDescent="0.35">
      <c r="C31" s="69"/>
      <c r="D31" s="69"/>
      <c r="E31" s="69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3"/>
      <c r="K33" s="64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2745.96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8225.16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2020-11-05T08:16:34Z</cp:lastPrinted>
  <dcterms:created xsi:type="dcterms:W3CDTF">2018-02-28T02:33:50Z</dcterms:created>
  <dcterms:modified xsi:type="dcterms:W3CDTF">2020-12-18T08:48:01Z</dcterms:modified>
</cp:coreProperties>
</file>