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5" activeTab="11"/>
  </bookViews>
  <sheets>
    <sheet name="DEC 2019" sheetId="3" r:id="rId1"/>
    <sheet name="JAN 2020" sheetId="4" r:id="rId2"/>
    <sheet name="FEB 2020" sheetId="5" r:id="rId3"/>
    <sheet name="MAR 2020" sheetId="6" r:id="rId4"/>
    <sheet name="APR 2020" sheetId="7" r:id="rId5"/>
    <sheet name="MAY 2020" sheetId="8" r:id="rId6"/>
    <sheet name="JUN 2020" sheetId="9" r:id="rId7"/>
    <sheet name="JUL 2020" sheetId="10" r:id="rId8"/>
    <sheet name="AUG 2020" sheetId="11" r:id="rId9"/>
    <sheet name="SEPT 2020" sheetId="12" r:id="rId10"/>
    <sheet name="OCT 2020" sheetId="13" r:id="rId11"/>
    <sheet name="NOV 2020" sheetId="14" r:id="rId12"/>
  </sheets>
  <externalReferences>
    <externalReference r:id="rId13"/>
  </externalReferences>
  <definedNames>
    <definedName name="_xlnm.Print_Area" localSheetId="4">'APR 2020'!$A$1:$L$59</definedName>
    <definedName name="_xlnm.Print_Area" localSheetId="8">'AUG 2020'!$A$1:$L$57</definedName>
    <definedName name="_xlnm.Print_Area" localSheetId="0">'DEC 2019'!$A$1:$L$57</definedName>
    <definedName name="_xlnm.Print_Area" localSheetId="2">'FEB 2020'!$A$1:$L$57</definedName>
    <definedName name="_xlnm.Print_Area" localSheetId="1">'JAN 2020'!$A$1:$L$57</definedName>
    <definedName name="_xlnm.Print_Area" localSheetId="7">'JUL 2020'!$A$1:$L$57</definedName>
    <definedName name="_xlnm.Print_Area" localSheetId="6">'JUN 2020'!$A$1:$L$57</definedName>
    <definedName name="_xlnm.Print_Area" localSheetId="3">'MAR 2020'!$A$1:$L$57</definedName>
    <definedName name="_xlnm.Print_Area" localSheetId="5">'MAY 2020'!$A$1:$L$60</definedName>
    <definedName name="_xlnm.Print_Area" localSheetId="11">'NOV 2020'!$A$1:$K$57</definedName>
    <definedName name="_xlnm.Print_Area" localSheetId="10">'OCT 2020'!$A$1:$K$57</definedName>
    <definedName name="_xlnm.Print_Area" localSheetId="9">'SEPT 2020'!$A$1:$K$57</definedName>
  </definedNames>
  <calcPr calcId="152511"/>
</workbook>
</file>

<file path=xl/calcChain.xml><?xml version="1.0" encoding="utf-8"?>
<calcChain xmlns="http://schemas.openxmlformats.org/spreadsheetml/2006/main">
  <c r="K36" i="14" l="1"/>
  <c r="H25" i="14" l="1"/>
  <c r="H21" i="14"/>
  <c r="G16" i="14" l="1"/>
  <c r="K35" i="14" l="1"/>
  <c r="H29" i="14"/>
  <c r="K28" i="14" s="1"/>
  <c r="F26" i="14"/>
  <c r="K24" i="14"/>
  <c r="F22" i="14"/>
  <c r="K20" i="14"/>
  <c r="I16" i="14" l="1"/>
  <c r="J16" i="14" l="1"/>
  <c r="K38" i="14"/>
  <c r="K28" i="13" l="1"/>
  <c r="H29" i="13"/>
  <c r="H25" i="13" l="1"/>
  <c r="H21" i="13" l="1"/>
  <c r="K20" i="13" s="1"/>
  <c r="K36" i="13" s="1"/>
  <c r="K35" i="13"/>
  <c r="F26" i="13"/>
  <c r="K24" i="13"/>
  <c r="F22" i="13"/>
  <c r="I16" i="13" l="1"/>
  <c r="K38" i="13" s="1"/>
  <c r="H21" i="12"/>
  <c r="H25" i="12"/>
  <c r="K24" i="12" s="1"/>
  <c r="K35" i="12"/>
  <c r="K30" i="12"/>
  <c r="K28" i="12"/>
  <c r="F26" i="12"/>
  <c r="F22" i="12"/>
  <c r="K20" i="12"/>
  <c r="J16" i="13" l="1"/>
  <c r="K36" i="12"/>
  <c r="I16" i="12" s="1"/>
  <c r="K38" i="12" s="1"/>
  <c r="H25" i="11"/>
  <c r="H21" i="11"/>
  <c r="J16" i="12" l="1"/>
  <c r="K35" i="11"/>
  <c r="K30" i="11"/>
  <c r="K28" i="11"/>
  <c r="F26" i="11"/>
  <c r="K24" i="11"/>
  <c r="F22" i="11"/>
  <c r="K20" i="11"/>
  <c r="K36" i="11" l="1"/>
  <c r="I16" i="11" s="1"/>
  <c r="K38" i="11" s="1"/>
  <c r="H25" i="10"/>
  <c r="K24" i="10" s="1"/>
  <c r="H21" i="10"/>
  <c r="K20" i="10" s="1"/>
  <c r="K35" i="10"/>
  <c r="K30" i="10"/>
  <c r="K28" i="10"/>
  <c r="F26" i="10"/>
  <c r="F22" i="10"/>
  <c r="H25" i="9"/>
  <c r="K24" i="9" s="1"/>
  <c r="H21" i="9"/>
  <c r="K20" i="9" s="1"/>
  <c r="K35" i="9"/>
  <c r="K30" i="9"/>
  <c r="F26" i="9"/>
  <c r="F22" i="9"/>
  <c r="J16" i="11" l="1"/>
  <c r="K36" i="10"/>
  <c r="I16" i="10" s="1"/>
  <c r="K38" i="10" s="1"/>
  <c r="J16" i="10"/>
  <c r="K28" i="9"/>
  <c r="K36" i="9" s="1"/>
  <c r="I16" i="9" s="1"/>
  <c r="K38" i="9" s="1"/>
  <c r="K33" i="8"/>
  <c r="K35" i="8"/>
  <c r="K30" i="8"/>
  <c r="F26" i="8"/>
  <c r="H25" i="8"/>
  <c r="K24" i="8" s="1"/>
  <c r="F22" i="8"/>
  <c r="H21" i="8"/>
  <c r="K20" i="8" s="1"/>
  <c r="K36" i="8" l="1"/>
  <c r="J16" i="9"/>
  <c r="I28" i="8"/>
  <c r="K28" i="8" s="1"/>
  <c r="F26" i="7"/>
  <c r="F22" i="7"/>
  <c r="H25" i="7"/>
  <c r="K24" i="7" s="1"/>
  <c r="H21" i="7"/>
  <c r="K20" i="7" s="1"/>
  <c r="K35" i="7"/>
  <c r="K33" i="7"/>
  <c r="K30" i="7"/>
  <c r="I16" i="8" l="1"/>
  <c r="J16" i="8" s="1"/>
  <c r="I28" i="7"/>
  <c r="K28" i="7" s="1"/>
  <c r="K36" i="7"/>
  <c r="I16" i="7" s="1"/>
  <c r="J16" i="7" s="1"/>
  <c r="K34" i="6"/>
  <c r="K32" i="6"/>
  <c r="K29" i="6"/>
  <c r="K27" i="6"/>
  <c r="H25" i="6"/>
  <c r="K24" i="6"/>
  <c r="H21" i="6"/>
  <c r="K20" i="6"/>
  <c r="K35" i="6" s="1"/>
  <c r="I16" i="6" s="1"/>
  <c r="K38" i="8" l="1"/>
  <c r="K38" i="7"/>
  <c r="K37" i="6"/>
  <c r="J16" i="6"/>
  <c r="H25" i="5"/>
  <c r="K24" i="5" s="1"/>
  <c r="H21" i="5"/>
  <c r="K20" i="5" s="1"/>
  <c r="K34" i="5"/>
  <c r="K32" i="5"/>
  <c r="K29" i="5"/>
  <c r="K27" i="5"/>
  <c r="K35" i="5" l="1"/>
  <c r="I16" i="5" s="1"/>
  <c r="K37" i="5" s="1"/>
  <c r="H25" i="4"/>
  <c r="H21" i="4"/>
  <c r="J16" i="5" l="1"/>
  <c r="K34" i="4"/>
  <c r="K32" i="4"/>
  <c r="K29" i="4"/>
  <c r="K27" i="4"/>
  <c r="K24" i="4"/>
  <c r="K20" i="4"/>
  <c r="K35" i="4" s="1"/>
  <c r="I16" i="4" s="1"/>
  <c r="K37" i="4" l="1"/>
  <c r="J16" i="4"/>
  <c r="H25" i="3"/>
  <c r="H21" i="3" l="1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<sst xmlns="http://schemas.openxmlformats.org/spreadsheetml/2006/main" count="540" uniqueCount="116">
  <si>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</si>
  <si>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</si>
  <si>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</si>
  <si>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</si>
  <si>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</si>
  <si>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</si>
  <si>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</si>
  <si>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</si>
  <si>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</si>
  <si>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</si>
  <si>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</si>
  <si>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</si>
  <si>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</si>
  <si>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</si>
  <si>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</si>
  <si>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</si>
  <si>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</si>
  <si>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</si>
  <si>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</si>
  <si>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</si>
  <si>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</si>
  <si>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</si>
  <si>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</si>
  <si>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</si>
  <si>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</si>
  <si>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</si>
  <si>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</si>
  <si>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</si>
  <si>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</si>
  <si>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</si>
  <si>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</si>
  <si>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</si>
  <si>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</si>
  <si>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</si>
  <si>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</si>
  <si>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BILLING MONTH: DECEMBER 2019</t>
  </si>
  <si>
    <t>JAN 15 2020</t>
  </si>
  <si>
    <t>JAN 5 2020</t>
  </si>
  <si>
    <t>UNIT: 26B10</t>
  </si>
  <si>
    <t>ROCHELLE RAMOS</t>
  </si>
  <si>
    <t>PRES: DEC 25 2019 - PREV: DEC 9 2019 * 18.06</t>
  </si>
  <si>
    <t>PRES: DEC 25 2019 - PREV: DEC 9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</si>
  <si>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</si>
  <si>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</si>
  <si>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</si>
  <si>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</si>
  <si>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</si>
  <si>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</si>
  <si>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</si>
  <si>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</si>
  <si>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</si>
  <si>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</si>
  <si>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</si>
  <si>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</si>
  <si>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</si>
  <si>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</si>
  <si>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</si>
  <si>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</si>
  <si>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</si>
  <si>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</si>
  <si>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</si>
  <si>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</si>
  <si>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</si>
  <si>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</si>
  <si>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</si>
  <si>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</si>
  <si>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</si>
  <si>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</si>
  <si>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</si>
  <si>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</si>
  <si>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</si>
  <si>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</si>
  <si>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* SECURITY                                                            * JANITORIAL SERVICES                                             * PMS (BUILDING EQUIPMENTS) 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</si>
  <si>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</si>
  <si>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</si>
  <si>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</si>
  <si>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 
MAR 2020 - 2 kWh x 10.98 = 21.96 + 20% (AC) = 26.35 - 31.66 (billing Mar2020) = </t>
    </r>
    <r>
      <rPr>
        <b/>
        <u/>
        <sz val="14"/>
        <color rgb="FFFF0000"/>
        <rFont val="Calibri"/>
        <family val="2"/>
        <scheme val="minor"/>
      </rPr>
      <t>5.31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</si>
  <si>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</si>
  <si>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</si>
  <si>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</si>
  <si>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</si>
  <si>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</si>
  <si>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</si>
  <si>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</si>
  <si>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</si>
  <si>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</si>
  <si>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</si>
  <si>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</si>
  <si>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</si>
  <si>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</si>
  <si>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</si>
  <si>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</si>
  <si>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</si>
  <si>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</si>
  <si>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</si>
  <si>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</si>
  <si>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</si>
  <si>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</si>
  <si>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</si>
  <si>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</si>
  <si>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</si>
  <si>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</si>
  <si>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</si>
  <si>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</si>
  <si>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</si>
  <si>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</si>
  <si>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</si>
  <si>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</si>
  <si>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</si>
  <si>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</si>
  <si>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</si>
  <si>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</si>
  <si>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 xml:space="preserve">ELECTRICITY 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</si>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</sst>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5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64" fontId="17" fillId="0" borderId="0" xfId="1" applyFont="1"/>
    <xf numFmtId="164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3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123265</xdr:colOff>
      <xdr:row>49</xdr:row>
      <xdr:rowOff>67236</xdr:rowOff>
    </xdr:from>
    <xdr:to>
      <xdr:col>7</xdr:col>
      <xdr:colOff>868936</xdr:colOff>
      <xdr:row>54</xdr:row>
      <xdr:rowOff>42436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1030" y="13839265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4</xdr:col>
      <xdr:colOff>434900</xdr:colOff>
      <xdr:row>53</xdr:row>
      <xdr:rowOff>103894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4500412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123265</xdr:colOff>
      <xdr:row>49</xdr:row>
      <xdr:rowOff>67236</xdr:rowOff>
    </xdr:from>
    <xdr:to>
      <xdr:col>7</xdr:col>
      <xdr:colOff>868936</xdr:colOff>
      <xdr:row>54</xdr:row>
      <xdr:rowOff>42436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1590" y="13735611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26B10%20-%20RAM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/>
      <sheetData sheetId="1">
        <row r="12">
          <cell r="E12">
            <v>2790.6899999999996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37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3" t="s">
        <v>32</v>
      </c>
      <c r="E20" s="93"/>
      <c r="F20" s="46" t="s">
        <v>40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16</v>
      </c>
      <c r="G21" s="46">
        <v>16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85" zoomScaleNormal="85" workbookViewId="0">
      <selection activeCell="I9" sqref="I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93</v>
      </c>
      <c r="E16" s="49" t="s">
        <v>94</v>
      </c>
      <c r="F16" s="18"/>
      <c r="G16" s="18"/>
      <c r="H16" s="18">
        <v>336.29</v>
      </c>
      <c r="I16" s="18">
        <f>K36</f>
        <v>149.85</v>
      </c>
      <c r="J16" s="18">
        <f>I16+H16+G16</f>
        <v>486.14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3" t="s">
        <v>32</v>
      </c>
      <c r="E20" s="93"/>
      <c r="F20" s="46" t="s">
        <v>95</v>
      </c>
      <c r="G20" s="46"/>
      <c r="H20" s="46"/>
      <c r="I20" s="9"/>
      <c r="J20" s="22">
        <v>0</v>
      </c>
      <c r="K20" s="9">
        <f>H21</f>
        <v>51.78</v>
      </c>
    </row>
    <row r="21" spans="3:11" ht="21" x14ac:dyDescent="0.35">
      <c r="C21" s="39"/>
      <c r="D21" s="8"/>
      <c r="E21" s="8"/>
      <c r="F21" s="46">
        <v>26</v>
      </c>
      <c r="G21" s="46">
        <v>20</v>
      </c>
      <c r="H21" s="47">
        <f>(F21-G21)*8.63</f>
        <v>51.78</v>
      </c>
      <c r="I21" s="9"/>
      <c r="J21" s="9"/>
      <c r="K21" s="9"/>
    </row>
    <row r="22" spans="3:11" ht="21" x14ac:dyDescent="0.35">
      <c r="C22" s="39"/>
      <c r="D22" s="98" t="s">
        <v>65</v>
      </c>
      <c r="E22" s="98"/>
      <c r="F22" s="99">
        <f>F21-G21</f>
        <v>6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96</v>
      </c>
      <c r="G24" s="46"/>
      <c r="H24" s="46"/>
      <c r="I24" s="9"/>
      <c r="J24" s="22">
        <v>0</v>
      </c>
      <c r="K24" s="9">
        <f>H25</f>
        <v>98.07</v>
      </c>
    </row>
    <row r="25" spans="3:11" ht="21" x14ac:dyDescent="0.35">
      <c r="C25" s="39"/>
      <c r="D25" s="8"/>
      <c r="E25" s="8"/>
      <c r="F25" s="46">
        <v>4</v>
      </c>
      <c r="G25" s="46">
        <v>3</v>
      </c>
      <c r="H25" s="47">
        <f>(F25-G25)*98.07</f>
        <v>98.07</v>
      </c>
      <c r="I25" s="9"/>
      <c r="J25" s="9"/>
      <c r="K25" s="9"/>
    </row>
    <row r="26" spans="3:11" ht="21" x14ac:dyDescent="0.35">
      <c r="C26" s="39"/>
      <c r="D26" s="98" t="s">
        <v>66</v>
      </c>
      <c r="E26" s="98"/>
      <c r="F26" s="99">
        <f>F25-G25</f>
        <v>1</v>
      </c>
      <c r="G26" s="99"/>
      <c r="H26" s="45"/>
      <c r="I26" s="9"/>
      <c r="J26" s="9"/>
      <c r="K26" s="9"/>
    </row>
    <row r="27" spans="3:11" ht="21" x14ac:dyDescent="0.35">
      <c r="C27" s="39"/>
      <c r="D27" s="75"/>
      <c r="E27" s="75"/>
      <c r="F27" s="76"/>
      <c r="G27" s="76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2"/>
      <c r="D29" s="72"/>
      <c r="E29" s="72"/>
      <c r="F29" s="8"/>
      <c r="G29" s="8"/>
      <c r="H29" s="8"/>
      <c r="I29" s="9"/>
      <c r="J29" s="22"/>
      <c r="K29" s="9"/>
    </row>
    <row r="30" spans="3:11" ht="21" x14ac:dyDescent="0.35">
      <c r="C30" s="72"/>
      <c r="D30" s="72"/>
      <c r="E30" s="72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2"/>
      <c r="D31" s="72"/>
      <c r="E31" s="72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customHeight="1" x14ac:dyDescent="0.35">
      <c r="C33" s="38"/>
      <c r="D33" s="102"/>
      <c r="E33" s="102"/>
      <c r="F33" s="103"/>
      <c r="G33" s="103"/>
      <c r="H33" s="103"/>
      <c r="I33" s="103"/>
      <c r="J33" s="66"/>
      <c r="K33" s="67"/>
    </row>
    <row r="34" spans="2:12" ht="27" customHeight="1" x14ac:dyDescent="0.35">
      <c r="C34" s="40"/>
      <c r="D34" s="44"/>
      <c r="E34" s="44"/>
      <c r="F34" s="74"/>
      <c r="G34" s="74"/>
      <c r="H34" s="7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149.85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486.14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73"/>
      <c r="D42" s="73"/>
      <c r="E42" s="73"/>
      <c r="F42" s="73"/>
      <c r="G42" s="73"/>
      <c r="H42" s="73"/>
      <c r="I42" s="73"/>
      <c r="J42" s="73"/>
      <c r="K42" s="73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85" zoomScaleNormal="85" workbookViewId="0">
      <selection activeCell="G17" sqref="G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102</v>
      </c>
      <c r="H15" s="13" t="s">
        <v>103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97</v>
      </c>
      <c r="E16" s="49" t="s">
        <v>98</v>
      </c>
      <c r="F16" s="18"/>
      <c r="G16" s="18">
        <v>5359.2</v>
      </c>
      <c r="H16" s="18">
        <v>486.14</v>
      </c>
      <c r="I16" s="18">
        <f>K36</f>
        <v>1940.04</v>
      </c>
      <c r="J16" s="18">
        <f>I16+H16+G16</f>
        <v>7785.3799999999992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104" t="s">
        <v>104</v>
      </c>
      <c r="E20" s="104"/>
      <c r="F20" s="46" t="s">
        <v>99</v>
      </c>
      <c r="G20" s="46"/>
      <c r="H20" s="46"/>
      <c r="I20" s="9"/>
      <c r="J20" s="22">
        <v>0</v>
      </c>
      <c r="K20" s="9">
        <f>H21</f>
        <v>600.24</v>
      </c>
    </row>
    <row r="21" spans="3:11" ht="21" x14ac:dyDescent="0.35">
      <c r="C21" s="39"/>
      <c r="D21" s="8"/>
      <c r="E21" s="8"/>
      <c r="F21" s="46">
        <v>108</v>
      </c>
      <c r="G21" s="46">
        <v>26</v>
      </c>
      <c r="H21" s="47">
        <f>(F21-G21)*7.32</f>
        <v>600.24</v>
      </c>
      <c r="I21" s="9"/>
      <c r="J21" s="9"/>
      <c r="K21" s="9"/>
    </row>
    <row r="22" spans="3:11" ht="21" x14ac:dyDescent="0.35">
      <c r="C22" s="39"/>
      <c r="D22" s="98" t="s">
        <v>65</v>
      </c>
      <c r="E22" s="98"/>
      <c r="F22" s="99">
        <f>F21-G21</f>
        <v>82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105</v>
      </c>
      <c r="E24" s="8"/>
      <c r="F24" s="46" t="s">
        <v>100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7"/>
      <c r="E25" s="8"/>
      <c r="F25" s="46">
        <v>4</v>
      </c>
      <c r="G25" s="46">
        <v>4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8" t="s">
        <v>66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79"/>
      <c r="E27" s="79"/>
      <c r="F27" s="80"/>
      <c r="G27" s="80"/>
      <c r="H27" s="45"/>
      <c r="I27" s="9"/>
      <c r="J27" s="9"/>
      <c r="K27" s="9"/>
    </row>
    <row r="28" spans="3:11" ht="21" x14ac:dyDescent="0.35">
      <c r="C28" s="38">
        <v>43962</v>
      </c>
      <c r="D28" s="104" t="s">
        <v>106</v>
      </c>
      <c r="E28" s="104"/>
      <c r="F28" s="46" t="s">
        <v>107</v>
      </c>
      <c r="G28" s="46"/>
      <c r="H28" s="46"/>
      <c r="I28" s="9"/>
      <c r="J28" s="22">
        <v>0</v>
      </c>
      <c r="K28" s="9">
        <f>H29</f>
        <v>1339.8</v>
      </c>
    </row>
    <row r="29" spans="3:11" ht="21" customHeight="1" x14ac:dyDescent="0.35">
      <c r="C29" s="39"/>
      <c r="D29" s="8"/>
      <c r="E29" s="8"/>
      <c r="F29" s="46">
        <v>22.33</v>
      </c>
      <c r="G29" s="46">
        <v>60</v>
      </c>
      <c r="H29" s="47">
        <f>F29*G29</f>
        <v>1339.8</v>
      </c>
      <c r="I29" s="9"/>
      <c r="J29" s="22"/>
      <c r="K29" s="9"/>
    </row>
    <row r="30" spans="3:11" ht="21" x14ac:dyDescent="0.35">
      <c r="C30" s="72"/>
      <c r="D30" s="72"/>
      <c r="E30" s="72"/>
      <c r="F30" s="85"/>
      <c r="G30" s="86"/>
      <c r="H30" s="86"/>
      <c r="I30" s="9"/>
    </row>
    <row r="31" spans="3:11" ht="35.1" customHeight="1" x14ac:dyDescent="0.35">
      <c r="C31" s="72"/>
      <c r="D31" s="72"/>
      <c r="E31" s="72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78"/>
      <c r="G32" s="78"/>
      <c r="H32" s="78"/>
      <c r="I32" s="9"/>
      <c r="J32" s="9"/>
      <c r="K32" s="9"/>
    </row>
    <row r="33" spans="2:12" ht="21" customHeight="1" x14ac:dyDescent="0.35">
      <c r="C33" s="38"/>
      <c r="D33" s="102"/>
      <c r="E33" s="102"/>
      <c r="F33" s="103"/>
      <c r="G33" s="103"/>
      <c r="H33" s="103"/>
      <c r="I33" s="103"/>
      <c r="J33" s="66"/>
      <c r="K33" s="67"/>
    </row>
    <row r="34" spans="2:12" ht="27" customHeight="1" x14ac:dyDescent="0.35">
      <c r="C34" s="40"/>
      <c r="D34" s="44"/>
      <c r="E34" s="44"/>
      <c r="F34" s="78"/>
      <c r="G34" s="78"/>
      <c r="H34" s="78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</f>
        <v>1940.04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7785.3799999999992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77"/>
      <c r="D42" s="77"/>
      <c r="E42" s="77"/>
      <c r="F42" s="77"/>
      <c r="G42" s="77"/>
      <c r="H42" s="77"/>
      <c r="I42" s="77"/>
      <c r="J42" s="77"/>
      <c r="K42" s="77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3:E33"/>
    <mergeCell ref="F33:I33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zoomScale="70" zoomScaleNormal="70" workbookViewId="0">
      <selection activeCell="I9" sqref="I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102</v>
      </c>
      <c r="H15" s="13" t="s">
        <v>103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109</v>
      </c>
      <c r="E16" s="49" t="s">
        <v>110</v>
      </c>
      <c r="F16" s="18"/>
      <c r="G16" s="18">
        <f>[1]ASU!$E$12</f>
        <v>2790.6899999999996</v>
      </c>
      <c r="H16" s="18"/>
      <c r="I16" s="18">
        <f>K36</f>
        <v>1936.86</v>
      </c>
      <c r="J16" s="18">
        <f>I16+H16+G16</f>
        <v>4727.5499999999993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04" t="s">
        <v>112</v>
      </c>
      <c r="E20" s="104"/>
      <c r="F20" s="46" t="s">
        <v>114</v>
      </c>
      <c r="G20" s="46"/>
      <c r="H20" s="46"/>
      <c r="I20" s="9"/>
      <c r="J20" s="22">
        <v>0</v>
      </c>
      <c r="K20" s="9">
        <f>H21</f>
        <v>401</v>
      </c>
    </row>
    <row r="21" spans="3:11" ht="21" x14ac:dyDescent="0.35">
      <c r="C21" s="39"/>
      <c r="D21" s="8"/>
      <c r="E21" s="8"/>
      <c r="F21" s="46">
        <v>158</v>
      </c>
      <c r="G21" s="46">
        <v>108</v>
      </c>
      <c r="H21" s="47">
        <f>(F21-G21)*8.02</f>
        <v>401</v>
      </c>
      <c r="I21" s="9"/>
      <c r="J21" s="9"/>
      <c r="K21" s="9"/>
    </row>
    <row r="22" spans="3:11" ht="21" x14ac:dyDescent="0.35">
      <c r="C22" s="39"/>
      <c r="D22" s="98" t="s">
        <v>65</v>
      </c>
      <c r="E22" s="98"/>
      <c r="F22" s="99">
        <f>F21-G21</f>
        <v>50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115</v>
      </c>
      <c r="G24" s="46"/>
      <c r="H24" s="46"/>
      <c r="I24" s="9"/>
      <c r="J24" s="22">
        <v>0</v>
      </c>
      <c r="K24" s="9">
        <f>H25</f>
        <v>196.06</v>
      </c>
    </row>
    <row r="25" spans="3:11" ht="21" x14ac:dyDescent="0.35">
      <c r="C25" s="39"/>
      <c r="D25" s="7"/>
      <c r="E25" s="8"/>
      <c r="F25" s="46">
        <v>6</v>
      </c>
      <c r="G25" s="46">
        <v>4</v>
      </c>
      <c r="H25" s="47">
        <f>(F25-G25)*98.03</f>
        <v>196.06</v>
      </c>
      <c r="I25" s="9"/>
      <c r="J25" s="9"/>
      <c r="K25" s="9"/>
    </row>
    <row r="26" spans="3:11" ht="21" x14ac:dyDescent="0.35">
      <c r="C26" s="39"/>
      <c r="D26" s="98" t="s">
        <v>66</v>
      </c>
      <c r="E26" s="98"/>
      <c r="F26" s="99">
        <f>F25-G25</f>
        <v>2</v>
      </c>
      <c r="G26" s="99"/>
      <c r="H26" s="45"/>
      <c r="I26" s="9"/>
      <c r="J26" s="9"/>
      <c r="K26" s="9"/>
    </row>
    <row r="27" spans="3:11" ht="21" x14ac:dyDescent="0.35">
      <c r="C27" s="39"/>
      <c r="D27" s="83"/>
      <c r="E27" s="83"/>
      <c r="F27" s="84"/>
      <c r="G27" s="84"/>
      <c r="H27" s="45"/>
      <c r="I27" s="9"/>
      <c r="J27" s="9"/>
      <c r="K27" s="9"/>
    </row>
    <row r="28" spans="3:11" ht="21" x14ac:dyDescent="0.35">
      <c r="C28" s="38">
        <v>44170</v>
      </c>
      <c r="D28" s="104" t="s">
        <v>106</v>
      </c>
      <c r="E28" s="104"/>
      <c r="F28" s="46" t="s">
        <v>111</v>
      </c>
      <c r="G28" s="46"/>
      <c r="H28" s="46"/>
      <c r="I28" s="9"/>
      <c r="J28" s="22">
        <v>0</v>
      </c>
      <c r="K28" s="9">
        <f>H29</f>
        <v>1339.8</v>
      </c>
    </row>
    <row r="29" spans="3:11" ht="21" customHeight="1" x14ac:dyDescent="0.35">
      <c r="C29" s="39"/>
      <c r="D29" s="8"/>
      <c r="E29" s="8"/>
      <c r="F29" s="46">
        <v>22.33</v>
      </c>
      <c r="G29" s="46">
        <v>60</v>
      </c>
      <c r="H29" s="47">
        <f>F29*G29</f>
        <v>1339.8</v>
      </c>
      <c r="I29" s="9"/>
      <c r="J29" s="22"/>
      <c r="K29" s="9"/>
    </row>
    <row r="30" spans="3:11" ht="21" x14ac:dyDescent="0.35">
      <c r="C30" s="72"/>
      <c r="D30" s="72"/>
      <c r="E30" s="72"/>
      <c r="F30" s="85"/>
      <c r="G30" s="86"/>
      <c r="H30" s="86"/>
      <c r="I30" s="9"/>
    </row>
    <row r="31" spans="3:11" ht="35.1" customHeight="1" x14ac:dyDescent="0.35">
      <c r="C31" s="72"/>
      <c r="D31" s="72"/>
      <c r="E31" s="72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82"/>
      <c r="G32" s="82"/>
      <c r="H32" s="82"/>
      <c r="I32" s="9"/>
      <c r="J32" s="9"/>
      <c r="K32" s="9"/>
    </row>
    <row r="33" spans="2:12" ht="21" customHeight="1" x14ac:dyDescent="0.35">
      <c r="C33" s="38"/>
      <c r="D33" s="102"/>
      <c r="E33" s="102"/>
      <c r="F33" s="103"/>
      <c r="G33" s="103"/>
      <c r="H33" s="103"/>
      <c r="I33" s="103"/>
      <c r="J33" s="66"/>
      <c r="K33" s="67"/>
    </row>
    <row r="34" spans="2:12" ht="27" customHeight="1" x14ac:dyDescent="0.35">
      <c r="C34" s="40"/>
      <c r="D34" s="44"/>
      <c r="E34" s="44"/>
      <c r="F34" s="82"/>
      <c r="G34" s="82"/>
      <c r="H34" s="82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</f>
        <v>1936.86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4727.5499999999993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81"/>
      <c r="D42" s="81"/>
      <c r="E42" s="81"/>
      <c r="F42" s="81"/>
      <c r="G42" s="81"/>
      <c r="H42" s="81"/>
      <c r="I42" s="81"/>
      <c r="J42" s="81"/>
      <c r="K42" s="81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113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I7" sqref="I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44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3" t="s">
        <v>32</v>
      </c>
      <c r="E20" s="93"/>
      <c r="F20" s="46" t="s">
        <v>45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16</v>
      </c>
      <c r="G21" s="46">
        <v>16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46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2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3" t="s">
        <v>32</v>
      </c>
      <c r="E20" s="93"/>
      <c r="F20" s="46" t="s">
        <v>50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16</v>
      </c>
      <c r="G21" s="46">
        <v>16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5" zoomScale="70" zoomScaleNormal="70" workbookViewId="0">
      <selection activeCell="H27" sqref="H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/>
      <c r="I16" s="18">
        <f>K35</f>
        <v>31.66</v>
      </c>
      <c r="J16" s="18">
        <f>I16+H16+G16</f>
        <v>31.66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3" t="s">
        <v>32</v>
      </c>
      <c r="E20" s="93"/>
      <c r="F20" s="46" t="s">
        <v>55</v>
      </c>
      <c r="G20" s="46"/>
      <c r="H20" s="46"/>
      <c r="I20" s="9"/>
      <c r="J20" s="22">
        <v>0</v>
      </c>
      <c r="K20" s="9">
        <f>H21</f>
        <v>31.66</v>
      </c>
    </row>
    <row r="21" spans="3:11" ht="21" x14ac:dyDescent="0.35">
      <c r="C21" s="39"/>
      <c r="D21" s="8"/>
      <c r="E21" s="8"/>
      <c r="F21" s="46">
        <v>18</v>
      </c>
      <c r="G21" s="46">
        <v>16</v>
      </c>
      <c r="H21" s="47">
        <f>(F21-G21)*15.83</f>
        <v>31.66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31.66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31.66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55" t="s">
        <v>57</v>
      </c>
      <c r="D41" s="55" t="s">
        <v>58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6"/>
      <c r="D42" s="55" t="s">
        <v>59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7" zoomScale="70" zoomScaleNormal="70" workbookViewId="0">
      <selection activeCell="C42" sqref="C42:D4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61</v>
      </c>
      <c r="E16" s="49" t="s">
        <v>62</v>
      </c>
      <c r="F16" s="18"/>
      <c r="G16" s="18"/>
      <c r="H16" s="18">
        <v>31.66</v>
      </c>
      <c r="I16" s="18">
        <f>K36</f>
        <v>0</v>
      </c>
      <c r="J16" s="18">
        <f>I16+H16+G16</f>
        <v>31.66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3" t="s">
        <v>32</v>
      </c>
      <c r="E20" s="93"/>
      <c r="F20" s="46" t="s">
        <v>63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18</v>
      </c>
      <c r="G21" s="46">
        <v>18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8" t="s">
        <v>65</v>
      </c>
      <c r="E22" s="98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8" t="s">
        <v>66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59"/>
      <c r="E27" s="59"/>
      <c r="F27" s="60"/>
      <c r="G27" s="60"/>
      <c r="H27" s="45"/>
      <c r="I27" s="9"/>
      <c r="J27" s="9"/>
      <c r="K27" s="9"/>
    </row>
    <row r="28" spans="3:11" ht="21" x14ac:dyDescent="0.35">
      <c r="C28" s="38"/>
      <c r="D28" s="7" t="s">
        <v>67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100" t="s">
        <v>68</v>
      </c>
      <c r="D29" s="100"/>
      <c r="E29" s="100"/>
      <c r="F29" s="8"/>
      <c r="G29" s="8"/>
      <c r="H29" s="8"/>
      <c r="I29" s="9"/>
      <c r="J29" s="22"/>
      <c r="K29" s="9"/>
    </row>
    <row r="30" spans="3:11" ht="21" x14ac:dyDescent="0.35">
      <c r="C30" s="100"/>
      <c r="D30" s="100"/>
      <c r="E30" s="100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21" x14ac:dyDescent="0.35">
      <c r="C31" s="100"/>
      <c r="D31" s="100"/>
      <c r="E31" s="100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54"/>
      <c r="G32" s="54"/>
      <c r="H32" s="54"/>
      <c r="I32" s="9"/>
      <c r="J32" s="9"/>
      <c r="K32" s="9"/>
    </row>
    <row r="33" spans="2:12" ht="21" x14ac:dyDescent="0.35">
      <c r="C33" s="38"/>
      <c r="D33" s="44"/>
      <c r="E33" s="44"/>
      <c r="F33" s="94"/>
      <c r="G33" s="95"/>
      <c r="H33" s="95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4"/>
      <c r="G34" s="54"/>
      <c r="H34" s="5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31.66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7" t="s">
        <v>17</v>
      </c>
      <c r="D41" s="87"/>
      <c r="E41" s="87"/>
      <c r="F41" s="87"/>
      <c r="G41" s="87"/>
      <c r="H41" s="87"/>
      <c r="I41" s="87"/>
      <c r="J41" s="87"/>
      <c r="K41" s="87"/>
      <c r="L41" s="3"/>
    </row>
    <row r="42" spans="2:12" s="8" customFormat="1" ht="23.25" x14ac:dyDescent="0.35">
      <c r="B42" s="3"/>
      <c r="C42" s="61" t="s">
        <v>57</v>
      </c>
      <c r="D42" s="55" t="s">
        <v>58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5" t="s">
        <v>59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6"/>
      <c r="D44" s="55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6"/>
      <c r="D47" s="96"/>
      <c r="E47" s="96"/>
      <c r="F47" s="96"/>
      <c r="G47" s="96"/>
      <c r="H47" s="96"/>
      <c r="I47" s="96"/>
      <c r="J47" s="96"/>
      <c r="K47" s="96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7" t="s">
        <v>33</v>
      </c>
      <c r="D56" s="97"/>
      <c r="E56" s="97"/>
      <c r="F56" s="8"/>
      <c r="G56" s="97" t="s">
        <v>31</v>
      </c>
      <c r="H56" s="97"/>
      <c r="I56" s="9"/>
      <c r="J56" s="9"/>
      <c r="K56" s="9"/>
    </row>
    <row r="57" spans="3:11" ht="21" x14ac:dyDescent="0.35">
      <c r="C57" s="87" t="s">
        <v>23</v>
      </c>
      <c r="D57" s="87"/>
      <c r="E57" s="87"/>
      <c r="F57" s="8"/>
      <c r="G57" s="87" t="s">
        <v>24</v>
      </c>
      <c r="H57" s="87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16" zoomScale="85" zoomScaleNormal="85" workbookViewId="0">
      <selection activeCell="N20" sqref="N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70</v>
      </c>
      <c r="E16" s="49" t="s">
        <v>71</v>
      </c>
      <c r="F16" s="18"/>
      <c r="G16" s="18"/>
      <c r="H16" s="18">
        <v>31.66</v>
      </c>
      <c r="I16" s="18">
        <f>K36</f>
        <v>-5.31</v>
      </c>
      <c r="J16" s="18">
        <f>I16+H16+G16</f>
        <v>26.35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3" t="s">
        <v>32</v>
      </c>
      <c r="E20" s="93"/>
      <c r="F20" s="46" t="s">
        <v>63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18</v>
      </c>
      <c r="G21" s="46">
        <v>18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8" t="s">
        <v>65</v>
      </c>
      <c r="E22" s="98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8" t="s">
        <v>66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59"/>
      <c r="E27" s="59"/>
      <c r="F27" s="60"/>
      <c r="G27" s="60"/>
      <c r="H27" s="45"/>
      <c r="I27" s="9"/>
      <c r="J27" s="9"/>
      <c r="K27" s="9"/>
    </row>
    <row r="28" spans="3:11" ht="21" x14ac:dyDescent="0.35">
      <c r="C28" s="38"/>
      <c r="D28" s="7" t="s">
        <v>67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100" t="s">
        <v>72</v>
      </c>
      <c r="D29" s="100"/>
      <c r="E29" s="100"/>
      <c r="F29" s="8"/>
      <c r="G29" s="8"/>
      <c r="H29" s="8"/>
      <c r="I29" s="9"/>
      <c r="J29" s="22"/>
      <c r="K29" s="9"/>
    </row>
    <row r="30" spans="3:11" ht="21" x14ac:dyDescent="0.35">
      <c r="C30" s="100"/>
      <c r="D30" s="100"/>
      <c r="E30" s="100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100"/>
      <c r="D31" s="100"/>
      <c r="E31" s="100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58"/>
      <c r="G32" s="58"/>
      <c r="H32" s="58"/>
      <c r="I32" s="9"/>
      <c r="J32" s="9"/>
      <c r="K32" s="9"/>
    </row>
    <row r="33" spans="2:12" ht="96.95" customHeight="1" x14ac:dyDescent="0.35">
      <c r="C33" s="38"/>
      <c r="D33" s="102" t="s">
        <v>75</v>
      </c>
      <c r="E33" s="102"/>
      <c r="F33" s="103" t="s">
        <v>76</v>
      </c>
      <c r="G33" s="103"/>
      <c r="H33" s="103"/>
      <c r="I33" s="103"/>
      <c r="J33" s="66">
        <v>0</v>
      </c>
      <c r="K33" s="67">
        <f>5.31</f>
        <v>5.31</v>
      </c>
    </row>
    <row r="34" spans="2:12" ht="27" customHeight="1" x14ac:dyDescent="0.35">
      <c r="C34" s="40"/>
      <c r="D34" s="44"/>
      <c r="E34" s="44"/>
      <c r="F34" s="58"/>
      <c r="G34" s="58"/>
      <c r="H34" s="58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-5.31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26.35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57"/>
      <c r="D42" s="57"/>
      <c r="E42" s="57"/>
      <c r="F42" s="57"/>
      <c r="G42" s="57"/>
      <c r="H42" s="57"/>
      <c r="I42" s="57"/>
      <c r="J42" s="57"/>
      <c r="K42" s="57"/>
      <c r="L42" s="3"/>
    </row>
    <row r="43" spans="2:12" s="8" customFormat="1" ht="23.25" x14ac:dyDescent="0.35">
      <c r="B43" s="3"/>
      <c r="C43" s="61" t="s">
        <v>57</v>
      </c>
      <c r="D43" s="55" t="s">
        <v>73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5" t="s">
        <v>74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5" t="s">
        <v>59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6"/>
      <c r="D48" s="96"/>
      <c r="E48" s="96"/>
      <c r="F48" s="96"/>
      <c r="G48" s="96"/>
      <c r="H48" s="96"/>
      <c r="I48" s="96"/>
      <c r="J48" s="96"/>
      <c r="K48" s="96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7" t="s">
        <v>33</v>
      </c>
      <c r="D57" s="97"/>
      <c r="E57" s="97"/>
      <c r="F57" s="8"/>
      <c r="G57" s="97" t="s">
        <v>31</v>
      </c>
      <c r="H57" s="97"/>
      <c r="I57" s="9"/>
      <c r="J57" s="9"/>
      <c r="K57" s="9"/>
    </row>
    <row r="58" spans="3:11" ht="21" x14ac:dyDescent="0.35">
      <c r="C58" s="87" t="s">
        <v>23</v>
      </c>
      <c r="D58" s="87"/>
      <c r="E58" s="87"/>
      <c r="F58" s="8"/>
      <c r="G58" s="87" t="s">
        <v>24</v>
      </c>
      <c r="H58" s="87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85" zoomScaleNormal="85" workbookViewId="0">
      <selection activeCell="H27" sqref="H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78</v>
      </c>
      <c r="E16" s="49" t="s">
        <v>79</v>
      </c>
      <c r="F16" s="18"/>
      <c r="G16" s="18"/>
      <c r="H16" s="18">
        <v>26.35</v>
      </c>
      <c r="I16" s="18">
        <f>K36</f>
        <v>0</v>
      </c>
      <c r="J16" s="18">
        <f>I16+H16+G16</f>
        <v>26.35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3" t="s">
        <v>32</v>
      </c>
      <c r="E20" s="93"/>
      <c r="F20" s="46" t="s">
        <v>80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18</v>
      </c>
      <c r="G21" s="46">
        <v>18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98" t="s">
        <v>65</v>
      </c>
      <c r="E22" s="98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8" t="s">
        <v>66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2"/>
      <c r="D29" s="72"/>
      <c r="E29" s="72"/>
      <c r="F29" s="8"/>
      <c r="G29" s="8"/>
      <c r="H29" s="8"/>
      <c r="I29" s="9"/>
      <c r="J29" s="22"/>
      <c r="K29" s="9"/>
    </row>
    <row r="30" spans="3:11" ht="21" x14ac:dyDescent="0.35">
      <c r="C30" s="72"/>
      <c r="D30" s="72"/>
      <c r="E30" s="72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2"/>
      <c r="D31" s="72"/>
      <c r="E31" s="72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21" customHeight="1" x14ac:dyDescent="0.35">
      <c r="C33" s="38"/>
      <c r="D33" s="102"/>
      <c r="E33" s="102"/>
      <c r="F33" s="103"/>
      <c r="G33" s="103"/>
      <c r="H33" s="103"/>
      <c r="I33" s="103"/>
      <c r="J33" s="66"/>
      <c r="K33" s="67"/>
    </row>
    <row r="34" spans="2:12" ht="27" customHeight="1" x14ac:dyDescent="0.35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26.35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62"/>
      <c r="D42" s="62"/>
      <c r="E42" s="62"/>
      <c r="F42" s="62"/>
      <c r="G42" s="62"/>
      <c r="H42" s="62"/>
      <c r="I42" s="62"/>
      <c r="J42" s="62"/>
      <c r="K42" s="62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D33:E33"/>
    <mergeCell ref="F33:I33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85" zoomScaleNormal="85" workbookViewId="0">
      <selection activeCell="F26" sqref="F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83</v>
      </c>
      <c r="E16" s="49" t="s">
        <v>84</v>
      </c>
      <c r="F16" s="18"/>
      <c r="G16" s="18"/>
      <c r="H16" s="18">
        <v>26.35</v>
      </c>
      <c r="I16" s="18">
        <f>K36</f>
        <v>96.72</v>
      </c>
      <c r="J16" s="18">
        <f>I16+H16+G16</f>
        <v>123.07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3" t="s">
        <v>32</v>
      </c>
      <c r="E20" s="93"/>
      <c r="F20" s="46" t="s">
        <v>85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18</v>
      </c>
      <c r="G21" s="46">
        <v>18</v>
      </c>
      <c r="H21" s="47">
        <f>(F21-G21)*8.99</f>
        <v>0</v>
      </c>
      <c r="I21" s="9"/>
      <c r="J21" s="9"/>
      <c r="K21" s="9"/>
    </row>
    <row r="22" spans="3:11" ht="21" x14ac:dyDescent="0.35">
      <c r="C22" s="39"/>
      <c r="D22" s="98" t="s">
        <v>65</v>
      </c>
      <c r="E22" s="98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86</v>
      </c>
      <c r="G24" s="46"/>
      <c r="H24" s="46"/>
      <c r="I24" s="9"/>
      <c r="J24" s="22">
        <v>0</v>
      </c>
      <c r="K24" s="9">
        <f>H25</f>
        <v>96.72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(F25-G25)*96.72</f>
        <v>96.72</v>
      </c>
      <c r="I25" s="9"/>
      <c r="J25" s="9"/>
      <c r="K25" s="9"/>
    </row>
    <row r="26" spans="3:11" ht="21" x14ac:dyDescent="0.35">
      <c r="C26" s="39"/>
      <c r="D26" s="98" t="s">
        <v>66</v>
      </c>
      <c r="E26" s="98"/>
      <c r="F26" s="99">
        <f>F25-G25</f>
        <v>1</v>
      </c>
      <c r="G26" s="99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2"/>
      <c r="D29" s="72"/>
      <c r="E29" s="72"/>
      <c r="F29" s="8"/>
      <c r="G29" s="8"/>
      <c r="H29" s="8"/>
      <c r="I29" s="9"/>
      <c r="J29" s="22"/>
      <c r="K29" s="9"/>
    </row>
    <row r="30" spans="3:11" ht="21" x14ac:dyDescent="0.35">
      <c r="C30" s="72"/>
      <c r="D30" s="72"/>
      <c r="E30" s="72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2"/>
      <c r="D31" s="72"/>
      <c r="E31" s="72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21" customHeight="1" x14ac:dyDescent="0.35">
      <c r="C33" s="38"/>
      <c r="D33" s="102"/>
      <c r="E33" s="102"/>
      <c r="F33" s="103"/>
      <c r="G33" s="103"/>
      <c r="H33" s="103"/>
      <c r="I33" s="103"/>
      <c r="J33" s="66"/>
      <c r="K33" s="67"/>
    </row>
    <row r="34" spans="2:12" ht="27" customHeight="1" x14ac:dyDescent="0.35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96.72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123.07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62"/>
      <c r="D42" s="62"/>
      <c r="E42" s="62"/>
      <c r="F42" s="62"/>
      <c r="G42" s="62"/>
      <c r="H42" s="62"/>
      <c r="I42" s="62"/>
      <c r="J42" s="62"/>
      <c r="K42" s="62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85" zoomScaleNormal="85" workbookViewId="0">
      <selection activeCell="R21" sqref="R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88</v>
      </c>
      <c r="E16" s="49" t="s">
        <v>89</v>
      </c>
      <c r="F16" s="18"/>
      <c r="G16" s="18"/>
      <c r="H16" s="18">
        <v>123.07</v>
      </c>
      <c r="I16" s="18">
        <f>K36</f>
        <v>213.22</v>
      </c>
      <c r="J16" s="18">
        <f>I16+H16+G16</f>
        <v>336.28999999999996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3" t="s">
        <v>32</v>
      </c>
      <c r="E20" s="93"/>
      <c r="F20" s="46" t="s">
        <v>90</v>
      </c>
      <c r="G20" s="46"/>
      <c r="H20" s="46"/>
      <c r="I20" s="9"/>
      <c r="J20" s="22">
        <v>0</v>
      </c>
      <c r="K20" s="9">
        <f>H21</f>
        <v>18.12</v>
      </c>
    </row>
    <row r="21" spans="3:11" ht="21" x14ac:dyDescent="0.35">
      <c r="C21" s="39"/>
      <c r="D21" s="8"/>
      <c r="E21" s="8"/>
      <c r="F21" s="46">
        <v>20</v>
      </c>
      <c r="G21" s="46">
        <v>18</v>
      </c>
      <c r="H21" s="47">
        <f>(F21-G21)*9.06</f>
        <v>18.12</v>
      </c>
      <c r="I21" s="9"/>
      <c r="J21" s="9"/>
      <c r="K21" s="9"/>
    </row>
    <row r="22" spans="3:11" ht="21" x14ac:dyDescent="0.35">
      <c r="C22" s="39"/>
      <c r="D22" s="98" t="s">
        <v>65</v>
      </c>
      <c r="E22" s="98"/>
      <c r="F22" s="99">
        <f>F21-G21</f>
        <v>2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91</v>
      </c>
      <c r="G24" s="46"/>
      <c r="H24" s="46"/>
      <c r="I24" s="9"/>
      <c r="J24" s="22">
        <v>0</v>
      </c>
      <c r="K24" s="9">
        <f>H25</f>
        <v>195.1</v>
      </c>
    </row>
    <row r="25" spans="3:11" ht="21" x14ac:dyDescent="0.35">
      <c r="C25" s="39"/>
      <c r="D25" s="8"/>
      <c r="E25" s="8"/>
      <c r="F25" s="46">
        <v>3</v>
      </c>
      <c r="G25" s="46">
        <v>1</v>
      </c>
      <c r="H25" s="47">
        <f>(F25-G25)*97.55</f>
        <v>195.1</v>
      </c>
      <c r="I25" s="9"/>
      <c r="J25" s="9"/>
      <c r="K25" s="9"/>
    </row>
    <row r="26" spans="3:11" ht="21" x14ac:dyDescent="0.35">
      <c r="C26" s="39"/>
      <c r="D26" s="98" t="s">
        <v>66</v>
      </c>
      <c r="E26" s="98"/>
      <c r="F26" s="99">
        <f>F25-G25</f>
        <v>2</v>
      </c>
      <c r="G26" s="99"/>
      <c r="H26" s="45"/>
      <c r="I26" s="9"/>
      <c r="J26" s="9"/>
      <c r="K26" s="9"/>
    </row>
    <row r="27" spans="3:11" ht="21" x14ac:dyDescent="0.35">
      <c r="C27" s="39"/>
      <c r="D27" s="70"/>
      <c r="E27" s="70"/>
      <c r="F27" s="71"/>
      <c r="G27" s="71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2"/>
      <c r="D29" s="72"/>
      <c r="E29" s="72"/>
      <c r="F29" s="8"/>
      <c r="G29" s="8"/>
      <c r="H29" s="8"/>
      <c r="I29" s="9"/>
      <c r="J29" s="22"/>
      <c r="K29" s="9"/>
    </row>
    <row r="30" spans="3:11" ht="21" x14ac:dyDescent="0.35">
      <c r="C30" s="72"/>
      <c r="D30" s="72"/>
      <c r="E30" s="72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2"/>
      <c r="D31" s="72"/>
      <c r="E31" s="72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69"/>
      <c r="G32" s="69"/>
      <c r="H32" s="69"/>
      <c r="I32" s="9"/>
      <c r="J32" s="9"/>
      <c r="K32" s="9"/>
    </row>
    <row r="33" spans="2:12" ht="21" customHeight="1" x14ac:dyDescent="0.35">
      <c r="C33" s="38"/>
      <c r="D33" s="102"/>
      <c r="E33" s="102"/>
      <c r="F33" s="103"/>
      <c r="G33" s="103"/>
      <c r="H33" s="103"/>
      <c r="I33" s="103"/>
      <c r="J33" s="66"/>
      <c r="K33" s="67"/>
    </row>
    <row r="34" spans="2:12" ht="27" customHeight="1" x14ac:dyDescent="0.35">
      <c r="C34" s="40"/>
      <c r="D34" s="44"/>
      <c r="E34" s="44"/>
      <c r="F34" s="69"/>
      <c r="G34" s="69"/>
      <c r="H34" s="6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213.22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336.28999999999996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68"/>
      <c r="D42" s="68"/>
      <c r="E42" s="68"/>
      <c r="F42" s="68"/>
      <c r="G42" s="68"/>
      <c r="H42" s="68"/>
      <c r="I42" s="68"/>
      <c r="J42" s="68"/>
      <c r="K42" s="68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DEC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2020-12-19T01:59:31Z</cp:lastPrinted>
  <dcterms:created xsi:type="dcterms:W3CDTF">2018-02-28T02:33:50Z</dcterms:created>
  <dcterms:modified xsi:type="dcterms:W3CDTF">2020-12-19T02:00:47Z</dcterms:modified>
</cp:coreProperties>
</file>