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5"/>
  </bookViews>
  <sheets>
    <sheet name="JUN 2020" sheetId="3" r:id="rId1"/>
    <sheet name="JUL 2020" sheetId="4" r:id="rId2"/>
    <sheet name="AUG 2020" sheetId="5" r:id="rId3"/>
    <sheet name="SEPT 2020" sheetId="6" r:id="rId4"/>
    <sheet name="OCT 2020" sheetId="7" r:id="rId5"/>
    <sheet name="NOV 2020" sheetId="8" r:id="rId6"/>
  </sheets>
  <definedNames>
    <definedName name="_xlnm.Print_Area" localSheetId="2">'AUG 2020'!$A$1:$K$57</definedName>
    <definedName name="_xlnm.Print_Area" localSheetId="1">'JUL 2020'!$A$1:$K$57</definedName>
    <definedName name="_xlnm.Print_Area" localSheetId="0">'JUN 2020'!$A$1:$K$57</definedName>
    <definedName name="_xlnm.Print_Area" localSheetId="5">'NOV 2020'!$A$1:$K$57</definedName>
    <definedName name="_xlnm.Print_Area" localSheetId="4">'OCT 2020'!$A$1:$K$57</definedName>
    <definedName name="_xlnm.Print_Area" localSheetId="3">'SEPT 2020'!$A$1:$K$57</definedName>
  </definedNames>
  <calcPr calcId="152511"/>
</workbook>
</file>

<file path=xl/calcChain.xml><?xml version="1.0" encoding="utf-8"?>
<calcChain xmlns="http://schemas.openxmlformats.org/spreadsheetml/2006/main">
  <c r="H25" i="8" l="1"/>
  <c r="H21" i="8"/>
  <c r="G16" i="8" l="1"/>
  <c r="K34" i="8"/>
  <c r="H29" i="8"/>
  <c r="K28" i="8" s="1"/>
  <c r="F26" i="8"/>
  <c r="K24" i="8"/>
  <c r="F22" i="8"/>
  <c r="K20" i="8"/>
  <c r="K35" i="8" l="1"/>
  <c r="I16" i="8" s="1"/>
  <c r="K37" i="8" s="1"/>
  <c r="J16" i="8"/>
  <c r="H29" i="7" l="1"/>
  <c r="K28" i="7" s="1"/>
  <c r="H25" i="7" l="1"/>
  <c r="H21" i="7" l="1"/>
  <c r="K34" i="7" l="1"/>
  <c r="F26" i="7"/>
  <c r="K24" i="7"/>
  <c r="F22" i="7"/>
  <c r="K20" i="7"/>
  <c r="K35" i="7" l="1"/>
  <c r="I16" i="7" s="1"/>
  <c r="H21" i="6"/>
  <c r="K20" i="6" s="1"/>
  <c r="H25" i="6"/>
  <c r="K24" i="6" s="1"/>
  <c r="K34" i="6"/>
  <c r="K32" i="6"/>
  <c r="K29" i="6"/>
  <c r="K27" i="6"/>
  <c r="F26" i="6"/>
  <c r="F22" i="6"/>
  <c r="K37" i="7" l="1"/>
  <c r="J16" i="7"/>
  <c r="K35" i="6"/>
  <c r="I16" i="6" s="1"/>
  <c r="H25" i="5"/>
  <c r="H21" i="5"/>
  <c r="K37" i="6" l="1"/>
  <c r="J16" i="6"/>
  <c r="K34" i="5"/>
  <c r="K32" i="5"/>
  <c r="K29" i="5"/>
  <c r="K27" i="5"/>
  <c r="F26" i="5"/>
  <c r="K24" i="5"/>
  <c r="F22" i="5"/>
  <c r="K20" i="5"/>
  <c r="K35" i="5" l="1"/>
  <c r="I16" i="5" s="1"/>
  <c r="H25" i="4"/>
  <c r="K24" i="4" s="1"/>
  <c r="H21" i="4"/>
  <c r="K20" i="4" s="1"/>
  <c r="K34" i="4"/>
  <c r="K32" i="4"/>
  <c r="K29" i="4"/>
  <c r="K27" i="4"/>
  <c r="F26" i="4"/>
  <c r="F22" i="4"/>
  <c r="K37" i="5" l="1"/>
  <c r="J16" i="5"/>
  <c r="K35" i="4"/>
  <c r="I16" i="4" s="1"/>
  <c r="F26" i="3"/>
  <c r="F22" i="3"/>
  <c r="H25" i="3"/>
  <c r="H21" i="3"/>
  <c r="K37" i="4" l="1"/>
  <c r="J16" i="4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<sst xmlns="http://schemas.openxmlformats.org/spreadsheetml/2006/main" count="274" uniqueCount="78">
  <si>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</si>
  <si>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</si>
  <si>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</si>
  <si>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</si>
  <si>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</si>
  <si>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</si>
  <si>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</si>
  <si>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</si>
  <si>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</si>
  <si>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</si>
  <si>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</si>
  <si>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</si>
  <si>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</si>
  <si>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</si>
  <si>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</si>
  <si>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</si>
  <si>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</si>
  <si>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</si>
  <si>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</si>
  <si>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</si>
  <si>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</si>
  <si>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</si>
  <si>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</si>
  <si>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</si>
  <si>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</si>
  <si>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</si>
  <si>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</si>
  <si>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</si>
  <si>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</si>
  <si>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</si>
  <si>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</si>
  <si>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</si>
  <si>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</si>
  <si>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</si>
  <si>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</si>
  <si>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</si>
  <si>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JOHN ACHAPERO</t>
  </si>
  <si>
    <t>26B17</t>
  </si>
  <si>
    <t>BILLING MONTH: JUNE 2020</t>
  </si>
  <si>
    <t>JUL 5 2020</t>
  </si>
  <si>
    <t>JUL 15 2020</t>
  </si>
  <si>
    <t>TOTAL CONSUMED KW</t>
  </si>
  <si>
    <t>TOTAL CONSUMED CUBIC</t>
  </si>
  <si>
    <t>PRES: JUN 25 2020 - PREV: JUN 16 2020 * 9.62</t>
  </si>
  <si>
    <t>PRES: JUN 25 2020 - PREV: JUN 16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</si>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</sst>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Q14" sqref="Q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153.94</v>
      </c>
      <c r="J16" s="18">
        <f>I16+H16+G16</f>
        <v>153.94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43958</v>
      </c>
      <c r="D20" s="60" t="s">
        <v>32</v>
      </c>
      <c r="E20" s="60"/>
      <c r="F20" s="44" t="s">
        <v>43</v>
      </c>
      <c r="G20" s="44"/>
      <c r="H20" s="44"/>
      <c r="I20" s="9"/>
      <c r="J20" s="22">
        <v>0</v>
      </c>
      <c r="K20" s="9">
        <f>H21</f>
        <v>57.72</v>
      </c>
    </row>
    <row r="21" spans="3:11" ht="21" x14ac:dyDescent="0.35">
      <c r="C21" s="37"/>
      <c r="D21" s="8"/>
      <c r="E21" s="8"/>
      <c r="F21" s="44">
        <v>452</v>
      </c>
      <c r="G21" s="44">
        <v>446</v>
      </c>
      <c r="H21" s="45">
        <f>(F21-G21)*9.62</f>
        <v>57.72</v>
      </c>
      <c r="I21" s="9"/>
      <c r="J21" s="9"/>
      <c r="K21" s="9"/>
    </row>
    <row r="22" spans="3:11" ht="21" x14ac:dyDescent="0.35">
      <c r="C22" s="37"/>
      <c r="D22" s="62" t="s">
        <v>41</v>
      </c>
      <c r="E22" s="62"/>
      <c r="F22" s="61">
        <f>F21-G21</f>
        <v>6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43958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96.22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(F25-G25)*96.22</f>
        <v>96.22</v>
      </c>
      <c r="I25" s="9"/>
      <c r="J25" s="9"/>
      <c r="K25" s="9"/>
    </row>
    <row r="26" spans="3:11" ht="21" x14ac:dyDescent="0.35">
      <c r="C26" s="37"/>
      <c r="D26" s="62" t="s">
        <v>42</v>
      </c>
      <c r="E26" s="62"/>
      <c r="F26" s="61">
        <f>F25-G25</f>
        <v>1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153.94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153.94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Q24" sqref="Q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153.94</v>
      </c>
      <c r="I16" s="18">
        <f>K35</f>
        <v>418.19</v>
      </c>
      <c r="J16" s="18">
        <f>I16+H16+G16</f>
        <v>572.13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0" t="s">
        <v>32</v>
      </c>
      <c r="E20" s="60"/>
      <c r="F20" s="44" t="s">
        <v>48</v>
      </c>
      <c r="G20" s="44"/>
      <c r="H20" s="44"/>
      <c r="I20" s="9"/>
      <c r="J20" s="22">
        <v>0</v>
      </c>
      <c r="K20" s="9">
        <f>H21</f>
        <v>224.75</v>
      </c>
    </row>
    <row r="21" spans="3:11" ht="21" x14ac:dyDescent="0.35">
      <c r="C21" s="37"/>
      <c r="D21" s="8"/>
      <c r="E21" s="8"/>
      <c r="F21" s="44">
        <v>477</v>
      </c>
      <c r="G21" s="44">
        <v>452</v>
      </c>
      <c r="H21" s="45">
        <f>(F21-G21)*8.99</f>
        <v>224.75</v>
      </c>
      <c r="I21" s="9"/>
      <c r="J21" s="9"/>
      <c r="K21" s="9"/>
    </row>
    <row r="22" spans="3:11" ht="21" x14ac:dyDescent="0.35">
      <c r="C22" s="37"/>
      <c r="D22" s="62" t="s">
        <v>41</v>
      </c>
      <c r="E22" s="62"/>
      <c r="F22" s="61">
        <f>F21-G21</f>
        <v>25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193.44</v>
      </c>
    </row>
    <row r="25" spans="3:11" ht="21" x14ac:dyDescent="0.35">
      <c r="C25" s="37"/>
      <c r="D25" s="8"/>
      <c r="E25" s="8"/>
      <c r="F25" s="44">
        <v>3</v>
      </c>
      <c r="G25" s="44">
        <v>1</v>
      </c>
      <c r="H25" s="45">
        <f>(F25-G25)*96.72</f>
        <v>193.44</v>
      </c>
      <c r="I25" s="9"/>
      <c r="J25" s="9"/>
      <c r="K25" s="9"/>
    </row>
    <row r="26" spans="3:11" ht="21" x14ac:dyDescent="0.35">
      <c r="C26" s="37"/>
      <c r="D26" s="62" t="s">
        <v>42</v>
      </c>
      <c r="E26" s="62"/>
      <c r="F26" s="61">
        <f>F25-G25</f>
        <v>2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418.19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572.13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R9" sqref="R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>
        <v>572.13</v>
      </c>
      <c r="I16" s="18">
        <f>K35</f>
        <v>1862.76</v>
      </c>
      <c r="J16" s="18">
        <f>I16+H16+G16</f>
        <v>2434.89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0" t="s">
        <v>32</v>
      </c>
      <c r="E20" s="60"/>
      <c r="F20" s="44" t="s">
        <v>53</v>
      </c>
      <c r="G20" s="44"/>
      <c r="H20" s="44"/>
      <c r="I20" s="9"/>
      <c r="J20" s="22">
        <v>0</v>
      </c>
      <c r="K20" s="9">
        <f>H21</f>
        <v>1277.46</v>
      </c>
    </row>
    <row r="21" spans="3:11" ht="21" x14ac:dyDescent="0.35">
      <c r="C21" s="37"/>
      <c r="D21" s="8"/>
      <c r="E21" s="8"/>
      <c r="F21" s="44">
        <v>618</v>
      </c>
      <c r="G21" s="44">
        <v>477</v>
      </c>
      <c r="H21" s="45">
        <f>(F21-G21)*9.06</f>
        <v>1277.46</v>
      </c>
      <c r="I21" s="9"/>
      <c r="J21" s="9"/>
      <c r="K21" s="9"/>
    </row>
    <row r="22" spans="3:11" ht="21" x14ac:dyDescent="0.35">
      <c r="C22" s="37"/>
      <c r="D22" s="62" t="s">
        <v>41</v>
      </c>
      <c r="E22" s="62"/>
      <c r="F22" s="61">
        <f>F21-G21</f>
        <v>141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585.29999999999995</v>
      </c>
    </row>
    <row r="25" spans="3:11" ht="21" x14ac:dyDescent="0.35">
      <c r="C25" s="37"/>
      <c r="D25" s="8"/>
      <c r="E25" s="8"/>
      <c r="F25" s="44">
        <v>9</v>
      </c>
      <c r="G25" s="44">
        <v>3</v>
      </c>
      <c r="H25" s="45">
        <f>(F25-G25)*97.55</f>
        <v>585.29999999999995</v>
      </c>
      <c r="I25" s="9"/>
      <c r="J25" s="9"/>
      <c r="K25" s="9"/>
    </row>
    <row r="26" spans="3:11" ht="21" x14ac:dyDescent="0.35">
      <c r="C26" s="37"/>
      <c r="D26" s="62" t="s">
        <v>42</v>
      </c>
      <c r="E26" s="62"/>
      <c r="F26" s="61">
        <f>F25-G25</f>
        <v>6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1862.76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2434.89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O16" sqref="O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/>
      <c r="H16" s="18"/>
      <c r="I16" s="18">
        <f>K35</f>
        <v>4678.2700000000004</v>
      </c>
      <c r="J16" s="18">
        <f>I16+H16+G16</f>
        <v>4678.2700000000004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0" t="s">
        <v>32</v>
      </c>
      <c r="E20" s="60"/>
      <c r="F20" s="44" t="s">
        <v>58</v>
      </c>
      <c r="G20" s="44"/>
      <c r="H20" s="44"/>
      <c r="I20" s="9"/>
      <c r="J20" s="22">
        <v>0</v>
      </c>
      <c r="K20" s="9">
        <f>H21</f>
        <v>3305.2900000000004</v>
      </c>
    </row>
    <row r="21" spans="3:11" ht="21" x14ac:dyDescent="0.35">
      <c r="C21" s="37"/>
      <c r="D21" s="8"/>
      <c r="E21" s="8"/>
      <c r="F21" s="44">
        <v>1001</v>
      </c>
      <c r="G21" s="44">
        <v>618</v>
      </c>
      <c r="H21" s="45">
        <f>(F21-G21)*8.63</f>
        <v>3305.2900000000004</v>
      </c>
      <c r="I21" s="9"/>
      <c r="J21" s="9"/>
      <c r="K21" s="9"/>
    </row>
    <row r="22" spans="3:11" ht="21" x14ac:dyDescent="0.35">
      <c r="C22" s="37"/>
      <c r="D22" s="62" t="s">
        <v>41</v>
      </c>
      <c r="E22" s="62"/>
      <c r="F22" s="61">
        <f>F21-G21</f>
        <v>383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1372.98</v>
      </c>
    </row>
    <row r="25" spans="3:11" ht="21" x14ac:dyDescent="0.35">
      <c r="C25" s="37"/>
      <c r="D25" s="8"/>
      <c r="E25" s="8"/>
      <c r="F25" s="44">
        <v>23</v>
      </c>
      <c r="G25" s="44">
        <v>9</v>
      </c>
      <c r="H25" s="45">
        <f>(F25-G25)*98.07</f>
        <v>1372.98</v>
      </c>
      <c r="I25" s="9"/>
      <c r="J25" s="9"/>
      <c r="K25" s="9"/>
    </row>
    <row r="26" spans="3:11" ht="21" x14ac:dyDescent="0.35">
      <c r="C26" s="37"/>
      <c r="D26" s="62" t="s">
        <v>42</v>
      </c>
      <c r="E26" s="62"/>
      <c r="F26" s="61">
        <f>F25-G25</f>
        <v>14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4678.2700000000004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4678.2700000000004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60</v>
      </c>
      <c r="E16" s="47" t="s">
        <v>61</v>
      </c>
      <c r="F16" s="18"/>
      <c r="G16" s="18">
        <v>8493.6</v>
      </c>
      <c r="H16" s="18"/>
      <c r="I16" s="18">
        <f>K35</f>
        <v>5685.1200000000008</v>
      </c>
      <c r="J16" s="18">
        <f>I16+H16+G16</f>
        <v>14178.720000000001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8" t="s">
        <v>68</v>
      </c>
      <c r="E20" s="68"/>
      <c r="F20" s="44" t="s">
        <v>62</v>
      </c>
      <c r="G20" s="44"/>
      <c r="H20" s="44"/>
      <c r="I20" s="9"/>
      <c r="J20" s="22">
        <v>0</v>
      </c>
      <c r="K20" s="9">
        <f>H21</f>
        <v>2379</v>
      </c>
    </row>
    <row r="21" spans="3:11" ht="21" x14ac:dyDescent="0.35">
      <c r="C21" s="37"/>
      <c r="D21" s="8"/>
      <c r="E21" s="8"/>
      <c r="F21" s="44">
        <v>1326</v>
      </c>
      <c r="G21" s="44">
        <v>1001</v>
      </c>
      <c r="H21" s="45">
        <f>(F21-G21)*7.32</f>
        <v>2379</v>
      </c>
      <c r="I21" s="9"/>
      <c r="J21" s="9"/>
      <c r="K21" s="9"/>
    </row>
    <row r="22" spans="3:11" ht="21" x14ac:dyDescent="0.35">
      <c r="C22" s="37"/>
      <c r="D22" s="62" t="s">
        <v>41</v>
      </c>
      <c r="E22" s="62"/>
      <c r="F22" s="61">
        <f>F21-G21</f>
        <v>325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69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1182.72</v>
      </c>
    </row>
    <row r="25" spans="3:11" ht="21" x14ac:dyDescent="0.35">
      <c r="C25" s="37"/>
      <c r="D25" s="8"/>
      <c r="E25" s="8"/>
      <c r="F25" s="44">
        <v>35</v>
      </c>
      <c r="G25" s="44">
        <v>23</v>
      </c>
      <c r="H25" s="45">
        <f>(F25-G25)*98.56</f>
        <v>1182.72</v>
      </c>
      <c r="I25" s="9"/>
      <c r="J25" s="9"/>
      <c r="K25" s="9"/>
    </row>
    <row r="26" spans="3:11" ht="21" x14ac:dyDescent="0.35">
      <c r="C26" s="37"/>
      <c r="D26" s="62" t="s">
        <v>42</v>
      </c>
      <c r="E26" s="62"/>
      <c r="F26" s="61">
        <f>F25-G25</f>
        <v>12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8" t="s">
        <v>67</v>
      </c>
      <c r="E28" s="68"/>
      <c r="F28" s="44" t="s">
        <v>70</v>
      </c>
      <c r="G28" s="44"/>
      <c r="H28" s="44"/>
      <c r="I28" s="9"/>
      <c r="J28" s="22">
        <v>0</v>
      </c>
      <c r="K28" s="9">
        <f>H29</f>
        <v>2123.4</v>
      </c>
    </row>
    <row r="29" spans="3:11" ht="2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/>
      <c r="K32" s="9"/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5685.1200000000008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14178.720000000001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72</v>
      </c>
      <c r="E16" s="47" t="s">
        <v>73</v>
      </c>
      <c r="F16" s="18"/>
      <c r="G16" s="18">
        <f>2123.4*5</f>
        <v>10617</v>
      </c>
      <c r="H16" s="18"/>
      <c r="I16" s="18">
        <f>K35</f>
        <v>5329.68</v>
      </c>
      <c r="J16" s="18">
        <f>I16+H16+G16</f>
        <v>15946.68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8" t="s">
        <v>32</v>
      </c>
      <c r="E20" s="68"/>
      <c r="F20" s="44" t="s">
        <v>76</v>
      </c>
      <c r="G20" s="44"/>
      <c r="H20" s="44"/>
      <c r="I20" s="9"/>
      <c r="J20" s="22">
        <v>0</v>
      </c>
      <c r="K20" s="9">
        <f>H21</f>
        <v>2422.04</v>
      </c>
    </row>
    <row r="21" spans="3:11" ht="21" x14ac:dyDescent="0.35">
      <c r="C21" s="37"/>
      <c r="D21" s="8"/>
      <c r="E21" s="8"/>
      <c r="F21" s="44">
        <v>1628</v>
      </c>
      <c r="G21" s="44">
        <v>1326</v>
      </c>
      <c r="H21" s="45">
        <f>(F21-G21)*8.02</f>
        <v>2422.04</v>
      </c>
      <c r="I21" s="9"/>
      <c r="J21" s="9"/>
      <c r="K21" s="9"/>
    </row>
    <row r="22" spans="3:11" ht="21" x14ac:dyDescent="0.35">
      <c r="C22" s="37"/>
      <c r="D22" s="62" t="s">
        <v>41</v>
      </c>
      <c r="E22" s="62"/>
      <c r="F22" s="61">
        <f>F21-G21</f>
        <v>302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77</v>
      </c>
      <c r="G24" s="44"/>
      <c r="H24" s="44"/>
      <c r="I24" s="9"/>
      <c r="J24" s="22">
        <v>0</v>
      </c>
      <c r="K24" s="9">
        <f>H25</f>
        <v>784.24</v>
      </c>
    </row>
    <row r="25" spans="3:11" ht="21" x14ac:dyDescent="0.35">
      <c r="C25" s="37"/>
      <c r="D25" s="8"/>
      <c r="E25" s="8"/>
      <c r="F25" s="44">
        <v>43</v>
      </c>
      <c r="G25" s="44">
        <v>35</v>
      </c>
      <c r="H25" s="45">
        <f>(F25-G25)*98.03</f>
        <v>784.24</v>
      </c>
      <c r="I25" s="9"/>
      <c r="J25" s="9"/>
      <c r="K25" s="9"/>
    </row>
    <row r="26" spans="3:11" ht="21" x14ac:dyDescent="0.35">
      <c r="C26" s="37"/>
      <c r="D26" s="62" t="s">
        <v>42</v>
      </c>
      <c r="E26" s="62"/>
      <c r="F26" s="61">
        <f>F25-G25</f>
        <v>8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8" t="s">
        <v>67</v>
      </c>
      <c r="E28" s="68"/>
      <c r="F28" s="44" t="s">
        <v>74</v>
      </c>
      <c r="G28" s="44"/>
      <c r="H28" s="44"/>
      <c r="I28" s="9"/>
      <c r="J28" s="22">
        <v>0</v>
      </c>
      <c r="K28" s="9">
        <f>H29</f>
        <v>2123.4</v>
      </c>
    </row>
    <row r="29" spans="3:11" ht="2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53"/>
      <c r="G31" s="53"/>
      <c r="H31" s="53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/>
      <c r="K32" s="9"/>
    </row>
    <row r="33" spans="2:12" ht="27" customHeight="1" x14ac:dyDescent="0.35">
      <c r="C33" s="38"/>
      <c r="D33" s="42"/>
      <c r="E33" s="42"/>
      <c r="F33" s="53"/>
      <c r="G33" s="53"/>
      <c r="H33" s="53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5329.68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15946.68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75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JUN 2020</vt:lpstr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'JUN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2020-11-05T08:35:25Z</cp:lastPrinted>
  <dcterms:created xsi:type="dcterms:W3CDTF">2018-02-28T02:33:50Z</dcterms:created>
  <dcterms:modified xsi:type="dcterms:W3CDTF">2020-12-19T02:04:12Z</dcterms:modified>
</cp:coreProperties>
</file>