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2020'!$A$1:$L$59</definedName>
    <definedName name="_xlnm.Print_Area" localSheetId="9">'AUG 2020'!$A$1:$L$60</definedName>
    <definedName name="_xlnm.Print_Area" localSheetId="1">'DECEMBER 2019'!$A$1:$L$57</definedName>
    <definedName name="_xlnm.Print_Area" localSheetId="3">'FEB 2020'!$A$1:$L$57</definedName>
    <definedName name="_xlnm.Print_Area" localSheetId="2">'JAN 2020'!$A$1:$L$57</definedName>
    <definedName name="_xlnm.Print_Area" localSheetId="8">'JUL 2020'!$A$1:$L$60</definedName>
    <definedName name="_xlnm.Print_Area" localSheetId="7">'JUN 2020'!$A$1:$L$60</definedName>
    <definedName name="_xlnm.Print_Area" localSheetId="4">'MAR 2020'!$A$1:$L$57</definedName>
    <definedName name="_xlnm.Print_Area" localSheetId="6">'MAY 2020'!$A$1:$L$60</definedName>
    <definedName name="_xlnm.Print_Area" localSheetId="12">'NOV 2020'!$A$1:$L$53</definedName>
    <definedName name="_xlnm.Print_Area" localSheetId="0">'NOVEMBER 2019'!$A$1:$L$57</definedName>
    <definedName name="_xlnm.Print_Area" localSheetId="11">'OCT 2020'!$A$1:$L$57</definedName>
    <definedName name="_xlnm.Print_Area" localSheetId="10">'SEPT 2020'!$A$1:$L$60</definedName>
  </definedNames>
  <calcPr calcId="152511"/>
</workbook>
</file>

<file path=xl/calcChain.xml><?xml version="1.0" encoding="utf-8"?>
<calcChain xmlns="http://schemas.openxmlformats.org/spreadsheetml/2006/main">
  <c r="H16" i="15" l="1"/>
  <c r="G16" i="15" l="1"/>
  <c r="H29" i="15"/>
  <c r="K29" i="15" s="1"/>
  <c r="K31" i="15"/>
  <c r="F26" i="15"/>
  <c r="H25" i="15"/>
  <c r="K24" i="15" s="1"/>
  <c r="F22" i="15"/>
  <c r="H21" i="15"/>
  <c r="K20" i="15" s="1"/>
  <c r="K32" i="15" l="1"/>
  <c r="I16" i="15" s="1"/>
  <c r="K34" i="15" s="1"/>
  <c r="J16" i="15" l="1"/>
  <c r="H25" i="14"/>
  <c r="H21" i="14" l="1"/>
  <c r="K20" i="14" s="1"/>
  <c r="K35" i="14"/>
  <c r="K33" i="14"/>
  <c r="K30" i="14"/>
  <c r="K28" i="14"/>
  <c r="F26" i="14"/>
  <c r="K24" i="14"/>
  <c r="F22" i="14"/>
  <c r="K36" i="14" l="1"/>
  <c r="I16" i="14" s="1"/>
  <c r="K38" i="14" s="1"/>
  <c r="H21" i="13"/>
  <c r="K20" i="13" s="1"/>
  <c r="H25" i="13"/>
  <c r="K35" i="13"/>
  <c r="K33" i="13"/>
  <c r="K30" i="13"/>
  <c r="K28" i="13"/>
  <c r="F26" i="13"/>
  <c r="K24" i="13"/>
  <c r="F22" i="13"/>
  <c r="J16" i="14" l="1"/>
  <c r="K36" i="13"/>
  <c r="I16" i="13" s="1"/>
  <c r="K38" i="13" s="1"/>
  <c r="H25" i="12"/>
  <c r="H21" i="12"/>
  <c r="J16" i="13" l="1"/>
  <c r="K35" i="12"/>
  <c r="K33" i="12"/>
  <c r="K30" i="12"/>
  <c r="K28" i="12"/>
  <c r="F26" i="12"/>
  <c r="K24" i="12"/>
  <c r="F22" i="12"/>
  <c r="K20" i="12"/>
  <c r="K36" i="12" l="1"/>
  <c r="I16" i="12" s="1"/>
  <c r="H25" i="11"/>
  <c r="K24" i="11" s="1"/>
  <c r="H21" i="11"/>
  <c r="K20" i="11" s="1"/>
  <c r="K35" i="11"/>
  <c r="K33" i="11"/>
  <c r="K30" i="11"/>
  <c r="K28" i="11"/>
  <c r="F26" i="11"/>
  <c r="F22" i="11"/>
  <c r="H25" i="10"/>
  <c r="K24" i="10" s="1"/>
  <c r="H21" i="10"/>
  <c r="K20" i="10" s="1"/>
  <c r="K35" i="10"/>
  <c r="K33" i="10"/>
  <c r="K30" i="10"/>
  <c r="F26" i="10"/>
  <c r="F22" i="10"/>
  <c r="K28" i="10"/>
  <c r="K38" i="12" l="1"/>
  <c r="J16" i="12"/>
  <c r="K36" i="11"/>
  <c r="I16" i="11" s="1"/>
  <c r="J16" i="11" s="1"/>
  <c r="K36" i="10"/>
  <c r="I16" i="10" s="1"/>
  <c r="H21" i="9"/>
  <c r="K35" i="9"/>
  <c r="K33" i="9"/>
  <c r="K30" i="9"/>
  <c r="F26" i="9"/>
  <c r="H25" i="9"/>
  <c r="I28" i="9" s="1"/>
  <c r="K28" i="9" s="1"/>
  <c r="K24" i="9"/>
  <c r="F22" i="9"/>
  <c r="K20" i="9"/>
  <c r="K38" i="11" l="1"/>
  <c r="K38" i="10"/>
  <c r="J16" i="10"/>
  <c r="K36" i="9"/>
  <c r="I16" i="9" s="1"/>
  <c r="K38" i="9" s="1"/>
  <c r="F26" i="8"/>
  <c r="F22" i="8"/>
  <c r="H25" i="8"/>
  <c r="K24" i="8" s="1"/>
  <c r="H21" i="8"/>
  <c r="K20" i="8" s="1"/>
  <c r="K35" i="8"/>
  <c r="K33" i="8"/>
  <c r="K30" i="8"/>
  <c r="I28" i="8" l="1"/>
  <c r="K28" i="8" s="1"/>
  <c r="J16" i="9"/>
  <c r="K36" i="8"/>
  <c r="I16" i="8" s="1"/>
  <c r="J16" i="8" s="1"/>
  <c r="K34" i="7"/>
  <c r="K32" i="7"/>
  <c r="K29" i="7"/>
  <c r="K27" i="7"/>
  <c r="H25" i="7"/>
  <c r="K24" i="7" s="1"/>
  <c r="H21" i="7"/>
  <c r="K20" i="7" s="1"/>
  <c r="K35" i="7" l="1"/>
  <c r="I16" i="7" s="1"/>
  <c r="K38" i="8"/>
  <c r="K37" i="7"/>
  <c r="J16" i="7"/>
  <c r="H25" i="6"/>
  <c r="K24" i="6" s="1"/>
  <c r="H21" i="6"/>
  <c r="K20" i="6" s="1"/>
  <c r="K34" i="6"/>
  <c r="K32" i="6"/>
  <c r="K29" i="6"/>
  <c r="K27" i="6"/>
  <c r="K35" i="6" l="1"/>
  <c r="I16" i="6" s="1"/>
  <c r="J16" i="6" s="1"/>
  <c r="K37" i="6"/>
  <c r="H25" i="5"/>
  <c r="H21" i="5"/>
  <c r="K34" i="5" l="1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K37" i="4"/>
  <c r="J16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<sst xmlns="http://schemas.openxmlformats.org/spreadsheetml/2006/main" count="594" uniqueCount="115">
  <si>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</si>
  <si>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</si>
  <si>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</si>
  <si>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</si>
  <si>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</si>
  <si>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</si>
  <si>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</si>
  <si>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</si>
  <si>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</si>
  <si>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</si>
  <si>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</si>
  <si>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</si>
  <si>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</si>
  <si>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</si>
  <si>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</si>
  <si>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</si>
  <si>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</si>
  <si>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</si>
  <si>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</si>
  <si>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</si>
  <si>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</si>
  <si>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</si>
  <si>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</si>
  <si>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</si>
  <si>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</si>
  <si>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</si>
  <si>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</si>
  <si>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</si>
  <si>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</si>
  <si>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</si>
  <si>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</si>
  <si>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</si>
  <si>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</si>
  <si>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</si>
  <si>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</si>
  <si>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</si>
  <si>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</si>
  <si>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</si>
  <si>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PRINCESS RABANAL</t>
  </si>
  <si>
    <t>UNIT: 27A03</t>
  </si>
  <si>
    <t xml:space="preserve">PRES: NOV 25 2019 - PREV: NOV 12 2019 * </t>
  </si>
  <si>
    <t>BILLING MONTH: DECEMBER 2019</t>
  </si>
  <si>
    <t>JAN 5 2020</t>
  </si>
  <si>
    <t>JAN 15 2020</t>
  </si>
  <si>
    <t>PRES: DEC 25 2019 - PREV: NOV 26 2019 * 18.06</t>
  </si>
  <si>
    <t>PRES: NOV 25 2019 - PREV: NOV 12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</si>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</sst>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27A03%20-%20RABA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115.93</v>
          </cell>
        </row>
        <row r="19">
          <cell r="L19">
            <v>1017.99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4" sqref="F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0" t="s">
        <v>32</v>
      </c>
      <c r="E20" s="90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/>
      <c r="G21" s="46"/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/>
      <c r="G25" s="46"/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7" zoomScale="70" zoomScaleNormal="70" workbookViewId="0">
      <selection activeCell="R13" sqref="R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951.66</v>
      </c>
      <c r="I16" s="18">
        <f>K36</f>
        <v>54.36</v>
      </c>
      <c r="J16" s="18">
        <f>I16+H16+G16</f>
        <v>1006.02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0" t="s">
        <v>32</v>
      </c>
      <c r="E20" s="90"/>
      <c r="F20" s="46" t="s">
        <v>94</v>
      </c>
      <c r="G20" s="46"/>
      <c r="H20" s="46"/>
      <c r="I20" s="9"/>
      <c r="J20" s="22">
        <v>0</v>
      </c>
      <c r="K20" s="9">
        <f>H21</f>
        <v>54.36</v>
      </c>
    </row>
    <row r="21" spans="3:11" ht="21" x14ac:dyDescent="0.35">
      <c r="C21" s="39"/>
      <c r="D21" s="8"/>
      <c r="E21" s="8"/>
      <c r="F21" s="46">
        <v>406</v>
      </c>
      <c r="G21" s="46">
        <v>400</v>
      </c>
      <c r="H21" s="47">
        <f>(F21-G21)*9.06</f>
        <v>54.36</v>
      </c>
      <c r="I21" s="9"/>
      <c r="J21" s="9"/>
      <c r="K21" s="9"/>
    </row>
    <row r="22" spans="3:11" ht="21" x14ac:dyDescent="0.35">
      <c r="C22" s="39"/>
      <c r="D22" s="95" t="s">
        <v>69</v>
      </c>
      <c r="E22" s="95"/>
      <c r="F22" s="96">
        <f>F21-G21</f>
        <v>6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5" t="s">
        <v>70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69"/>
      <c r="E27" s="69"/>
      <c r="F27" s="70"/>
      <c r="G27" s="7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1"/>
      <c r="D29" s="71"/>
      <c r="E29" s="71"/>
      <c r="F29" s="8"/>
      <c r="G29" s="8"/>
      <c r="H29" s="8"/>
      <c r="I29" s="9"/>
      <c r="J29" s="22"/>
      <c r="K29" s="9"/>
    </row>
    <row r="30" spans="3:11" ht="21" x14ac:dyDescent="0.35">
      <c r="C30" s="71"/>
      <c r="D30" s="71"/>
      <c r="E30" s="71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1"/>
      <c r="D31" s="71"/>
      <c r="E31" s="71"/>
      <c r="F31" s="92"/>
      <c r="G31" s="92"/>
      <c r="H31" s="92"/>
      <c r="I31" s="9"/>
      <c r="J31" s="9"/>
      <c r="K31" s="9"/>
    </row>
    <row r="32" spans="3:11" ht="2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8"/>
      <c r="G34" s="68"/>
      <c r="H34" s="6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54.36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1006.02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7"/>
      <c r="D42" s="67"/>
      <c r="E42" s="67"/>
      <c r="F42" s="67"/>
      <c r="G42" s="67"/>
      <c r="H42" s="67"/>
      <c r="I42" s="67"/>
      <c r="J42" s="67"/>
      <c r="K42" s="67"/>
      <c r="L42" s="3"/>
    </row>
    <row r="43" spans="2:12" s="8" customFormat="1" ht="23.25" x14ac:dyDescent="0.35">
      <c r="B43" s="3"/>
      <c r="C43" s="62" t="s">
        <v>61</v>
      </c>
      <c r="D43" s="56" t="s">
        <v>79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80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63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3"/>
      <c r="D48" s="93"/>
      <c r="E48" s="93"/>
      <c r="F48" s="93"/>
      <c r="G48" s="93"/>
      <c r="H48" s="93"/>
      <c r="I48" s="93"/>
      <c r="J48" s="93"/>
      <c r="K48" s="93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4" t="s">
        <v>33</v>
      </c>
      <c r="D57" s="94"/>
      <c r="E57" s="94"/>
      <c r="F57" s="8"/>
      <c r="G57" s="94" t="s">
        <v>31</v>
      </c>
      <c r="H57" s="94"/>
      <c r="I57" s="9"/>
      <c r="J57" s="9"/>
      <c r="K57" s="9"/>
    </row>
    <row r="58" spans="3:11" ht="21" x14ac:dyDescent="0.35">
      <c r="C58" s="84" t="s">
        <v>23</v>
      </c>
      <c r="D58" s="84"/>
      <c r="E58" s="84"/>
      <c r="F58" s="8"/>
      <c r="G58" s="84" t="s">
        <v>24</v>
      </c>
      <c r="H58" s="84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70" zoomScaleNormal="70" workbookViewId="0">
      <selection activeCell="T8" sqref="T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>
        <v>1006.02</v>
      </c>
      <c r="I16" s="18">
        <f>K36</f>
        <v>69.040000000000006</v>
      </c>
      <c r="J16" s="18">
        <f>I16+H16+G16</f>
        <v>1075.06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0" t="s">
        <v>32</v>
      </c>
      <c r="E20" s="90"/>
      <c r="F20" s="46" t="s">
        <v>99</v>
      </c>
      <c r="G20" s="46"/>
      <c r="H20" s="46"/>
      <c r="I20" s="9"/>
      <c r="J20" s="22">
        <v>0</v>
      </c>
      <c r="K20" s="9">
        <f>H21</f>
        <v>69.040000000000006</v>
      </c>
    </row>
    <row r="21" spans="3:11" ht="21" x14ac:dyDescent="0.35">
      <c r="C21" s="39"/>
      <c r="D21" s="8"/>
      <c r="E21" s="8"/>
      <c r="F21" s="46">
        <v>414</v>
      </c>
      <c r="G21" s="46">
        <v>406</v>
      </c>
      <c r="H21" s="47">
        <f>(F21-G21)*8.63</f>
        <v>69.040000000000006</v>
      </c>
      <c r="I21" s="9"/>
      <c r="J21" s="9"/>
      <c r="K21" s="9"/>
    </row>
    <row r="22" spans="3:11" ht="21" x14ac:dyDescent="0.35">
      <c r="C22" s="39"/>
      <c r="D22" s="95" t="s">
        <v>69</v>
      </c>
      <c r="E22" s="95"/>
      <c r="F22" s="96">
        <f>F21-G21</f>
        <v>8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5" t="s">
        <v>70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74"/>
      <c r="E27" s="74"/>
      <c r="F27" s="75"/>
      <c r="G27" s="7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1"/>
      <c r="D29" s="71"/>
      <c r="E29" s="71"/>
      <c r="F29" s="8"/>
      <c r="G29" s="8"/>
      <c r="H29" s="8"/>
      <c r="I29" s="9"/>
      <c r="J29" s="22"/>
      <c r="K29" s="9"/>
    </row>
    <row r="30" spans="3:11" ht="21" x14ac:dyDescent="0.35">
      <c r="C30" s="71"/>
      <c r="D30" s="71"/>
      <c r="E30" s="71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1"/>
      <c r="D31" s="71"/>
      <c r="E31" s="71"/>
      <c r="F31" s="92"/>
      <c r="G31" s="92"/>
      <c r="H31" s="92"/>
      <c r="I31" s="9"/>
      <c r="J31" s="9"/>
      <c r="K31" s="9"/>
    </row>
    <row r="32" spans="3:11" ht="2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3"/>
      <c r="G34" s="73"/>
      <c r="H34" s="7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69.040000000000006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1075.06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3.25" x14ac:dyDescent="0.35">
      <c r="B43" s="3"/>
      <c r="C43" s="62" t="s">
        <v>61</v>
      </c>
      <c r="D43" s="56" t="s">
        <v>79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80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63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3"/>
      <c r="D48" s="93"/>
      <c r="E48" s="93"/>
      <c r="F48" s="93"/>
      <c r="G48" s="93"/>
      <c r="H48" s="93"/>
      <c r="I48" s="93"/>
      <c r="J48" s="93"/>
      <c r="K48" s="93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4" t="s">
        <v>33</v>
      </c>
      <c r="D57" s="94"/>
      <c r="E57" s="94"/>
      <c r="F57" s="8"/>
      <c r="G57" s="94" t="s">
        <v>31</v>
      </c>
      <c r="H57" s="94"/>
      <c r="I57" s="9"/>
      <c r="J57" s="9"/>
      <c r="K57" s="9"/>
    </row>
    <row r="58" spans="3:11" ht="21" x14ac:dyDescent="0.35">
      <c r="C58" s="84" t="s">
        <v>23</v>
      </c>
      <c r="D58" s="84"/>
      <c r="E58" s="84"/>
      <c r="F58" s="8"/>
      <c r="G58" s="84" t="s">
        <v>24</v>
      </c>
      <c r="H58" s="84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R40" sqref="R4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102</v>
      </c>
      <c r="E16" s="49" t="s">
        <v>103</v>
      </c>
      <c r="F16" s="18"/>
      <c r="G16" s="18"/>
      <c r="H16" s="18">
        <v>1075.06</v>
      </c>
      <c r="I16" s="18">
        <f>K36</f>
        <v>58.56</v>
      </c>
      <c r="J16" s="18">
        <f>I16+H16+G16</f>
        <v>1133.6199999999999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0" t="s">
        <v>32</v>
      </c>
      <c r="E20" s="90"/>
      <c r="F20" s="46" t="s">
        <v>104</v>
      </c>
      <c r="G20" s="46"/>
      <c r="H20" s="46"/>
      <c r="I20" s="9"/>
      <c r="J20" s="22">
        <v>0</v>
      </c>
      <c r="K20" s="9">
        <f>H21</f>
        <v>58.56</v>
      </c>
    </row>
    <row r="21" spans="3:11" ht="21" x14ac:dyDescent="0.35">
      <c r="C21" s="39"/>
      <c r="D21" s="8"/>
      <c r="E21" s="8"/>
      <c r="F21" s="46">
        <v>422</v>
      </c>
      <c r="G21" s="46">
        <v>414</v>
      </c>
      <c r="H21" s="47">
        <f>(F21-G21)*7.32</f>
        <v>58.56</v>
      </c>
      <c r="I21" s="9"/>
      <c r="J21" s="9"/>
      <c r="K21" s="9"/>
    </row>
    <row r="22" spans="3:11" ht="21" x14ac:dyDescent="0.35">
      <c r="C22" s="39"/>
      <c r="D22" s="95" t="s">
        <v>69</v>
      </c>
      <c r="E22" s="95"/>
      <c r="F22" s="96">
        <f>F21-G21</f>
        <v>8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5" t="s">
        <v>70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78"/>
      <c r="E27" s="78"/>
      <c r="F27" s="79"/>
      <c r="G27" s="79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1"/>
      <c r="D29" s="71"/>
      <c r="E29" s="71"/>
      <c r="F29" s="8"/>
      <c r="G29" s="8"/>
      <c r="H29" s="8"/>
      <c r="I29" s="9"/>
      <c r="J29" s="22"/>
      <c r="K29" s="9"/>
    </row>
    <row r="30" spans="3:11" ht="21" x14ac:dyDescent="0.35">
      <c r="C30" s="71"/>
      <c r="D30" s="71"/>
      <c r="E30" s="71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1"/>
      <c r="D31" s="71"/>
      <c r="E31" s="71"/>
      <c r="F31" s="92"/>
      <c r="G31" s="92"/>
      <c r="H31" s="92"/>
      <c r="I31" s="9"/>
      <c r="J31" s="9"/>
      <c r="K31" s="9"/>
    </row>
    <row r="32" spans="3:11" ht="2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7"/>
      <c r="G34" s="77"/>
      <c r="H34" s="7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58.56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1133.6199999999999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76"/>
      <c r="D42" s="76"/>
      <c r="E42" s="76"/>
      <c r="F42" s="76"/>
      <c r="G42" s="76"/>
      <c r="H42" s="76"/>
      <c r="I42" s="76"/>
      <c r="J42" s="76"/>
      <c r="K42" s="7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9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107</v>
      </c>
      <c r="E16" s="49" t="s">
        <v>108</v>
      </c>
      <c r="F16" s="18"/>
      <c r="G16" s="18">
        <f>1349.4*5</f>
        <v>6747</v>
      </c>
      <c r="H16" s="18">
        <f>[1]Sheet1!$L$19+[1]Sheet1!$E$18</f>
        <v>1133.92</v>
      </c>
      <c r="I16" s="18">
        <f>K32</f>
        <v>1407.9599999999998</v>
      </c>
      <c r="J16" s="18">
        <f>I16+H16+G16</f>
        <v>9288.880000000001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99" t="s">
        <v>32</v>
      </c>
      <c r="E20" s="99"/>
      <c r="F20" s="46" t="s">
        <v>111</v>
      </c>
      <c r="G20" s="46"/>
      <c r="H20" s="46"/>
      <c r="I20" s="9"/>
      <c r="J20" s="22">
        <v>0</v>
      </c>
      <c r="K20" s="9">
        <f>H21</f>
        <v>58.56</v>
      </c>
    </row>
    <row r="21" spans="2:11" ht="21" x14ac:dyDescent="0.35">
      <c r="C21" s="39"/>
      <c r="D21" s="8"/>
      <c r="E21" s="8"/>
      <c r="F21" s="46">
        <v>430</v>
      </c>
      <c r="G21" s="46">
        <v>422</v>
      </c>
      <c r="H21" s="47">
        <f>(F21-G21)*7.32</f>
        <v>58.56</v>
      </c>
      <c r="I21" s="9"/>
      <c r="J21" s="9"/>
      <c r="K21" s="9"/>
    </row>
    <row r="22" spans="2:11" ht="21" x14ac:dyDescent="0.35">
      <c r="C22" s="39"/>
      <c r="D22" s="95" t="s">
        <v>69</v>
      </c>
      <c r="E22" s="95"/>
      <c r="F22" s="96">
        <f>F21-G21</f>
        <v>8</v>
      </c>
      <c r="G22" s="96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2:11" ht="21" x14ac:dyDescent="0.35">
      <c r="C26" s="39"/>
      <c r="D26" s="95" t="s">
        <v>70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2:11" ht="21" x14ac:dyDescent="0.35">
      <c r="C27" s="39"/>
      <c r="D27" s="82"/>
      <c r="E27" s="82"/>
      <c r="F27" s="83"/>
      <c r="G27" s="83"/>
      <c r="H27" s="45"/>
      <c r="I27" s="9"/>
      <c r="J27" s="9"/>
      <c r="K27" s="9"/>
    </row>
    <row r="28" spans="2:11" ht="21" customHeight="1" x14ac:dyDescent="0.35">
      <c r="C28" s="38">
        <v>44170</v>
      </c>
      <c r="D28" s="99" t="s">
        <v>109</v>
      </c>
      <c r="E28" s="99"/>
      <c r="F28" s="46" t="s">
        <v>110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2:11" ht="27" customHeight="1" x14ac:dyDescent="0.35">
      <c r="C30" s="40"/>
      <c r="D30" s="44"/>
      <c r="E30" s="44"/>
      <c r="F30" s="81"/>
      <c r="G30" s="81"/>
      <c r="H30" s="81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SUM(K20:K31)</f>
        <v>1407.9599999999998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9288.880000000001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8" t="s">
        <v>17</v>
      </c>
      <c r="D37" s="98"/>
      <c r="E37" s="98"/>
      <c r="F37" s="98"/>
      <c r="G37" s="98"/>
      <c r="H37" s="98"/>
      <c r="I37" s="98"/>
      <c r="J37" s="98"/>
      <c r="K37" s="98"/>
      <c r="L37" s="3"/>
    </row>
    <row r="38" spans="2:12" s="8" customFormat="1" ht="21" x14ac:dyDescent="0.35">
      <c r="B38" s="3"/>
      <c r="C38" s="80"/>
      <c r="D38" s="80"/>
      <c r="E38" s="80"/>
      <c r="F38" s="80"/>
      <c r="G38" s="80"/>
      <c r="H38" s="80"/>
      <c r="I38" s="80"/>
      <c r="J38" s="80"/>
      <c r="K38" s="80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3"/>
      <c r="D41" s="93"/>
      <c r="E41" s="93"/>
      <c r="F41" s="93"/>
      <c r="G41" s="93"/>
      <c r="H41" s="93"/>
      <c r="I41" s="93"/>
      <c r="J41" s="93"/>
      <c r="K41" s="93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4" t="s">
        <v>113</v>
      </c>
      <c r="D50" s="94"/>
      <c r="E50" s="94"/>
      <c r="F50" s="8"/>
      <c r="G50" s="94" t="s">
        <v>31</v>
      </c>
      <c r="H50" s="94"/>
      <c r="I50" s="9"/>
      <c r="J50" s="9"/>
      <c r="K50" s="9"/>
    </row>
    <row r="51" spans="3:11" ht="21" x14ac:dyDescent="0.35">
      <c r="C51" s="84" t="s">
        <v>23</v>
      </c>
      <c r="D51" s="84"/>
      <c r="E51" s="84"/>
      <c r="F51" s="8"/>
      <c r="G51" s="84" t="s">
        <v>24</v>
      </c>
      <c r="H51" s="84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37:K37"/>
    <mergeCell ref="C50:E50"/>
    <mergeCell ref="G50:H50"/>
    <mergeCell ref="C51:E51"/>
    <mergeCell ref="G51:H51"/>
    <mergeCell ref="D28:E28"/>
    <mergeCell ref="C41:K41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729.97</v>
      </c>
      <c r="J16" s="18">
        <f>I16+H16+G16</f>
        <v>729.97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0" t="s">
        <v>32</v>
      </c>
      <c r="E20" s="90"/>
      <c r="F20" s="46" t="s">
        <v>44</v>
      </c>
      <c r="G20" s="46"/>
      <c r="H20" s="46"/>
      <c r="I20" s="9"/>
      <c r="J20" s="22">
        <v>0</v>
      </c>
      <c r="K20" s="9">
        <f>H21</f>
        <v>614.04</v>
      </c>
    </row>
    <row r="21" spans="3:11" ht="21" x14ac:dyDescent="0.35">
      <c r="C21" s="39"/>
      <c r="D21" s="8"/>
      <c r="E21" s="8"/>
      <c r="F21" s="46">
        <v>386</v>
      </c>
      <c r="G21" s="46">
        <v>352</v>
      </c>
      <c r="H21" s="47">
        <f>(F21-G21)*18.06</f>
        <v>614.04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729.97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729.97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8" sqref="H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729.97</v>
      </c>
      <c r="I16" s="18">
        <f>K35</f>
        <v>69.599999999999994</v>
      </c>
      <c r="J16" s="18">
        <f>I16+H16+G16</f>
        <v>799.57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0" t="s">
        <v>32</v>
      </c>
      <c r="E20" s="90"/>
      <c r="F20" s="46" t="s">
        <v>49</v>
      </c>
      <c r="G20" s="46"/>
      <c r="H20" s="46"/>
      <c r="I20" s="9"/>
      <c r="J20" s="22">
        <v>0</v>
      </c>
      <c r="K20" s="9">
        <f>H21</f>
        <v>69.599999999999994</v>
      </c>
    </row>
    <row r="21" spans="3:11" ht="21" x14ac:dyDescent="0.35">
      <c r="C21" s="39"/>
      <c r="D21" s="8"/>
      <c r="E21" s="8"/>
      <c r="F21" s="46">
        <v>390</v>
      </c>
      <c r="G21" s="46">
        <v>386</v>
      </c>
      <c r="H21" s="47">
        <f>(F21-G21)*17.4</f>
        <v>69.599999999999994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69.599999999999994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799.57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799.57</v>
      </c>
      <c r="I16" s="18">
        <f>K35</f>
        <v>142.47</v>
      </c>
      <c r="J16" s="18">
        <f>I16+H16+G16</f>
        <v>942.04000000000008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0" t="s">
        <v>32</v>
      </c>
      <c r="E20" s="90"/>
      <c r="F20" s="46" t="s">
        <v>54</v>
      </c>
      <c r="G20" s="46"/>
      <c r="H20" s="46"/>
      <c r="I20" s="9"/>
      <c r="J20" s="22">
        <v>0</v>
      </c>
      <c r="K20" s="9">
        <f>H21</f>
        <v>142.47</v>
      </c>
    </row>
    <row r="21" spans="3:11" ht="21" x14ac:dyDescent="0.35">
      <c r="C21" s="39"/>
      <c r="D21" s="8"/>
      <c r="E21" s="8"/>
      <c r="F21" s="46">
        <v>399</v>
      </c>
      <c r="G21" s="46">
        <v>390</v>
      </c>
      <c r="H21" s="47">
        <f>(F21-G21)*15.83</f>
        <v>142.47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142.47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942.04000000000008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F32" sqref="F32:H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942.04</v>
      </c>
      <c r="I16" s="18">
        <f>K35</f>
        <v>0</v>
      </c>
      <c r="J16" s="18">
        <f>I16+H16+G16</f>
        <v>942.04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0" t="s">
        <v>32</v>
      </c>
      <c r="E20" s="90"/>
      <c r="F20" s="46" t="s">
        <v>59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399</v>
      </c>
      <c r="G21" s="46">
        <v>399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942.04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56" t="s">
        <v>61</v>
      </c>
      <c r="D41" s="56" t="s">
        <v>62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7"/>
      <c r="D42" s="56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Q23" sqref="Q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65</v>
      </c>
      <c r="E16" s="49" t="s">
        <v>66</v>
      </c>
      <c r="F16" s="18"/>
      <c r="G16" s="18"/>
      <c r="H16" s="18">
        <v>942.04</v>
      </c>
      <c r="I16" s="18">
        <f>K36</f>
        <v>0</v>
      </c>
      <c r="J16" s="18">
        <f>I16+H16+G16</f>
        <v>942.04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0" t="s">
        <v>32</v>
      </c>
      <c r="E20" s="90"/>
      <c r="F20" s="46" t="s">
        <v>67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399</v>
      </c>
      <c r="G21" s="46">
        <v>399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5" t="s">
        <v>69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5" t="s">
        <v>70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7" t="s">
        <v>72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2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942.04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4" t="s">
        <v>17</v>
      </c>
      <c r="D41" s="84"/>
      <c r="E41" s="84"/>
      <c r="F41" s="84"/>
      <c r="G41" s="84"/>
      <c r="H41" s="84"/>
      <c r="I41" s="84"/>
      <c r="J41" s="84"/>
      <c r="K41" s="84"/>
      <c r="L41" s="3"/>
    </row>
    <row r="42" spans="2:12" s="8" customFormat="1" ht="23.25" x14ac:dyDescent="0.35">
      <c r="B42" s="3"/>
      <c r="C42" s="62" t="s">
        <v>61</v>
      </c>
      <c r="D42" s="56" t="s">
        <v>62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6" t="s">
        <v>63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7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7" zoomScale="70" zoomScaleNormal="70" workbookViewId="0">
      <selection activeCell="F33" sqref="F33:H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74</v>
      </c>
      <c r="E16" s="49" t="s">
        <v>75</v>
      </c>
      <c r="F16" s="18"/>
      <c r="G16" s="18"/>
      <c r="H16" s="18">
        <v>942.04</v>
      </c>
      <c r="I16" s="18">
        <f>K36</f>
        <v>0</v>
      </c>
      <c r="J16" s="18">
        <f>I16+H16+G16</f>
        <v>942.04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0" t="s">
        <v>32</v>
      </c>
      <c r="E20" s="90"/>
      <c r="F20" s="46" t="s">
        <v>76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399</v>
      </c>
      <c r="G21" s="46">
        <v>399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5" t="s">
        <v>69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5" t="s">
        <v>70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7" t="s">
        <v>78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942.04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62" t="s">
        <v>61</v>
      </c>
      <c r="D43" s="56" t="s">
        <v>79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80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63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3"/>
      <c r="D48" s="93"/>
      <c r="E48" s="93"/>
      <c r="F48" s="93"/>
      <c r="G48" s="93"/>
      <c r="H48" s="93"/>
      <c r="I48" s="93"/>
      <c r="J48" s="93"/>
      <c r="K48" s="93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4" t="s">
        <v>33</v>
      </c>
      <c r="D57" s="94"/>
      <c r="E57" s="94"/>
      <c r="F57" s="8"/>
      <c r="G57" s="94" t="s">
        <v>31</v>
      </c>
      <c r="H57" s="94"/>
      <c r="I57" s="9"/>
      <c r="J57" s="9"/>
      <c r="K57" s="9"/>
    </row>
    <row r="58" spans="3:11" ht="21" x14ac:dyDescent="0.35">
      <c r="C58" s="84" t="s">
        <v>23</v>
      </c>
      <c r="D58" s="84"/>
      <c r="E58" s="84"/>
      <c r="F58" s="8"/>
      <c r="G58" s="84" t="s">
        <v>24</v>
      </c>
      <c r="H58" s="84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82</v>
      </c>
      <c r="E16" s="49" t="s">
        <v>83</v>
      </c>
      <c r="F16" s="18"/>
      <c r="G16" s="18"/>
      <c r="H16" s="18">
        <v>942.04</v>
      </c>
      <c r="I16" s="18">
        <f>K36</f>
        <v>9.6199999999999992</v>
      </c>
      <c r="J16" s="18">
        <f>I16+H16+G16</f>
        <v>951.66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0" t="s">
        <v>32</v>
      </c>
      <c r="E20" s="90"/>
      <c r="F20" s="46" t="s">
        <v>84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400</v>
      </c>
      <c r="G21" s="46">
        <v>399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5" t="s">
        <v>69</v>
      </c>
      <c r="E22" s="95"/>
      <c r="F22" s="96">
        <f>F21-G21</f>
        <v>1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5" t="s">
        <v>70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1"/>
      <c r="D29" s="71"/>
      <c r="E29" s="71"/>
      <c r="F29" s="8"/>
      <c r="G29" s="8"/>
      <c r="H29" s="8"/>
      <c r="I29" s="9"/>
      <c r="J29" s="22"/>
      <c r="K29" s="9"/>
    </row>
    <row r="30" spans="3:11" ht="21" x14ac:dyDescent="0.35">
      <c r="C30" s="71"/>
      <c r="D30" s="71"/>
      <c r="E30" s="71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1"/>
      <c r="D31" s="71"/>
      <c r="E31" s="71"/>
      <c r="F31" s="92"/>
      <c r="G31" s="92"/>
      <c r="H31" s="92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9.6199999999999992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951.66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3.25" x14ac:dyDescent="0.35">
      <c r="B43" s="3"/>
      <c r="C43" s="62" t="s">
        <v>61</v>
      </c>
      <c r="D43" s="56" t="s">
        <v>79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80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63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3"/>
      <c r="D48" s="93"/>
      <c r="E48" s="93"/>
      <c r="F48" s="93"/>
      <c r="G48" s="93"/>
      <c r="H48" s="93"/>
      <c r="I48" s="93"/>
      <c r="J48" s="93"/>
      <c r="K48" s="93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4" t="s">
        <v>33</v>
      </c>
      <c r="D57" s="94"/>
      <c r="E57" s="94"/>
      <c r="F57" s="8"/>
      <c r="G57" s="94" t="s">
        <v>31</v>
      </c>
      <c r="H57" s="94"/>
      <c r="I57" s="9"/>
      <c r="J57" s="9"/>
      <c r="K57" s="9"/>
    </row>
    <row r="58" spans="3:11" ht="21" x14ac:dyDescent="0.35">
      <c r="C58" s="84" t="s">
        <v>23</v>
      </c>
      <c r="D58" s="84"/>
      <c r="E58" s="84"/>
      <c r="F58" s="8"/>
      <c r="G58" s="84" t="s">
        <v>24</v>
      </c>
      <c r="H58" s="84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87</v>
      </c>
      <c r="E16" s="49" t="s">
        <v>88</v>
      </c>
      <c r="F16" s="18"/>
      <c r="G16" s="18"/>
      <c r="H16" s="18">
        <v>951.66</v>
      </c>
      <c r="I16" s="18">
        <f>K36</f>
        <v>0</v>
      </c>
      <c r="J16" s="18">
        <f>I16+H16+G16</f>
        <v>951.66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0" t="s">
        <v>32</v>
      </c>
      <c r="E20" s="90"/>
      <c r="F20" s="46" t="s">
        <v>89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400</v>
      </c>
      <c r="G21" s="46">
        <v>400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5" t="s">
        <v>69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5" t="s">
        <v>70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1"/>
      <c r="D29" s="71"/>
      <c r="E29" s="71"/>
      <c r="F29" s="8"/>
      <c r="G29" s="8"/>
      <c r="H29" s="8"/>
      <c r="I29" s="9"/>
      <c r="J29" s="22"/>
      <c r="K29" s="9"/>
    </row>
    <row r="30" spans="3:11" ht="21" x14ac:dyDescent="0.35">
      <c r="C30" s="71"/>
      <c r="D30" s="71"/>
      <c r="E30" s="71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1"/>
      <c r="D31" s="71"/>
      <c r="E31" s="71"/>
      <c r="F31" s="92"/>
      <c r="G31" s="92"/>
      <c r="H31" s="92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951.66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3.25" x14ac:dyDescent="0.35">
      <c r="B43" s="3"/>
      <c r="C43" s="62" t="s">
        <v>61</v>
      </c>
      <c r="D43" s="56" t="s">
        <v>79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80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63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3"/>
      <c r="D48" s="93"/>
      <c r="E48" s="93"/>
      <c r="F48" s="93"/>
      <c r="G48" s="93"/>
      <c r="H48" s="93"/>
      <c r="I48" s="93"/>
      <c r="J48" s="93"/>
      <c r="K48" s="93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4" t="s">
        <v>33</v>
      </c>
      <c r="D57" s="94"/>
      <c r="E57" s="94"/>
      <c r="F57" s="8"/>
      <c r="G57" s="94" t="s">
        <v>31</v>
      </c>
      <c r="H57" s="94"/>
      <c r="I57" s="9"/>
      <c r="J57" s="9"/>
      <c r="K57" s="9"/>
    </row>
    <row r="58" spans="3:11" ht="21" x14ac:dyDescent="0.35">
      <c r="C58" s="84" t="s">
        <v>23</v>
      </c>
      <c r="D58" s="84"/>
      <c r="E58" s="84"/>
      <c r="F58" s="8"/>
      <c r="G58" s="84" t="s">
        <v>24</v>
      </c>
      <c r="H58" s="84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2020-02-05T06:33:52Z</cp:lastPrinted>
  <dcterms:created xsi:type="dcterms:W3CDTF">2018-02-28T02:33:50Z</dcterms:created>
  <dcterms:modified xsi:type="dcterms:W3CDTF">2020-12-04T06:15:55Z</dcterms:modified>
</cp:coreProperties>
</file>