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6" activeTab="12"/>
  </bookViews>
  <sheets>
    <sheet name="NOVEMBER 2019" sheetId="3" r:id="rId1"/>
    <sheet name="DECEMBER 2019" sheetId="4" r:id="rId2"/>
    <sheet name="JAN 2020" sheetId="5" r:id="rId3"/>
    <sheet name="FEB 2020" sheetId="6" r:id="rId4"/>
    <sheet name="MAR 2020" sheetId="7" r:id="rId5"/>
    <sheet name="APR 2020" sheetId="8" r:id="rId6"/>
    <sheet name="MAY 2020" sheetId="9" r:id="rId7"/>
    <sheet name="JUN 2020" sheetId="10" r:id="rId8"/>
    <sheet name="JUL 2020" sheetId="11" r:id="rId9"/>
    <sheet name="AUG 2020" sheetId="12" r:id="rId10"/>
    <sheet name="SEPT 2020" sheetId="13" r:id="rId11"/>
    <sheet name="OCT 2020" sheetId="14" r:id="rId12"/>
    <sheet name="NOV 2020" sheetId="15" r:id="rId13"/>
  </sheets>
  <externalReferences>
    <externalReference r:id="rId14"/>
  </externalReferences>
  <definedNames>
    <definedName name="_xlnm.Print_Area" localSheetId="5">'APR 2020'!$A$1:$K$59</definedName>
    <definedName name="_xlnm.Print_Area" localSheetId="9">'AUG 2020'!$A$1:$K$55</definedName>
    <definedName name="_xlnm.Print_Area" localSheetId="1">'DECEMBER 2019'!$A$1:$L$57</definedName>
    <definedName name="_xlnm.Print_Area" localSheetId="3">'FEB 2020'!$A$1:$K$57</definedName>
    <definedName name="_xlnm.Print_Area" localSheetId="2">'JAN 2020'!$A$1:$L$57</definedName>
    <definedName name="_xlnm.Print_Area" localSheetId="8">'JUL 2020'!$A$1:$K$55</definedName>
    <definedName name="_xlnm.Print_Area" localSheetId="7">'JUN 2020'!$A$1:$K$55</definedName>
    <definedName name="_xlnm.Print_Area" localSheetId="4">'MAR 2020'!$A$1:$K$57</definedName>
    <definedName name="_xlnm.Print_Area" localSheetId="6">'MAY 2020'!$A$1:$K$59</definedName>
    <definedName name="_xlnm.Print_Area" localSheetId="12">'NOV 2020'!$A$1:$K$55</definedName>
    <definedName name="_xlnm.Print_Area" localSheetId="0">'NOVEMBER 2019'!$A$1:$L$57</definedName>
    <definedName name="_xlnm.Print_Area" localSheetId="11">'OCT 2020'!$A$1:$K$55</definedName>
    <definedName name="_xlnm.Print_Area" localSheetId="10">'SEPT 2020'!$A$1:$K$55</definedName>
  </definedNames>
  <calcPr calcId="152511"/>
</workbook>
</file>

<file path=xl/calcChain.xml><?xml version="1.0" encoding="utf-8"?>
<calcChain xmlns="http://schemas.openxmlformats.org/spreadsheetml/2006/main">
  <c r="H25" i="15" l="1"/>
  <c r="H21" i="15"/>
  <c r="H16" i="15" l="1"/>
  <c r="G16" i="15"/>
  <c r="K33" i="15" l="1"/>
  <c r="H29" i="15"/>
  <c r="K29" i="15" s="1"/>
  <c r="F26" i="15"/>
  <c r="K24" i="15"/>
  <c r="F22" i="15"/>
  <c r="K20" i="15"/>
  <c r="K34" i="15" l="1"/>
  <c r="I16" i="15" s="1"/>
  <c r="J16" i="15" s="1"/>
  <c r="H29" i="14"/>
  <c r="K29" i="14" s="1"/>
  <c r="K36" i="15" l="1"/>
  <c r="H25" i="14"/>
  <c r="H21" i="14" l="1"/>
  <c r="K33" i="14"/>
  <c r="F26" i="14"/>
  <c r="K24" i="14"/>
  <c r="F22" i="14"/>
  <c r="K20" i="14"/>
  <c r="K34" i="14" l="1"/>
  <c r="I16" i="14" s="1"/>
  <c r="H21" i="13"/>
  <c r="K20" i="13" s="1"/>
  <c r="H25" i="13"/>
  <c r="K24" i="13" s="1"/>
  <c r="K33" i="13"/>
  <c r="K29" i="13"/>
  <c r="K27" i="13"/>
  <c r="F26" i="13"/>
  <c r="F22" i="13"/>
  <c r="J16" i="14" l="1"/>
  <c r="K36" i="14"/>
  <c r="K34" i="13"/>
  <c r="I16" i="13" s="1"/>
  <c r="J16" i="13" s="1"/>
  <c r="K36" i="13"/>
  <c r="H25" i="12"/>
  <c r="H21" i="12"/>
  <c r="K33" i="12" l="1"/>
  <c r="K29" i="12"/>
  <c r="K27" i="12"/>
  <c r="F26" i="12"/>
  <c r="K24" i="12"/>
  <c r="F22" i="12"/>
  <c r="K20" i="12"/>
  <c r="K34" i="12" l="1"/>
  <c r="I16" i="12" s="1"/>
  <c r="K36" i="12" s="1"/>
  <c r="H25" i="11"/>
  <c r="H21" i="11"/>
  <c r="K20" i="11" s="1"/>
  <c r="K33" i="11"/>
  <c r="K29" i="11"/>
  <c r="K27" i="11"/>
  <c r="F26" i="11"/>
  <c r="K24" i="11"/>
  <c r="F22" i="11"/>
  <c r="K34" i="11" l="1"/>
  <c r="I16" i="11" s="1"/>
  <c r="J16" i="12"/>
  <c r="K36" i="11"/>
  <c r="J16" i="11"/>
  <c r="H25" i="10"/>
  <c r="H21" i="10"/>
  <c r="K33" i="10" l="1"/>
  <c r="K29" i="10"/>
  <c r="F26" i="10"/>
  <c r="K24" i="10"/>
  <c r="F22" i="10"/>
  <c r="K27" i="10"/>
  <c r="K20" i="10"/>
  <c r="K34" i="10" l="1"/>
  <c r="I16" i="10" s="1"/>
  <c r="J16" i="10" s="1"/>
  <c r="K33" i="9"/>
  <c r="F26" i="7"/>
  <c r="F22" i="7"/>
  <c r="K35" i="9"/>
  <c r="K36" i="10" l="1"/>
  <c r="F22" i="9"/>
  <c r="H21" i="9"/>
  <c r="I28" i="9" s="1"/>
  <c r="K28" i="9" s="1"/>
  <c r="K30" i="9"/>
  <c r="F26" i="9"/>
  <c r="H25" i="9"/>
  <c r="K24" i="9" s="1"/>
  <c r="K20" i="9" l="1"/>
  <c r="F26" i="8"/>
  <c r="F22" i="8"/>
  <c r="K36" i="9" l="1"/>
  <c r="I16" i="9" s="1"/>
  <c r="H25" i="8"/>
  <c r="K24" i="8" s="1"/>
  <c r="H21" i="8"/>
  <c r="K35" i="8"/>
  <c r="K33" i="8"/>
  <c r="K30" i="8"/>
  <c r="K38" i="9" l="1"/>
  <c r="J16" i="9"/>
  <c r="K20" i="8"/>
  <c r="I28" i="8"/>
  <c r="K28" i="8" s="1"/>
  <c r="K36" i="8" s="1"/>
  <c r="I16" i="8" s="1"/>
  <c r="K34" i="7"/>
  <c r="K32" i="7"/>
  <c r="K29" i="7"/>
  <c r="K27" i="7"/>
  <c r="H25" i="7"/>
  <c r="K24" i="7"/>
  <c r="H21" i="7"/>
  <c r="K20" i="7" s="1"/>
  <c r="K35" i="7" s="1"/>
  <c r="I16" i="7" s="1"/>
  <c r="K38" i="8" l="1"/>
  <c r="J16" i="8"/>
  <c r="J16" i="7"/>
  <c r="K37" i="7"/>
  <c r="H25" i="6"/>
  <c r="K24" i="6" s="1"/>
  <c r="H21" i="6"/>
  <c r="K20" i="6" s="1"/>
  <c r="K34" i="6"/>
  <c r="K32" i="6"/>
  <c r="K29" i="6"/>
  <c r="K27" i="6"/>
  <c r="K35" i="6" l="1"/>
  <c r="I16" i="6" s="1"/>
  <c r="K37" i="6" s="1"/>
  <c r="H25" i="5"/>
  <c r="H21" i="5"/>
  <c r="J16" i="6" l="1"/>
  <c r="K34" i="5"/>
  <c r="K32" i="5"/>
  <c r="K29" i="5"/>
  <c r="K27" i="5"/>
  <c r="K24" i="5"/>
  <c r="K20" i="5"/>
  <c r="K35" i="5" l="1"/>
  <c r="I16" i="5" s="1"/>
  <c r="K37" i="5"/>
  <c r="J16" i="5"/>
  <c r="H25" i="4"/>
  <c r="H21" i="4" l="1"/>
  <c r="K20" i="4" s="1"/>
  <c r="K34" i="4"/>
  <c r="K32" i="4"/>
  <c r="K29" i="4"/>
  <c r="K27" i="4"/>
  <c r="K24" i="4"/>
  <c r="K35" i="4" l="1"/>
  <c r="I16" i="4" s="1"/>
  <c r="J16" i="4"/>
  <c r="K37" i="4"/>
  <c r="H25" i="3"/>
  <c r="H21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<sst xmlns="http://schemas.openxmlformats.org/spreadsheetml/2006/main" count="583" uniqueCount="121">
  <si>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</si>
  <si>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</si>
  <si>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</si>
  <si>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</si>
  <si>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</si>
  <si>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</si>
  <si>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</si>
  <si>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</si>
  <si>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</si>
  <si>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</si>
  <si>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</si>
  <si>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</si>
  <si>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</si>
  <si>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</si>
  <si>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</si>
  <si>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</si>
  <si>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</si>
  <si>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</si>
  <si>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</si>
  <si>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</si>
  <si>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</si>
  <si>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</si>
  <si>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</si>
  <si>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</si>
  <si>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</si>
  <si>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</si>
  <si>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</si>
  <si>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</si>
  <si>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</si>
  <si>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</si>
  <si>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</si>
  <si>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</si>
  <si>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</si>
  <si>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</si>
  <si>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</si>
  <si>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DEC 5 2019</t>
  </si>
  <si>
    <t>DEC 15 2019</t>
  </si>
  <si>
    <t>BILLING MONTH: NOVEMBER 2019</t>
  </si>
  <si>
    <t>ELVIRA GALANG</t>
  </si>
  <si>
    <t>UNIT: 27B14</t>
  </si>
  <si>
    <t>PRES: NOV 25 2019 - PREV: NOV 13 2019 * 17.38</t>
  </si>
  <si>
    <t>PRES: NOV 25 2019 - PREV: NOV 13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</si>
  <si>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</si>
  <si>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</si>
  <si>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</si>
  <si>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</si>
  <si>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</si>
  <si>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</si>
  <si>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</si>
  <si>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</si>
  <si>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</si>
  <si>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</si>
  <si>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</si>
  <si>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</si>
  <si>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</si>
  <si>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</si>
  <si>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</si>
  <si>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</si>
  <si>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</si>
  <si>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</si>
  <si>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</si>
  <si>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</si>
  <si>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</si>
  <si>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</si>
  <si>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</si>
  <si>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</si>
  <si>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</si>
  <si>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</si>
  <si>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</si>
  <si>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</si>
  <si>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</si>
  <si>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</si>
  <si>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</si>
  <si>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</si>
  <si>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</si>
  <si>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</si>
  <si>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</si>
  <si>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</si>
  <si>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</si>
  <si>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</si>
  <si>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</si>
  <si>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</si>
  <si>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ELECTRICITY:
MAR 2020 - 27 kWh x 10.98 = 296.46 + 20% (AC) = 355.75 - 427.21 (billing Mar2020) = 71.46
APR 2020 - 28 kWh x 9.79 = 274.12 + 20% (AC) = 328.94 - 368.93 (billing Apr2020) = 39.99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</si>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</sst>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64" fontId="20" fillId="0" borderId="0" xfId="1" applyFont="1"/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174665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25475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914400</xdr:colOff>
      <xdr:row>49</xdr:row>
      <xdr:rowOff>200025</xdr:rowOff>
    </xdr:from>
    <xdr:to>
      <xdr:col>4</xdr:col>
      <xdr:colOff>369345</xdr:colOff>
      <xdr:row>51</xdr:row>
      <xdr:rowOff>39460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13792200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174665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25475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DMO%20LEDGER/VDMO%2027B14%20-%20GAL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9">
          <cell r="L19">
            <v>316.92</v>
          </cell>
        </row>
      </sheetData>
      <sheetData sheetId="1">
        <row r="12">
          <cell r="E12">
            <v>2739.6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17.38</v>
      </c>
      <c r="J16" s="18">
        <f>I16+H16+G16</f>
        <v>17.38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5" t="s">
        <v>32</v>
      </c>
      <c r="E20" s="85"/>
      <c r="F20" s="46" t="s">
        <v>40</v>
      </c>
      <c r="G20" s="46"/>
      <c r="H20" s="46"/>
      <c r="I20" s="9"/>
      <c r="J20" s="22">
        <v>0</v>
      </c>
      <c r="K20" s="9">
        <f>H21</f>
        <v>17.38</v>
      </c>
    </row>
    <row r="21" spans="3:11" ht="21" x14ac:dyDescent="0.35">
      <c r="C21" s="39"/>
      <c r="D21" s="8"/>
      <c r="E21" s="8"/>
      <c r="F21" s="46">
        <v>43</v>
      </c>
      <c r="G21" s="46">
        <v>42</v>
      </c>
      <c r="H21" s="47">
        <f>(F21-G21)*17.38</f>
        <v>17.38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17.38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17.38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0" workbookViewId="0">
      <selection activeCell="J8" sqref="J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94</v>
      </c>
      <c r="E16" s="49" t="s">
        <v>95</v>
      </c>
      <c r="F16" s="18"/>
      <c r="G16" s="18"/>
      <c r="H16" s="18"/>
      <c r="I16" s="18">
        <f>K34</f>
        <v>126.84</v>
      </c>
      <c r="J16" s="18">
        <f>I16+H16+G16</f>
        <v>126.84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5" t="s">
        <v>32</v>
      </c>
      <c r="E20" s="85"/>
      <c r="F20" s="46" t="s">
        <v>96</v>
      </c>
      <c r="G20" s="46"/>
      <c r="H20" s="46"/>
      <c r="I20" s="9"/>
      <c r="J20" s="22">
        <v>0</v>
      </c>
      <c r="K20" s="9">
        <f>H21</f>
        <v>126.84</v>
      </c>
    </row>
    <row r="21" spans="3:11" ht="21" x14ac:dyDescent="0.35">
      <c r="C21" s="39"/>
      <c r="D21" s="8"/>
      <c r="E21" s="8"/>
      <c r="F21" s="46">
        <v>265</v>
      </c>
      <c r="G21" s="46">
        <v>251</v>
      </c>
      <c r="H21" s="47">
        <f>(F21-G21)*9.06</f>
        <v>126.84</v>
      </c>
      <c r="I21" s="9"/>
      <c r="J21" s="9"/>
      <c r="K21" s="9"/>
    </row>
    <row r="22" spans="3:11" ht="21" x14ac:dyDescent="0.35">
      <c r="C22" s="39"/>
      <c r="D22" s="91" t="s">
        <v>71</v>
      </c>
      <c r="E22" s="91"/>
      <c r="F22" s="90">
        <f>F21-G21</f>
        <v>14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1" t="s">
        <v>72</v>
      </c>
      <c r="E26" s="91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6"/>
      <c r="K31" s="66"/>
    </row>
    <row r="32" spans="3:11" ht="27" customHeight="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126.84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126.84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70"/>
      <c r="D40" s="70"/>
      <c r="E40" s="70"/>
      <c r="F40" s="70"/>
      <c r="G40" s="70"/>
      <c r="H40" s="70"/>
      <c r="I40" s="70"/>
      <c r="J40" s="70"/>
      <c r="K40" s="70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9" t="s">
        <v>33</v>
      </c>
      <c r="D52" s="89"/>
      <c r="E52" s="89"/>
      <c r="F52" s="8"/>
      <c r="G52" s="89" t="s">
        <v>31</v>
      </c>
      <c r="H52" s="89"/>
      <c r="I52" s="9"/>
      <c r="J52" s="9"/>
      <c r="K52" s="9"/>
    </row>
    <row r="53" spans="3:11" ht="21" x14ac:dyDescent="0.35">
      <c r="C53" s="79" t="s">
        <v>23</v>
      </c>
      <c r="D53" s="79"/>
      <c r="E53" s="79"/>
      <c r="F53" s="8"/>
      <c r="G53" s="79" t="s">
        <v>24</v>
      </c>
      <c r="H53" s="7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0" workbookViewId="0">
      <selection activeCell="F22" sqref="F22: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99</v>
      </c>
      <c r="E16" s="49" t="s">
        <v>100</v>
      </c>
      <c r="F16" s="18"/>
      <c r="G16" s="18"/>
      <c r="H16" s="18"/>
      <c r="I16" s="18">
        <f>K34</f>
        <v>207.12</v>
      </c>
      <c r="J16" s="18">
        <f>I16+H16+G16</f>
        <v>207.12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5" t="s">
        <v>32</v>
      </c>
      <c r="E20" s="85"/>
      <c r="F20" s="46" t="s">
        <v>101</v>
      </c>
      <c r="G20" s="46"/>
      <c r="H20" s="46"/>
      <c r="I20" s="9"/>
      <c r="J20" s="22">
        <v>0</v>
      </c>
      <c r="K20" s="9">
        <f>H21</f>
        <v>207.12</v>
      </c>
    </row>
    <row r="21" spans="3:11" ht="21" x14ac:dyDescent="0.35">
      <c r="C21" s="39"/>
      <c r="D21" s="8"/>
      <c r="E21" s="8"/>
      <c r="F21" s="46">
        <v>289</v>
      </c>
      <c r="G21" s="46">
        <v>265</v>
      </c>
      <c r="H21" s="47">
        <f>(F21-G21)*8.63</f>
        <v>207.12</v>
      </c>
      <c r="I21" s="9"/>
      <c r="J21" s="9"/>
      <c r="K21" s="9"/>
    </row>
    <row r="22" spans="3:11" ht="21" x14ac:dyDescent="0.35">
      <c r="C22" s="39"/>
      <c r="D22" s="91" t="s">
        <v>71</v>
      </c>
      <c r="E22" s="91"/>
      <c r="F22" s="90">
        <f>F21-G21</f>
        <v>24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1" t="s">
        <v>72</v>
      </c>
      <c r="E26" s="91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6"/>
      <c r="K31" s="66"/>
    </row>
    <row r="32" spans="3:11" ht="27" customHeight="1" x14ac:dyDescent="0.35">
      <c r="C32" s="40"/>
      <c r="D32" s="44"/>
      <c r="E32" s="44"/>
      <c r="F32" s="73"/>
      <c r="G32" s="73"/>
      <c r="H32" s="7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207.12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207.12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72"/>
      <c r="D40" s="72"/>
      <c r="E40" s="72"/>
      <c r="F40" s="72"/>
      <c r="G40" s="72"/>
      <c r="H40" s="72"/>
      <c r="I40" s="72"/>
      <c r="J40" s="72"/>
      <c r="K40" s="72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9" t="s">
        <v>33</v>
      </c>
      <c r="D52" s="89"/>
      <c r="E52" s="89"/>
      <c r="F52" s="8"/>
      <c r="G52" s="89" t="s">
        <v>31</v>
      </c>
      <c r="H52" s="89"/>
      <c r="I52" s="9"/>
      <c r="J52" s="9"/>
      <c r="K52" s="9"/>
    </row>
    <row r="53" spans="3:11" ht="21" x14ac:dyDescent="0.35">
      <c r="C53" s="79" t="s">
        <v>23</v>
      </c>
      <c r="D53" s="79"/>
      <c r="E53" s="79"/>
      <c r="F53" s="8"/>
      <c r="G53" s="79" t="s">
        <v>24</v>
      </c>
      <c r="H53" s="7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5" zoomScale="85" zoomScaleNormal="85" workbookViewId="0">
      <selection activeCell="I11" sqref="I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108</v>
      </c>
      <c r="H15" s="13" t="s">
        <v>109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103</v>
      </c>
      <c r="E16" s="49" t="s">
        <v>104</v>
      </c>
      <c r="F16" s="18"/>
      <c r="G16" s="18">
        <v>1369.8</v>
      </c>
      <c r="H16" s="18">
        <v>207.12</v>
      </c>
      <c r="I16" s="18">
        <f>K34</f>
        <v>1479.6</v>
      </c>
      <c r="J16" s="18">
        <f>I16+H16+G16</f>
        <v>3056.5199999999995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6" t="s">
        <v>110</v>
      </c>
      <c r="E20" s="96"/>
      <c r="F20" s="46" t="s">
        <v>105</v>
      </c>
      <c r="G20" s="46"/>
      <c r="H20" s="46"/>
      <c r="I20" s="9"/>
      <c r="J20" s="22">
        <v>0</v>
      </c>
      <c r="K20" s="9">
        <f>H21</f>
        <v>109.80000000000001</v>
      </c>
    </row>
    <row r="21" spans="3:11" ht="21" x14ac:dyDescent="0.35">
      <c r="C21" s="39"/>
      <c r="D21" s="8"/>
      <c r="E21" s="8"/>
      <c r="F21" s="46">
        <v>304</v>
      </c>
      <c r="G21" s="46">
        <v>289</v>
      </c>
      <c r="H21" s="47">
        <f>(F21-G21)*7.32</f>
        <v>109.80000000000001</v>
      </c>
      <c r="I21" s="9"/>
      <c r="J21" s="9"/>
      <c r="K21" s="9"/>
    </row>
    <row r="22" spans="3:11" ht="21" x14ac:dyDescent="0.35">
      <c r="C22" s="39"/>
      <c r="D22" s="91" t="s">
        <v>71</v>
      </c>
      <c r="E22" s="91"/>
      <c r="F22" s="90">
        <f>F21-G21</f>
        <v>15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111</v>
      </c>
      <c r="E24" s="8"/>
      <c r="F24" s="46" t="s">
        <v>106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1" t="s">
        <v>72</v>
      </c>
      <c r="E26" s="91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96" t="s">
        <v>112</v>
      </c>
      <c r="E28" s="96"/>
      <c r="F28" s="46" t="s">
        <v>113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22.83</v>
      </c>
      <c r="G29" s="46">
        <v>60</v>
      </c>
      <c r="H29" s="47">
        <f>F29*G29</f>
        <v>1369.8</v>
      </c>
      <c r="I29" s="9"/>
      <c r="J29" s="22">
        <v>0</v>
      </c>
      <c r="K29" s="9">
        <f>H29</f>
        <v>1369.8</v>
      </c>
    </row>
    <row r="30" spans="3:11" ht="35.1" customHeight="1" x14ac:dyDescent="0.35">
      <c r="C30" s="67"/>
      <c r="D30" s="67"/>
      <c r="E30" s="67"/>
      <c r="F30" s="78"/>
      <c r="G30" s="78"/>
      <c r="H30" s="78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6"/>
      <c r="K31" s="66"/>
    </row>
    <row r="32" spans="3:11" ht="27" customHeight="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1479.6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3056.5199999999995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74"/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9" t="s">
        <v>33</v>
      </c>
      <c r="D52" s="89"/>
      <c r="E52" s="89"/>
      <c r="F52" s="8"/>
      <c r="G52" s="89" t="s">
        <v>31</v>
      </c>
      <c r="H52" s="89"/>
      <c r="I52" s="9"/>
      <c r="J52" s="9"/>
      <c r="K52" s="9"/>
    </row>
    <row r="53" spans="3:11" ht="21" x14ac:dyDescent="0.35">
      <c r="C53" s="79" t="s">
        <v>23</v>
      </c>
      <c r="D53" s="79"/>
      <c r="E53" s="79"/>
      <c r="F53" s="8"/>
      <c r="G53" s="79" t="s">
        <v>24</v>
      </c>
      <c r="H53" s="7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abSelected="1" topLeftCell="A16"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108</v>
      </c>
      <c r="H15" s="13" t="s">
        <v>109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115</v>
      </c>
      <c r="E16" s="49" t="s">
        <v>116</v>
      </c>
      <c r="F16" s="18"/>
      <c r="G16" s="18">
        <f>[1]ASU!$E$12</f>
        <v>2739.6</v>
      </c>
      <c r="H16" s="18">
        <f>[1]Sheet1!$L$19</f>
        <v>316.92</v>
      </c>
      <c r="I16" s="18">
        <f>K34</f>
        <v>1498.12</v>
      </c>
      <c r="J16" s="18">
        <f>I16+H16+G16</f>
        <v>4554.6399999999994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6" t="s">
        <v>32</v>
      </c>
      <c r="E20" s="96"/>
      <c r="F20" s="46" t="s">
        <v>119</v>
      </c>
      <c r="G20" s="46"/>
      <c r="H20" s="46"/>
      <c r="I20" s="9"/>
      <c r="J20" s="22">
        <v>0</v>
      </c>
      <c r="K20" s="9">
        <f>H21</f>
        <v>128.32</v>
      </c>
    </row>
    <row r="21" spans="3:11" ht="21" x14ac:dyDescent="0.35">
      <c r="C21" s="39"/>
      <c r="D21" s="8"/>
      <c r="E21" s="8"/>
      <c r="F21" s="46">
        <v>320</v>
      </c>
      <c r="G21" s="46">
        <v>304</v>
      </c>
      <c r="H21" s="47">
        <f>(F21-G21)*8.02</f>
        <v>128.32</v>
      </c>
      <c r="I21" s="9"/>
      <c r="J21" s="9"/>
      <c r="K21" s="9"/>
    </row>
    <row r="22" spans="3:11" ht="21" x14ac:dyDescent="0.35">
      <c r="C22" s="39"/>
      <c r="D22" s="91" t="s">
        <v>71</v>
      </c>
      <c r="E22" s="91"/>
      <c r="F22" s="90">
        <f>F21-G21</f>
        <v>16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120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(F25-G25)*98.03</f>
        <v>0</v>
      </c>
      <c r="I25" s="9"/>
      <c r="J25" s="9"/>
      <c r="K25" s="9"/>
    </row>
    <row r="26" spans="3:11" ht="21" x14ac:dyDescent="0.35">
      <c r="C26" s="39"/>
      <c r="D26" s="91" t="s">
        <v>72</v>
      </c>
      <c r="E26" s="91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96" t="s">
        <v>112</v>
      </c>
      <c r="E28" s="96"/>
      <c r="F28" s="46" t="s">
        <v>117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22.83</v>
      </c>
      <c r="G29" s="46">
        <v>60</v>
      </c>
      <c r="H29" s="47">
        <f>F29*G29</f>
        <v>1369.8</v>
      </c>
      <c r="I29" s="9"/>
      <c r="J29" s="22">
        <v>0</v>
      </c>
      <c r="K29" s="9">
        <f>H29</f>
        <v>1369.8</v>
      </c>
    </row>
    <row r="30" spans="3:11" ht="35.1" customHeight="1" x14ac:dyDescent="0.35">
      <c r="C30" s="67"/>
      <c r="D30" s="67"/>
      <c r="E30" s="67"/>
      <c r="F30" s="78"/>
      <c r="G30" s="78"/>
      <c r="H30" s="78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6"/>
      <c r="K31" s="66"/>
    </row>
    <row r="32" spans="3:11" ht="27" customHeight="1" x14ac:dyDescent="0.35">
      <c r="C32" s="40"/>
      <c r="D32" s="44"/>
      <c r="E32" s="44"/>
      <c r="F32" s="77"/>
      <c r="G32" s="77"/>
      <c r="H32" s="7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1498.12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4554.6399999999994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76"/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9" t="s">
        <v>118</v>
      </c>
      <c r="D52" s="89"/>
      <c r="E52" s="89"/>
      <c r="F52" s="8"/>
      <c r="G52" s="89" t="s">
        <v>31</v>
      </c>
      <c r="H52" s="89"/>
      <c r="I52" s="9"/>
      <c r="J52" s="9"/>
      <c r="K52" s="9"/>
    </row>
    <row r="53" spans="3:11" ht="21" x14ac:dyDescent="0.35">
      <c r="C53" s="79" t="s">
        <v>23</v>
      </c>
      <c r="D53" s="79"/>
      <c r="E53" s="79"/>
      <c r="F53" s="8"/>
      <c r="G53" s="79" t="s">
        <v>24</v>
      </c>
      <c r="H53" s="7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44</v>
      </c>
      <c r="F16" s="18"/>
      <c r="G16" s="18"/>
      <c r="H16" s="18">
        <v>17.38</v>
      </c>
      <c r="I16" s="18">
        <f>K35</f>
        <v>325.08</v>
      </c>
      <c r="J16" s="18">
        <f>I16+H16+G16</f>
        <v>342.46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5" t="s">
        <v>32</v>
      </c>
      <c r="E20" s="85"/>
      <c r="F20" s="46" t="s">
        <v>45</v>
      </c>
      <c r="G20" s="46"/>
      <c r="H20" s="46"/>
      <c r="I20" s="9"/>
      <c r="J20" s="22">
        <v>0</v>
      </c>
      <c r="K20" s="9">
        <f>H21</f>
        <v>325.08</v>
      </c>
    </row>
    <row r="21" spans="3:11" ht="21" x14ac:dyDescent="0.35">
      <c r="C21" s="39"/>
      <c r="D21" s="8"/>
      <c r="E21" s="8"/>
      <c r="F21" s="46">
        <v>61</v>
      </c>
      <c r="G21" s="46">
        <v>43</v>
      </c>
      <c r="H21" s="47">
        <f>(F21-G21)*18.06</f>
        <v>325.08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325.08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342.46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I12" sqref="I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>
        <v>342.46</v>
      </c>
      <c r="I16" s="18">
        <f>K35</f>
        <v>609</v>
      </c>
      <c r="J16" s="18">
        <f>I16+H16+G16</f>
        <v>951.46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5" t="s">
        <v>32</v>
      </c>
      <c r="E20" s="85"/>
      <c r="F20" s="46" t="s">
        <v>50</v>
      </c>
      <c r="G20" s="46"/>
      <c r="H20" s="46"/>
      <c r="I20" s="9"/>
      <c r="J20" s="22">
        <v>0</v>
      </c>
      <c r="K20" s="9">
        <f>H21</f>
        <v>609</v>
      </c>
    </row>
    <row r="21" spans="3:11" ht="21" x14ac:dyDescent="0.35">
      <c r="C21" s="39"/>
      <c r="D21" s="8"/>
      <c r="E21" s="8"/>
      <c r="F21" s="46">
        <v>96</v>
      </c>
      <c r="G21" s="46">
        <v>61</v>
      </c>
      <c r="H21" s="47">
        <f>(F21-G21)*17.4</f>
        <v>609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609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951.46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H9" sqref="H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>
        <v>951.46</v>
      </c>
      <c r="I16" s="18">
        <f>K35</f>
        <v>680.69</v>
      </c>
      <c r="J16" s="18">
        <f>I16+H16+G16</f>
        <v>1632.15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5" t="s">
        <v>32</v>
      </c>
      <c r="E20" s="85"/>
      <c r="F20" s="46" t="s">
        <v>55</v>
      </c>
      <c r="G20" s="46"/>
      <c r="H20" s="46"/>
      <c r="I20" s="9"/>
      <c r="J20" s="22">
        <v>0</v>
      </c>
      <c r="K20" s="9">
        <f>H21</f>
        <v>680.69</v>
      </c>
    </row>
    <row r="21" spans="3:11" ht="21" x14ac:dyDescent="0.35">
      <c r="C21" s="39"/>
      <c r="D21" s="8"/>
      <c r="E21" s="8"/>
      <c r="F21" s="46">
        <v>139</v>
      </c>
      <c r="G21" s="46">
        <v>96</v>
      </c>
      <c r="H21" s="47">
        <f>(F21-G21)*15.83</f>
        <v>680.69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680.69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1632.15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F29" sqref="F29:H3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58</v>
      </c>
      <c r="E16" s="49" t="s">
        <v>59</v>
      </c>
      <c r="F16" s="18"/>
      <c r="G16" s="18"/>
      <c r="H16" s="18"/>
      <c r="I16" s="18">
        <f>K35</f>
        <v>427.41</v>
      </c>
      <c r="J16" s="18">
        <f>I16+H16+G16</f>
        <v>427.41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5" t="s">
        <v>32</v>
      </c>
      <c r="E20" s="85"/>
      <c r="F20" s="46" t="s">
        <v>60</v>
      </c>
      <c r="G20" s="46"/>
      <c r="H20" s="46"/>
      <c r="I20" s="9"/>
      <c r="J20" s="22">
        <v>0</v>
      </c>
      <c r="K20" s="9">
        <f>H21</f>
        <v>427.41</v>
      </c>
    </row>
    <row r="21" spans="3:11" ht="21" x14ac:dyDescent="0.35">
      <c r="C21" s="39"/>
      <c r="D21" s="8"/>
      <c r="E21" s="8"/>
      <c r="F21" s="46">
        <v>166</v>
      </c>
      <c r="G21" s="46">
        <v>139</v>
      </c>
      <c r="H21" s="47">
        <f>(F21-G21)*15.83</f>
        <v>427.41</v>
      </c>
      <c r="I21" s="9"/>
      <c r="J21" s="9"/>
      <c r="K21" s="9"/>
    </row>
    <row r="22" spans="3:11" ht="21" x14ac:dyDescent="0.35">
      <c r="C22" s="39"/>
      <c r="D22" s="91" t="s">
        <v>71</v>
      </c>
      <c r="E22" s="91"/>
      <c r="F22" s="90">
        <f>F21-G21</f>
        <v>27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91" t="s">
        <v>72</v>
      </c>
      <c r="E26" s="91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427.41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427.41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56" t="s">
        <v>62</v>
      </c>
      <c r="D41" s="56" t="s">
        <v>63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6" t="s">
        <v>64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6" zoomScale="70" zoomScaleNormal="70" workbookViewId="0">
      <selection activeCell="R7" sqref="R6:R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66</v>
      </c>
      <c r="E16" s="49" t="s">
        <v>67</v>
      </c>
      <c r="F16" s="18"/>
      <c r="G16" s="18"/>
      <c r="H16" s="18">
        <v>427.41</v>
      </c>
      <c r="I16" s="18">
        <f>K36</f>
        <v>368.928</v>
      </c>
      <c r="J16" s="18">
        <f>I16+H16+G16</f>
        <v>796.33799999999997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5" t="s">
        <v>32</v>
      </c>
      <c r="E20" s="85"/>
      <c r="F20" s="46" t="s">
        <v>68</v>
      </c>
      <c r="G20" s="46"/>
      <c r="H20" s="46"/>
      <c r="I20" s="9"/>
      <c r="J20" s="22">
        <v>0</v>
      </c>
      <c r="K20" s="9">
        <f>H21</f>
        <v>307.44</v>
      </c>
    </row>
    <row r="21" spans="3:11" ht="21" x14ac:dyDescent="0.35">
      <c r="C21" s="39"/>
      <c r="D21" s="8"/>
      <c r="E21" s="8"/>
      <c r="F21" s="46">
        <v>194</v>
      </c>
      <c r="G21" s="46">
        <v>166</v>
      </c>
      <c r="H21" s="47">
        <f>(F21-G21)*10.98</f>
        <v>307.44</v>
      </c>
      <c r="I21" s="9"/>
      <c r="J21" s="9"/>
      <c r="K21" s="9"/>
    </row>
    <row r="22" spans="3:11" ht="21" x14ac:dyDescent="0.35">
      <c r="C22" s="39"/>
      <c r="D22" s="91" t="s">
        <v>71</v>
      </c>
      <c r="E22" s="91"/>
      <c r="F22" s="90">
        <f>F21-G21</f>
        <v>28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1" t="s">
        <v>72</v>
      </c>
      <c r="E26" s="91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9"/>
      <c r="D27" s="60"/>
      <c r="E27" s="60"/>
      <c r="F27" s="61"/>
      <c r="G27" s="61"/>
      <c r="H27" s="45"/>
      <c r="I27" s="9"/>
      <c r="J27" s="9"/>
      <c r="K27" s="9"/>
    </row>
    <row r="28" spans="3:11" ht="21" x14ac:dyDescent="0.35">
      <c r="C28" s="38"/>
      <c r="D28" s="7" t="s">
        <v>70</v>
      </c>
      <c r="E28" s="8"/>
      <c r="F28" s="8"/>
      <c r="G28" s="8"/>
      <c r="H28" s="8"/>
      <c r="I28" s="9">
        <f>(H21+H25)*20%</f>
        <v>61.488</v>
      </c>
      <c r="J28" s="22">
        <v>0</v>
      </c>
      <c r="K28" s="9">
        <f>I28</f>
        <v>61.488</v>
      </c>
    </row>
    <row r="29" spans="3:11" ht="21" x14ac:dyDescent="0.35">
      <c r="C29" s="92" t="s">
        <v>73</v>
      </c>
      <c r="D29" s="92"/>
      <c r="E29" s="92"/>
      <c r="F29" s="8"/>
      <c r="G29" s="8"/>
      <c r="H29" s="8"/>
      <c r="I29" s="9"/>
      <c r="J29" s="22"/>
      <c r="K29" s="9"/>
    </row>
    <row r="30" spans="3:11" ht="21" x14ac:dyDescent="0.35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21" x14ac:dyDescent="0.35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55"/>
      <c r="G32" s="55"/>
      <c r="H32" s="55"/>
      <c r="I32" s="9"/>
      <c r="J32" s="9"/>
      <c r="K32" s="9"/>
    </row>
    <row r="33" spans="2:12" ht="21" x14ac:dyDescent="0.35">
      <c r="C33" s="38"/>
      <c r="D33" s="44"/>
      <c r="E33" s="44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5"/>
      <c r="G34" s="55"/>
      <c r="H34" s="5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368.928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796.33799999999997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9" t="s">
        <v>17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3.25" x14ac:dyDescent="0.35">
      <c r="B42" s="3"/>
      <c r="C42" s="57" t="s">
        <v>62</v>
      </c>
      <c r="D42" s="58" t="s">
        <v>63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8" t="s">
        <v>64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8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8"/>
      <c r="D47" s="88"/>
      <c r="E47" s="88"/>
      <c r="F47" s="88"/>
      <c r="G47" s="88"/>
      <c r="H47" s="88"/>
      <c r="I47" s="88"/>
      <c r="J47" s="88"/>
      <c r="K47" s="88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9" t="s">
        <v>33</v>
      </c>
      <c r="D56" s="89"/>
      <c r="E56" s="89"/>
      <c r="F56" s="8"/>
      <c r="G56" s="89" t="s">
        <v>31</v>
      </c>
      <c r="H56" s="89"/>
      <c r="I56" s="9"/>
      <c r="J56" s="9"/>
      <c r="K56" s="9"/>
    </row>
    <row r="57" spans="3:11" ht="21" x14ac:dyDescent="0.35">
      <c r="C57" s="79" t="s">
        <v>23</v>
      </c>
      <c r="D57" s="79"/>
      <c r="E57" s="79"/>
      <c r="F57" s="8"/>
      <c r="G57" s="79" t="s">
        <v>24</v>
      </c>
      <c r="H57" s="79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7" workbookViewId="0">
      <selection activeCell="H9" sqref="H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75</v>
      </c>
      <c r="E16" s="49" t="s">
        <v>76</v>
      </c>
      <c r="F16" s="18"/>
      <c r="G16" s="18"/>
      <c r="H16" s="18">
        <v>796.34</v>
      </c>
      <c r="I16" s="18">
        <f>K36</f>
        <v>170.50200000000001</v>
      </c>
      <c r="J16" s="18">
        <f>I16+H16+G16</f>
        <v>966.8420000000001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5" t="s">
        <v>32</v>
      </c>
      <c r="E20" s="85"/>
      <c r="F20" s="46" t="s">
        <v>77</v>
      </c>
      <c r="G20" s="46"/>
      <c r="H20" s="46"/>
      <c r="I20" s="9"/>
      <c r="J20" s="22">
        <v>0</v>
      </c>
      <c r="K20" s="9">
        <f>H21</f>
        <v>234.95999999999998</v>
      </c>
    </row>
    <row r="21" spans="3:11" ht="21" x14ac:dyDescent="0.35">
      <c r="C21" s="39"/>
      <c r="D21" s="8"/>
      <c r="E21" s="8"/>
      <c r="F21" s="46">
        <v>218</v>
      </c>
      <c r="G21" s="46">
        <v>194</v>
      </c>
      <c r="H21" s="47">
        <f>(F21-G21)*9.79</f>
        <v>234.95999999999998</v>
      </c>
      <c r="I21" s="9"/>
      <c r="J21" s="9"/>
      <c r="K21" s="9"/>
    </row>
    <row r="22" spans="3:11" ht="21" x14ac:dyDescent="0.35">
      <c r="C22" s="39"/>
      <c r="D22" s="91" t="s">
        <v>71</v>
      </c>
      <c r="E22" s="91"/>
      <c r="F22" s="90">
        <f>F21-G21</f>
        <v>24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69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1" t="s">
        <v>72</v>
      </c>
      <c r="E26" s="91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9"/>
      <c r="D27" s="60"/>
      <c r="E27" s="60"/>
      <c r="F27" s="61"/>
      <c r="G27" s="61"/>
      <c r="H27" s="45"/>
      <c r="I27" s="9"/>
      <c r="J27" s="9"/>
      <c r="K27" s="9"/>
    </row>
    <row r="28" spans="3:11" ht="21" x14ac:dyDescent="0.35">
      <c r="C28" s="38"/>
      <c r="D28" s="7" t="s">
        <v>70</v>
      </c>
      <c r="E28" s="8"/>
      <c r="F28" s="8"/>
      <c r="G28" s="8"/>
      <c r="H28" s="8"/>
      <c r="I28" s="9">
        <f>(H21+H25)*20%</f>
        <v>46.991999999999997</v>
      </c>
      <c r="J28" s="22">
        <v>0</v>
      </c>
      <c r="K28" s="9">
        <f>I28</f>
        <v>46.991999999999997</v>
      </c>
    </row>
    <row r="29" spans="3:11" ht="21" customHeight="1" x14ac:dyDescent="0.35">
      <c r="C29" s="92" t="s">
        <v>78</v>
      </c>
      <c r="D29" s="92"/>
      <c r="E29" s="92"/>
      <c r="F29" s="8"/>
      <c r="G29" s="8"/>
      <c r="H29" s="8"/>
      <c r="I29" s="9"/>
      <c r="J29" s="22"/>
      <c r="K29" s="9"/>
    </row>
    <row r="30" spans="3:11" ht="21" x14ac:dyDescent="0.35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59"/>
      <c r="G32" s="59"/>
      <c r="H32" s="59"/>
      <c r="I32" s="9"/>
      <c r="J32" s="9"/>
      <c r="K32" s="9"/>
    </row>
    <row r="33" spans="2:12" ht="96.95" customHeight="1" x14ac:dyDescent="0.35">
      <c r="C33" s="38"/>
      <c r="D33" s="94" t="s">
        <v>79</v>
      </c>
      <c r="E33" s="94"/>
      <c r="F33" s="95" t="s">
        <v>82</v>
      </c>
      <c r="G33" s="95"/>
      <c r="H33" s="95"/>
      <c r="I33" s="95"/>
      <c r="J33" s="66">
        <v>0</v>
      </c>
      <c r="K33" s="66">
        <f>(71.46+39.99)</f>
        <v>111.44999999999999</v>
      </c>
    </row>
    <row r="34" spans="2:12" ht="27" customHeight="1" x14ac:dyDescent="0.35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170.50200000000001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966.8420000000001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 x14ac:dyDescent="0.35">
      <c r="B42" s="3"/>
      <c r="C42" s="62"/>
      <c r="D42" s="62"/>
      <c r="E42" s="62"/>
      <c r="F42" s="62"/>
      <c r="G42" s="62"/>
      <c r="H42" s="62"/>
      <c r="I42" s="62"/>
      <c r="J42" s="62"/>
      <c r="K42" s="62"/>
      <c r="L42" s="3"/>
    </row>
    <row r="43" spans="2:12" s="8" customFormat="1" ht="23.25" x14ac:dyDescent="0.35">
      <c r="B43" s="3"/>
      <c r="C43" s="57" t="s">
        <v>62</v>
      </c>
      <c r="D43" s="58" t="s">
        <v>80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8" t="s">
        <v>81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8" t="s">
        <v>64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8"/>
      <c r="D47" s="88"/>
      <c r="E47" s="88"/>
      <c r="F47" s="88"/>
      <c r="G47" s="88"/>
      <c r="H47" s="88"/>
      <c r="I47" s="88"/>
      <c r="J47" s="88"/>
      <c r="K47" s="88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9" t="s">
        <v>33</v>
      </c>
      <c r="D56" s="89"/>
      <c r="E56" s="89"/>
      <c r="F56" s="8"/>
      <c r="G56" s="89" t="s">
        <v>31</v>
      </c>
      <c r="H56" s="89"/>
      <c r="I56" s="9"/>
      <c r="J56" s="9"/>
      <c r="K56" s="9"/>
    </row>
    <row r="57" spans="3:11" ht="21" x14ac:dyDescent="0.35">
      <c r="C57" s="79" t="s">
        <v>23</v>
      </c>
      <c r="D57" s="79"/>
      <c r="E57" s="79"/>
      <c r="F57" s="8"/>
      <c r="G57" s="79" t="s">
        <v>24</v>
      </c>
      <c r="H57" s="79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paperSize="10000"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workbookViewId="0">
      <selection activeCell="F23" sqref="F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84</v>
      </c>
      <c r="E16" s="49" t="s">
        <v>85</v>
      </c>
      <c r="F16" s="18"/>
      <c r="G16" s="18"/>
      <c r="H16" s="18">
        <v>966.84</v>
      </c>
      <c r="I16" s="18">
        <f>K34</f>
        <v>173.16</v>
      </c>
      <c r="J16" s="18">
        <f>I16+H16+G16</f>
        <v>1140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5" t="s">
        <v>32</v>
      </c>
      <c r="E20" s="85"/>
      <c r="F20" s="46" t="s">
        <v>86</v>
      </c>
      <c r="G20" s="46"/>
      <c r="H20" s="46"/>
      <c r="I20" s="9"/>
      <c r="J20" s="22">
        <v>0</v>
      </c>
      <c r="K20" s="9">
        <f>H21</f>
        <v>173.16</v>
      </c>
    </row>
    <row r="21" spans="3:11" ht="21" x14ac:dyDescent="0.35">
      <c r="C21" s="39"/>
      <c r="D21" s="8"/>
      <c r="E21" s="8"/>
      <c r="F21" s="46">
        <v>236</v>
      </c>
      <c r="G21" s="46">
        <v>218</v>
      </c>
      <c r="H21" s="47">
        <f>(F21-G21)*9.62</f>
        <v>173.16</v>
      </c>
      <c r="I21" s="9"/>
      <c r="J21" s="9"/>
      <c r="K21" s="9"/>
    </row>
    <row r="22" spans="3:11" ht="21" x14ac:dyDescent="0.35">
      <c r="C22" s="39"/>
      <c r="D22" s="91" t="s">
        <v>71</v>
      </c>
      <c r="E22" s="91"/>
      <c r="F22" s="90">
        <f>F21-G21</f>
        <v>18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1" t="s">
        <v>72</v>
      </c>
      <c r="E26" s="91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6"/>
      <c r="K31" s="66"/>
    </row>
    <row r="32" spans="3:11" ht="27" customHeight="1" x14ac:dyDescent="0.35">
      <c r="C32" s="40"/>
      <c r="D32" s="44"/>
      <c r="E32" s="44"/>
      <c r="F32" s="65"/>
      <c r="G32" s="65"/>
      <c r="H32" s="6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173.16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1140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64"/>
      <c r="D40" s="64"/>
      <c r="E40" s="64"/>
      <c r="F40" s="64"/>
      <c r="G40" s="64"/>
      <c r="H40" s="64"/>
      <c r="I40" s="64"/>
      <c r="J40" s="64"/>
      <c r="K40" s="64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9" t="s">
        <v>33</v>
      </c>
      <c r="D52" s="89"/>
      <c r="E52" s="89"/>
      <c r="F52" s="8"/>
      <c r="G52" s="89" t="s">
        <v>31</v>
      </c>
      <c r="H52" s="89"/>
      <c r="I52" s="9"/>
      <c r="J52" s="9"/>
      <c r="K52" s="9"/>
    </row>
    <row r="53" spans="3:11" ht="21" x14ac:dyDescent="0.35">
      <c r="C53" s="79" t="s">
        <v>23</v>
      </c>
      <c r="D53" s="79"/>
      <c r="E53" s="79"/>
      <c r="F53" s="8"/>
      <c r="G53" s="79" t="s">
        <v>24</v>
      </c>
      <c r="H53" s="7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89</v>
      </c>
      <c r="E16" s="49" t="s">
        <v>90</v>
      </c>
      <c r="F16" s="18"/>
      <c r="G16" s="18"/>
      <c r="H16" s="18">
        <v>1140</v>
      </c>
      <c r="I16" s="18">
        <f>K34</f>
        <v>134.85</v>
      </c>
      <c r="J16" s="18">
        <f>I16+H16+G16</f>
        <v>1274.8499999999999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5" t="s">
        <v>32</v>
      </c>
      <c r="E20" s="85"/>
      <c r="F20" s="46" t="s">
        <v>91</v>
      </c>
      <c r="G20" s="46"/>
      <c r="H20" s="46"/>
      <c r="I20" s="9"/>
      <c r="J20" s="22">
        <v>0</v>
      </c>
      <c r="K20" s="9">
        <f>H21</f>
        <v>134.85</v>
      </c>
    </row>
    <row r="21" spans="3:11" ht="21" x14ac:dyDescent="0.35">
      <c r="C21" s="39"/>
      <c r="D21" s="8"/>
      <c r="E21" s="8"/>
      <c r="F21" s="46">
        <v>251</v>
      </c>
      <c r="G21" s="46">
        <v>236</v>
      </c>
      <c r="H21" s="47">
        <f>(F21-G21)*8.99</f>
        <v>134.85</v>
      </c>
      <c r="I21" s="9"/>
      <c r="J21" s="9"/>
      <c r="K21" s="9"/>
    </row>
    <row r="22" spans="3:11" ht="21" x14ac:dyDescent="0.35">
      <c r="C22" s="39"/>
      <c r="D22" s="91" t="s">
        <v>71</v>
      </c>
      <c r="E22" s="91"/>
      <c r="F22" s="90">
        <f>F21-G21</f>
        <v>15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1" t="s">
        <v>72</v>
      </c>
      <c r="E26" s="91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94"/>
      <c r="E31" s="94"/>
      <c r="F31" s="95"/>
      <c r="G31" s="95"/>
      <c r="H31" s="95"/>
      <c r="I31" s="95"/>
      <c r="J31" s="66"/>
      <c r="K31" s="66"/>
    </row>
    <row r="32" spans="3:11" ht="27" customHeight="1" x14ac:dyDescent="0.35">
      <c r="C32" s="40"/>
      <c r="D32" s="44"/>
      <c r="E32" s="44"/>
      <c r="F32" s="69"/>
      <c r="G32" s="69"/>
      <c r="H32" s="69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134.85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1274.8499999999999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68"/>
      <c r="D40" s="68"/>
      <c r="E40" s="68"/>
      <c r="F40" s="68"/>
      <c r="G40" s="68"/>
      <c r="H40" s="68"/>
      <c r="I40" s="68"/>
      <c r="J40" s="68"/>
      <c r="K40" s="68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9" t="s">
        <v>33</v>
      </c>
      <c r="D52" s="89"/>
      <c r="E52" s="89"/>
      <c r="F52" s="8"/>
      <c r="G52" s="89" t="s">
        <v>31</v>
      </c>
      <c r="H52" s="89"/>
      <c r="I52" s="9"/>
      <c r="J52" s="9"/>
      <c r="K52" s="9"/>
    </row>
    <row r="53" spans="3:11" ht="21" x14ac:dyDescent="0.35">
      <c r="C53" s="79" t="s">
        <v>23</v>
      </c>
      <c r="D53" s="79"/>
      <c r="E53" s="79"/>
      <c r="F53" s="8"/>
      <c r="G53" s="79" t="s">
        <v>24</v>
      </c>
      <c r="H53" s="7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'DECEMBER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'NOVEMBER 2019'!Print_Area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2020-11-05T08:55:10Z</cp:lastPrinted>
  <dcterms:created xsi:type="dcterms:W3CDTF">2018-02-28T02:33:50Z</dcterms:created>
  <dcterms:modified xsi:type="dcterms:W3CDTF">2020-12-05T06:43:07Z</dcterms:modified>
</cp:coreProperties>
</file>