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4" activeTab="10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DEC 2020" sheetId="13" r:id="rId11"/>
  </sheets>
  <externalReferences>
    <externalReference r:id="rId12"/>
    <externalReference r:id="rId13"/>
  </externalReferences>
  <definedNames>
    <definedName name="_xlnm.Print_Area" localSheetId="3">'APR 2020'!$A$1:$L$59</definedName>
    <definedName name="_xlnm.Print_Area" localSheetId="7">'AUG 2020'!$A$1:$L$57</definedName>
    <definedName name="_xlnm.Print_Area" localSheetId="10">'DEC 2020'!$A$1:$L$57</definedName>
    <definedName name="_xlnm.Print_Area" localSheetId="1">'FEB 2020'!$A$1:$L$57</definedName>
    <definedName name="_xlnm.Print_Area" localSheetId="0">'JAN 2020'!$A$1:$L$57</definedName>
    <definedName name="_xlnm.Print_Area" localSheetId="6">'JUL 2020'!$A$1:$L$57</definedName>
    <definedName name="_xlnm.Print_Area" localSheetId="5">'JUN 2020'!$A$1:$L$57</definedName>
    <definedName name="_xlnm.Print_Area" localSheetId="2">'MAR 2020'!$A$1:$L$57</definedName>
    <definedName name="_xlnm.Print_Area" localSheetId="4">'MAY 2020'!$A$1:$L$60</definedName>
    <definedName name="_xlnm.Print_Area" localSheetId="9">'OCT 2020'!$A$1:$L$57</definedName>
    <definedName name="_xlnm.Print_Area" localSheetId="8">'SEPT 2020'!$A$1:$L$57</definedName>
  </definedNames>
  <calcPr calcId="152511"/>
</workbook>
</file>

<file path=xl/calcChain.xml><?xml version="1.0" encoding="utf-8"?>
<calcChain xmlns="http://schemas.openxmlformats.org/spreadsheetml/2006/main">
  <c r="K36" i="13" l="1"/>
  <c r="K38" i="13"/>
  <c r="G16" i="13"/>
  <c r="H25" i="13"/>
  <c r="K24" i="13" s="1"/>
  <c r="H21" i="13"/>
  <c r="H16" i="13"/>
  <c r="H28" i="13"/>
  <c r="K28" i="13" s="1"/>
  <c r="K35" i="13"/>
  <c r="K30" i="13"/>
  <c r="F26" i="13"/>
  <c r="F22" i="13"/>
  <c r="K20" i="13"/>
  <c r="I16" i="13" l="1"/>
  <c r="J16" i="13" l="1"/>
  <c r="H25" i="12" l="1"/>
  <c r="H21" i="12" l="1"/>
  <c r="K35" i="12"/>
  <c r="K30" i="12"/>
  <c r="K28" i="12"/>
  <c r="F26" i="12"/>
  <c r="K24" i="12"/>
  <c r="F22" i="12"/>
  <c r="K20" i="12"/>
  <c r="K36" i="12" s="1"/>
  <c r="I16" i="12" s="1"/>
  <c r="K38" i="12" l="1"/>
  <c r="J16" i="12"/>
  <c r="H21" i="11"/>
  <c r="H25" i="11"/>
  <c r="K24" i="11" s="1"/>
  <c r="K35" i="11"/>
  <c r="K30" i="11"/>
  <c r="K28" i="11"/>
  <c r="F26" i="11"/>
  <c r="F22" i="11"/>
  <c r="K20" i="11"/>
  <c r="K36" i="11" l="1"/>
  <c r="I16" i="11" s="1"/>
  <c r="J16" i="11"/>
  <c r="K38" i="11"/>
  <c r="H25" i="10"/>
  <c r="H21" i="10"/>
  <c r="K35" i="10" l="1"/>
  <c r="K30" i="10"/>
  <c r="K28" i="10"/>
  <c r="F26" i="10"/>
  <c r="K24" i="10"/>
  <c r="F22" i="10"/>
  <c r="K20" i="10"/>
  <c r="K36" i="10" l="1"/>
  <c r="I16" i="10" s="1"/>
  <c r="K38" i="10" s="1"/>
  <c r="H25" i="9"/>
  <c r="K24" i="9" s="1"/>
  <c r="H21" i="9"/>
  <c r="K20" i="9" s="1"/>
  <c r="K35" i="9"/>
  <c r="K30" i="9"/>
  <c r="K28" i="9"/>
  <c r="F26" i="9"/>
  <c r="F22" i="9"/>
  <c r="H25" i="8"/>
  <c r="K24" i="8" s="1"/>
  <c r="H21" i="8"/>
  <c r="K35" i="8"/>
  <c r="K30" i="8"/>
  <c r="F26" i="8"/>
  <c r="F22" i="8"/>
  <c r="K20" i="8"/>
  <c r="J16" i="10" l="1"/>
  <c r="K36" i="9"/>
  <c r="I16" i="9" s="1"/>
  <c r="J16" i="9" s="1"/>
  <c r="K38" i="9"/>
  <c r="K28" i="8"/>
  <c r="K36" i="8" s="1"/>
  <c r="I16" i="8" s="1"/>
  <c r="K33" i="7"/>
  <c r="K35" i="7"/>
  <c r="H21" i="7"/>
  <c r="I28" i="7" s="1"/>
  <c r="K28" i="7" s="1"/>
  <c r="K30" i="7"/>
  <c r="F26" i="7"/>
  <c r="H25" i="7"/>
  <c r="K24" i="7" s="1"/>
  <c r="F22" i="7"/>
  <c r="J16" i="8" l="1"/>
  <c r="K38" i="8"/>
  <c r="K20" i="7"/>
  <c r="F26" i="6"/>
  <c r="F22" i="6"/>
  <c r="H25" i="6"/>
  <c r="K24" i="6" s="1"/>
  <c r="H21" i="6"/>
  <c r="K20" i="6" s="1"/>
  <c r="K35" i="6"/>
  <c r="K33" i="6"/>
  <c r="K30" i="6"/>
  <c r="I28" i="6" l="1"/>
  <c r="K28" i="6" s="1"/>
  <c r="K36" i="7"/>
  <c r="I16" i="7" s="1"/>
  <c r="K36" i="6"/>
  <c r="I16" i="6" s="1"/>
  <c r="K38" i="6" s="1"/>
  <c r="K34" i="5"/>
  <c r="K32" i="5"/>
  <c r="K29" i="5"/>
  <c r="K27" i="5"/>
  <c r="H25" i="5"/>
  <c r="K24" i="5"/>
  <c r="H21" i="5"/>
  <c r="K20" i="5" s="1"/>
  <c r="K35" i="5" s="1"/>
  <c r="I16" i="5" s="1"/>
  <c r="J16" i="7" l="1"/>
  <c r="K38" i="7"/>
  <c r="J16" i="6"/>
  <c r="K37" i="5"/>
  <c r="J16" i="5"/>
  <c r="H25" i="4"/>
  <c r="K24" i="4" s="1"/>
  <c r="H21" i="4"/>
  <c r="K20" i="4" s="1"/>
  <c r="K34" i="4"/>
  <c r="K32" i="4"/>
  <c r="K29" i="4"/>
  <c r="K27" i="4"/>
  <c r="K35" i="4" l="1"/>
  <c r="I16" i="4" s="1"/>
  <c r="K37" i="4"/>
  <c r="J16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<sst xmlns="http://schemas.openxmlformats.org/spreadsheetml/2006/main" count="507" uniqueCount="109">
  <si>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</si>
  <si>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</si>
  <si>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</si>
  <si>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</si>
  <si>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</si>
  <si>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</si>
  <si>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</si>
  <si>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</si>
  <si>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</si>
  <si>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</si>
  <si>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</si>
  <si>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</si>
  <si>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</si>
  <si>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</si>
  <si>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</si>
  <si>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</si>
  <si>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</si>
  <si>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</si>
  <si>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</si>
  <si>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</si>
  <si>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</si>
  <si>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</si>
  <si>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</si>
  <si>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</si>
  <si>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</si>
  <si>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</si>
  <si>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</si>
  <si>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</si>
  <si>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</si>
  <si>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</si>
  <si>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</si>
  <si>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</si>
  <si>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</si>
  <si>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</si>
  <si>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</si>
  <si>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</si>
  <si>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</si>
  <si>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</si>
  <si>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</si>
  <si>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LAMECH PERALTA</t>
  </si>
  <si>
    <t>28B09</t>
  </si>
  <si>
    <t>PRES: JAN 25 2020 - PREV: JAN 14 2020 * 17.40</t>
  </si>
  <si>
    <t>PRES: JAN 25 2020 - PREV: JAN 14 2020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</si>
  <si>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</si>
  <si>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</si>
  <si>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</si>
  <si>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</si>
  <si>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</si>
  <si>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</si>
  <si>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</si>
  <si>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</si>
  <si>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</si>
  <si>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</si>
  <si>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</si>
  <si>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</si>
  <si>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</si>
  <si>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</si>
  <si>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</si>
  <si>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</si>
  <si>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</si>
  <si>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</si>
  <si>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</si>
  <si>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</si>
  <si>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</si>
  <si>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</si>
  <si>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</si>
  <si>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</si>
  <si>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</si>
  <si>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</si>
  <si>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</si>
  <si>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</si>
  <si>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</si>
  <si>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ELECTRICITY: 
MAR 2020 - 2 kWh x 10.98 = 21.96 + 20% (AC) = 26.35 - 31.66 (billing Mar2020) = </t>
    </r>
    <r>
      <rPr>
        <b/>
        <u/>
        <sz val="14"/>
        <color rgb="FFFF0000"/>
        <rFont val="Calibri"/>
        <family val="2"/>
        <scheme val="minor"/>
      </rPr>
      <t>5.31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</si>
  <si>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</si>
  <si>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</si>
  <si>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</si>
  <si>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</si>
  <si>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</si>
  <si>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</si>
  <si>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</si>
  <si>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</si>
  <si>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</si>
  <si>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</si>
  <si>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</si>
  <si>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</si>
  <si>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</si>
  <si>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</si>
  <si>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</si>
  <si>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</si>
  <si>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</si>
  <si>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</si>
  <si>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</si>
  <si>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</si>
  <si>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</si>
  <si>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</si>
  <si>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</si>
  <si>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</si>
  <si>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</si>
  <si>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</si>
  <si>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</si>
  <si>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</si>
  <si>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</si>
  <si>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</si>
  <si>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</si>
  <si>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</si>
  <si>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8.02</t>
  </si>
  <si>
    <t>PRES: NOV 25 2020 - PREV: OCT 26 2020 * 98.03</t>
  </si>
  <si>
    <t>ASU PAST DUE</t>
  </si>
  <si>
    <t>UTILITY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</si>
</sst>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64" fontId="17" fillId="0" borderId="0" xfId="1" applyFont="1"/>
    <xf numFmtId="164" fontId="19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28B09%20-%20PERAL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DMO%20LEDGER/VDMO%2028B09%20-%20PERAL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7">
          <cell r="E17">
            <v>116.17</v>
          </cell>
          <cell r="L17">
            <v>230.66000000000003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 refreshError="1"/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116.17</v>
      </c>
      <c r="J16" s="18">
        <f>I16+H16+G16</f>
        <v>116.17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87" t="s">
        <v>32</v>
      </c>
      <c r="E20" s="87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11</v>
      </c>
      <c r="G21" s="45">
        <v>11</v>
      </c>
      <c r="H21" s="46">
        <f>(F21-G21)*17.4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116.17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(F25-G25)*116.17</f>
        <v>116.17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116.17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116.17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96</v>
      </c>
      <c r="E16" s="48" t="s">
        <v>97</v>
      </c>
      <c r="F16" s="18"/>
      <c r="G16" s="18"/>
      <c r="H16" s="18">
        <v>341.52</v>
      </c>
      <c r="I16" s="18">
        <f>K36</f>
        <v>21.96</v>
      </c>
      <c r="J16" s="18">
        <f>I16+H16+G16</f>
        <v>363.47999999999996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7" t="s">
        <v>32</v>
      </c>
      <c r="E20" s="87"/>
      <c r="F20" s="45" t="s">
        <v>98</v>
      </c>
      <c r="G20" s="45"/>
      <c r="H20" s="45"/>
      <c r="I20" s="9"/>
      <c r="J20" s="22">
        <v>0</v>
      </c>
      <c r="K20" s="9">
        <f>H21</f>
        <v>21.96</v>
      </c>
    </row>
    <row r="21" spans="3:11" ht="21" x14ac:dyDescent="0.35">
      <c r="C21" s="38"/>
      <c r="D21" s="8"/>
      <c r="E21" s="8"/>
      <c r="F21" s="45">
        <v>37</v>
      </c>
      <c r="G21" s="45">
        <v>34</v>
      </c>
      <c r="H21" s="46">
        <f>(F21-G21)*7.32</f>
        <v>21.96</v>
      </c>
      <c r="I21" s="9"/>
      <c r="J21" s="9"/>
      <c r="K21" s="9"/>
    </row>
    <row r="22" spans="3:11" ht="21" x14ac:dyDescent="0.35">
      <c r="C22" s="38"/>
      <c r="D22" s="92" t="s">
        <v>61</v>
      </c>
      <c r="E22" s="92"/>
      <c r="F22" s="93">
        <f>F21-G21</f>
        <v>3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8" t="s">
        <v>15</v>
      </c>
      <c r="E24" s="8"/>
      <c r="F24" s="45" t="s">
        <v>99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2" t="s">
        <v>62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77"/>
      <c r="E27" s="77"/>
      <c r="F27" s="78"/>
      <c r="G27" s="78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76"/>
      <c r="G32" s="76"/>
      <c r="H32" s="76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4"/>
      <c r="K33" s="65"/>
    </row>
    <row r="34" spans="2:12" ht="27" customHeight="1" x14ac:dyDescent="0.35">
      <c r="C34" s="39"/>
      <c r="D34" s="43"/>
      <c r="E34" s="43"/>
      <c r="F34" s="76"/>
      <c r="G34" s="76"/>
      <c r="H34" s="7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21.96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363.47999999999996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75"/>
      <c r="D42" s="75"/>
      <c r="E42" s="75"/>
      <c r="F42" s="75"/>
      <c r="G42" s="75"/>
      <c r="H42" s="75"/>
      <c r="I42" s="75"/>
      <c r="J42" s="75"/>
      <c r="K42" s="7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15" zoomScale="85" zoomScaleNormal="85" workbookViewId="0">
      <selection activeCell="K37" sqref="K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107</v>
      </c>
      <c r="H15" s="13" t="s">
        <v>108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101</v>
      </c>
      <c r="E16" s="48" t="s">
        <v>102</v>
      </c>
      <c r="F16" s="18"/>
      <c r="G16" s="18">
        <f>[2]ASU!$E$12</f>
        <v>6849</v>
      </c>
      <c r="H16" s="18">
        <f>[1]Sheet1!$E$17+[1]Sheet1!$L$17</f>
        <v>346.83000000000004</v>
      </c>
      <c r="I16" s="18">
        <f>K36</f>
        <v>1393.86</v>
      </c>
      <c r="J16" s="18">
        <f>I16+H16+G16</f>
        <v>8589.69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87" t="s">
        <v>32</v>
      </c>
      <c r="E20" s="87"/>
      <c r="F20" s="45" t="s">
        <v>105</v>
      </c>
      <c r="G20" s="45"/>
      <c r="H20" s="45"/>
      <c r="I20" s="9"/>
      <c r="J20" s="22">
        <v>0</v>
      </c>
      <c r="K20" s="9">
        <f>H21</f>
        <v>24.06</v>
      </c>
    </row>
    <row r="21" spans="3:11" ht="21" x14ac:dyDescent="0.35">
      <c r="C21" s="38"/>
      <c r="D21" s="8"/>
      <c r="E21" s="8"/>
      <c r="F21" s="45">
        <v>37</v>
      </c>
      <c r="G21" s="45">
        <v>34</v>
      </c>
      <c r="H21" s="46">
        <f>(F21-G21)*8.02</f>
        <v>24.06</v>
      </c>
      <c r="I21" s="9"/>
      <c r="J21" s="9"/>
      <c r="K21" s="9"/>
    </row>
    <row r="22" spans="3:11" ht="21" x14ac:dyDescent="0.35">
      <c r="C22" s="38"/>
      <c r="D22" s="92" t="s">
        <v>61</v>
      </c>
      <c r="E22" s="92"/>
      <c r="F22" s="93">
        <f>F21-G21</f>
        <v>3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8" t="s">
        <v>15</v>
      </c>
      <c r="E24" s="8"/>
      <c r="F24" s="45" t="s">
        <v>106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(F25-G25)*98.03</f>
        <v>0</v>
      </c>
      <c r="I25" s="9"/>
      <c r="J25" s="9"/>
      <c r="K25" s="9"/>
    </row>
    <row r="26" spans="3:11" ht="21" x14ac:dyDescent="0.35">
      <c r="C26" s="38"/>
      <c r="D26" s="92" t="s">
        <v>62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customHeight="1" x14ac:dyDescent="0.35">
      <c r="C27" s="37">
        <v>44170</v>
      </c>
      <c r="D27" s="98" t="s">
        <v>103</v>
      </c>
      <c r="E27" s="98"/>
      <c r="F27" s="45" t="s">
        <v>104</v>
      </c>
      <c r="G27" s="45"/>
      <c r="H27" s="45"/>
      <c r="I27" s="9"/>
      <c r="J27" s="22"/>
      <c r="K27" s="9"/>
    </row>
    <row r="28" spans="3:11" ht="21" x14ac:dyDescent="0.35">
      <c r="C28" s="38"/>
      <c r="D28" s="8"/>
      <c r="E28" s="8"/>
      <c r="F28" s="45">
        <v>22.83</v>
      </c>
      <c r="G28" s="45">
        <v>60</v>
      </c>
      <c r="H28" s="46">
        <f>F28*G28</f>
        <v>1369.8</v>
      </c>
      <c r="I28" s="9"/>
      <c r="J28" s="22">
        <v>0</v>
      </c>
      <c r="K28" s="9">
        <f>H28</f>
        <v>1369.8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80"/>
      <c r="G32" s="80"/>
      <c r="H32" s="80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4"/>
      <c r="K33" s="65"/>
    </row>
    <row r="34" spans="2:12" ht="27" customHeight="1" x14ac:dyDescent="0.35">
      <c r="C34" s="39"/>
      <c r="D34" s="43"/>
      <c r="E34" s="43"/>
      <c r="F34" s="80"/>
      <c r="G34" s="80"/>
      <c r="H34" s="8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1393.86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8589.69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79"/>
      <c r="D42" s="79"/>
      <c r="E42" s="79"/>
      <c r="F42" s="79"/>
      <c r="G42" s="79"/>
      <c r="H42" s="79"/>
      <c r="I42" s="79"/>
      <c r="J42" s="79"/>
      <c r="K42" s="7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27:E27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>
        <v>116.17</v>
      </c>
      <c r="I16" s="18">
        <f>K35</f>
        <v>31.66</v>
      </c>
      <c r="J16" s="18">
        <f>I16+H16+G16</f>
        <v>147.83000000000001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7" t="s">
        <v>32</v>
      </c>
      <c r="E20" s="87"/>
      <c r="F20" s="45" t="s">
        <v>46</v>
      </c>
      <c r="G20" s="45"/>
      <c r="H20" s="45"/>
      <c r="I20" s="9"/>
      <c r="J20" s="22">
        <v>0</v>
      </c>
      <c r="K20" s="9">
        <f>H21</f>
        <v>31.66</v>
      </c>
    </row>
    <row r="21" spans="3:11" ht="21" x14ac:dyDescent="0.35">
      <c r="C21" s="38"/>
      <c r="D21" s="8"/>
      <c r="E21" s="8"/>
      <c r="F21" s="45">
        <v>13</v>
      </c>
      <c r="G21" s="45">
        <v>11</v>
      </c>
      <c r="H21" s="46">
        <f>(F21-G21)*15.83</f>
        <v>31.66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31.66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147.83000000000001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147.83000000000001</v>
      </c>
      <c r="I16" s="18">
        <f>K35</f>
        <v>31.66</v>
      </c>
      <c r="J16" s="18">
        <f>I16+H16+G16</f>
        <v>179.49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7" t="s">
        <v>32</v>
      </c>
      <c r="E20" s="87"/>
      <c r="F20" s="45" t="s">
        <v>51</v>
      </c>
      <c r="G20" s="45"/>
      <c r="H20" s="45"/>
      <c r="I20" s="9"/>
      <c r="J20" s="22">
        <v>0</v>
      </c>
      <c r="K20" s="9">
        <f>H21</f>
        <v>31.66</v>
      </c>
    </row>
    <row r="21" spans="3:11" ht="21" x14ac:dyDescent="0.35">
      <c r="C21" s="38"/>
      <c r="D21" s="8"/>
      <c r="E21" s="8"/>
      <c r="F21" s="45">
        <v>15</v>
      </c>
      <c r="G21" s="45">
        <v>13</v>
      </c>
      <c r="H21" s="46">
        <f>(F21-G21)*15.83</f>
        <v>31.66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31.66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179.49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4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70" zoomScaleNormal="70" workbookViewId="0">
      <selection activeCell="M27" sqref="M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v>179.49</v>
      </c>
      <c r="I16" s="18">
        <f>K36</f>
        <v>0</v>
      </c>
      <c r="J16" s="18">
        <f>I16+H16+G16</f>
        <v>179.49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7" t="s">
        <v>32</v>
      </c>
      <c r="E20" s="87"/>
      <c r="F20" s="45" t="s">
        <v>59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15</v>
      </c>
      <c r="G21" s="45">
        <v>15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2" t="s">
        <v>61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2" t="s">
        <v>62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4" t="s">
        <v>64</v>
      </c>
      <c r="D29" s="94"/>
      <c r="E29" s="94"/>
      <c r="F29" s="8"/>
      <c r="G29" s="8"/>
      <c r="H29" s="8"/>
      <c r="I29" s="9"/>
      <c r="J29" s="22"/>
      <c r="K29" s="9"/>
    </row>
    <row r="30" spans="3:11" ht="21" x14ac:dyDescent="0.35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21" x14ac:dyDescent="0.35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179.49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1" t="s">
        <v>17</v>
      </c>
      <c r="D41" s="81"/>
      <c r="E41" s="81"/>
      <c r="F41" s="81"/>
      <c r="G41" s="81"/>
      <c r="H41" s="81"/>
      <c r="I41" s="81"/>
      <c r="J41" s="81"/>
      <c r="K41" s="81"/>
      <c r="L41" s="3"/>
    </row>
    <row r="42" spans="2:12" s="8" customFormat="1" ht="23.25" x14ac:dyDescent="0.35">
      <c r="B42" s="3"/>
      <c r="C42" s="59" t="s">
        <v>53</v>
      </c>
      <c r="D42" s="53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3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4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0"/>
      <c r="D47" s="90"/>
      <c r="E47" s="90"/>
      <c r="F47" s="90"/>
      <c r="G47" s="90"/>
      <c r="H47" s="90"/>
      <c r="I47" s="90"/>
      <c r="J47" s="90"/>
      <c r="K47" s="90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 x14ac:dyDescent="0.35">
      <c r="C57" s="81" t="s">
        <v>23</v>
      </c>
      <c r="D57" s="81"/>
      <c r="E57" s="81"/>
      <c r="F57" s="8"/>
      <c r="G57" s="81" t="s">
        <v>24</v>
      </c>
      <c r="H57" s="8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7" zoomScale="70" zoomScaleNormal="70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179.49</v>
      </c>
      <c r="I16" s="18">
        <f>K36</f>
        <v>-5.31</v>
      </c>
      <c r="J16" s="18">
        <f>I16+H16+G16</f>
        <v>174.18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7" t="s">
        <v>32</v>
      </c>
      <c r="E20" s="87"/>
      <c r="F20" s="45" t="s">
        <v>68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15</v>
      </c>
      <c r="G21" s="45">
        <v>15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2" t="s">
        <v>61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2" t="s">
        <v>62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4" t="s">
        <v>70</v>
      </c>
      <c r="D29" s="94"/>
      <c r="E29" s="94"/>
      <c r="F29" s="8"/>
      <c r="G29" s="8"/>
      <c r="H29" s="8"/>
      <c r="I29" s="9"/>
      <c r="J29" s="22"/>
      <c r="K29" s="9"/>
    </row>
    <row r="30" spans="3:11" ht="21" x14ac:dyDescent="0.35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56"/>
      <c r="G32" s="56"/>
      <c r="H32" s="56"/>
      <c r="I32" s="9"/>
      <c r="J32" s="9"/>
      <c r="K32" s="9"/>
    </row>
    <row r="33" spans="2:12" ht="96.95" customHeight="1" x14ac:dyDescent="0.35">
      <c r="C33" s="37"/>
      <c r="D33" s="96" t="s">
        <v>71</v>
      </c>
      <c r="E33" s="96"/>
      <c r="F33" s="97" t="s">
        <v>72</v>
      </c>
      <c r="G33" s="97"/>
      <c r="H33" s="97"/>
      <c r="I33" s="97"/>
      <c r="J33" s="64">
        <v>0</v>
      </c>
      <c r="K33" s="65">
        <f>5.31</f>
        <v>5.31</v>
      </c>
    </row>
    <row r="34" spans="2:12" ht="27" customHeight="1" x14ac:dyDescent="0.35">
      <c r="C34" s="39"/>
      <c r="D34" s="43"/>
      <c r="E34" s="43"/>
      <c r="F34" s="56"/>
      <c r="G34" s="56"/>
      <c r="H34" s="5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-5.31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174.18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55"/>
      <c r="D42" s="55"/>
      <c r="E42" s="55"/>
      <c r="F42" s="55"/>
      <c r="G42" s="55"/>
      <c r="H42" s="55"/>
      <c r="I42" s="55"/>
      <c r="J42" s="55"/>
      <c r="K42" s="55"/>
      <c r="L42" s="3"/>
    </row>
    <row r="43" spans="2:12" s="8" customFormat="1" ht="23.25" x14ac:dyDescent="0.35">
      <c r="B43" s="3"/>
      <c r="C43" s="59" t="s">
        <v>53</v>
      </c>
      <c r="D43" s="53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3" t="s">
        <v>74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 x14ac:dyDescent="0.35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4" zoomScale="90" zoomScaleNormal="9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174.18</v>
      </c>
      <c r="I16" s="18">
        <f>K36</f>
        <v>0</v>
      </c>
      <c r="J16" s="18">
        <f>I16+H16+G16</f>
        <v>174.18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7" t="s">
        <v>32</v>
      </c>
      <c r="E20" s="87"/>
      <c r="F20" s="45" t="s">
        <v>78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15</v>
      </c>
      <c r="G21" s="45">
        <v>15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2" t="s">
        <v>61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2" t="s">
        <v>62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4"/>
      <c r="K33" s="65"/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174.18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9" zoomScale="90" zoomScaleNormal="90" workbookViewId="0">
      <selection activeCell="N21" sqref="N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174.18</v>
      </c>
      <c r="I16" s="18">
        <f>K36</f>
        <v>8.99</v>
      </c>
      <c r="J16" s="18">
        <f>I16+H16+G16</f>
        <v>183.17000000000002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7" t="s">
        <v>32</v>
      </c>
      <c r="E20" s="87"/>
      <c r="F20" s="45" t="s">
        <v>83</v>
      </c>
      <c r="G20" s="45"/>
      <c r="H20" s="45"/>
      <c r="I20" s="9"/>
      <c r="J20" s="22">
        <v>0</v>
      </c>
      <c r="K20" s="9">
        <f>H21</f>
        <v>8.99</v>
      </c>
    </row>
    <row r="21" spans="3:11" ht="21" x14ac:dyDescent="0.35">
      <c r="C21" s="38"/>
      <c r="D21" s="8"/>
      <c r="E21" s="8"/>
      <c r="F21" s="45">
        <v>16</v>
      </c>
      <c r="G21" s="45">
        <v>15</v>
      </c>
      <c r="H21" s="46">
        <f>(F21-G21)*8.99</f>
        <v>8.99</v>
      </c>
      <c r="I21" s="9"/>
      <c r="J21" s="9"/>
      <c r="K21" s="9"/>
    </row>
    <row r="22" spans="3:11" ht="21" x14ac:dyDescent="0.35">
      <c r="C22" s="38"/>
      <c r="D22" s="92" t="s">
        <v>61</v>
      </c>
      <c r="E22" s="92"/>
      <c r="F22" s="93">
        <f>F21-G21</f>
        <v>1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92" t="s">
        <v>62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4"/>
      <c r="K33" s="65"/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8.99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183.17000000000002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2" zoomScale="90" zoomScaleNormal="90" workbookViewId="0">
      <selection activeCell="M21" sqref="M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183.17</v>
      </c>
      <c r="I16" s="18">
        <f>K36</f>
        <v>63.42</v>
      </c>
      <c r="J16" s="18">
        <f>I16+H16+G16</f>
        <v>246.58999999999997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7" t="s">
        <v>32</v>
      </c>
      <c r="E20" s="87"/>
      <c r="F20" s="45" t="s">
        <v>88</v>
      </c>
      <c r="G20" s="45"/>
      <c r="H20" s="45"/>
      <c r="I20" s="9"/>
      <c r="J20" s="22">
        <v>0</v>
      </c>
      <c r="K20" s="9">
        <f>H21</f>
        <v>63.42</v>
      </c>
    </row>
    <row r="21" spans="3:11" ht="21" x14ac:dyDescent="0.35">
      <c r="C21" s="38"/>
      <c r="D21" s="8"/>
      <c r="E21" s="8"/>
      <c r="F21" s="45">
        <v>23</v>
      </c>
      <c r="G21" s="45">
        <v>16</v>
      </c>
      <c r="H21" s="46">
        <f>(F21-G21)*9.06</f>
        <v>63.42</v>
      </c>
      <c r="I21" s="9"/>
      <c r="J21" s="9"/>
      <c r="K21" s="9"/>
    </row>
    <row r="22" spans="3:11" ht="21" x14ac:dyDescent="0.35">
      <c r="C22" s="38"/>
      <c r="D22" s="92" t="s">
        <v>61</v>
      </c>
      <c r="E22" s="92"/>
      <c r="F22" s="93">
        <f>F21-G21</f>
        <v>7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92" t="s">
        <v>62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68"/>
      <c r="E27" s="68"/>
      <c r="F27" s="69"/>
      <c r="G27" s="69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67"/>
      <c r="G32" s="67"/>
      <c r="H32" s="67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4"/>
      <c r="K33" s="65"/>
    </row>
    <row r="34" spans="2:12" ht="27" customHeight="1" x14ac:dyDescent="0.35">
      <c r="C34" s="39"/>
      <c r="D34" s="43"/>
      <c r="E34" s="43"/>
      <c r="F34" s="67"/>
      <c r="G34" s="67"/>
      <c r="H34" s="6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63.42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246.58999999999997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90" zoomScaleNormal="90" workbookViewId="0">
      <selection activeCell="O21" sqref="O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91</v>
      </c>
      <c r="E16" s="48" t="s">
        <v>92</v>
      </c>
      <c r="F16" s="18"/>
      <c r="G16" s="18"/>
      <c r="H16" s="18">
        <v>246.59</v>
      </c>
      <c r="I16" s="18">
        <f>K36</f>
        <v>94.93</v>
      </c>
      <c r="J16" s="18">
        <f>I16+H16+G16</f>
        <v>341.52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7" t="s">
        <v>32</v>
      </c>
      <c r="E20" s="87"/>
      <c r="F20" s="45" t="s">
        <v>93</v>
      </c>
      <c r="G20" s="45"/>
      <c r="H20" s="45"/>
      <c r="I20" s="9"/>
      <c r="J20" s="22">
        <v>0</v>
      </c>
      <c r="K20" s="9">
        <f>H21</f>
        <v>94.93</v>
      </c>
    </row>
    <row r="21" spans="3:11" ht="21" x14ac:dyDescent="0.35">
      <c r="C21" s="38"/>
      <c r="D21" s="8"/>
      <c r="E21" s="8"/>
      <c r="F21" s="45">
        <v>34</v>
      </c>
      <c r="G21" s="45">
        <v>23</v>
      </c>
      <c r="H21" s="46">
        <f>(F21-G21)*8.63</f>
        <v>94.93</v>
      </c>
      <c r="I21" s="9"/>
      <c r="J21" s="9"/>
      <c r="K21" s="9"/>
    </row>
    <row r="22" spans="3:11" ht="21" x14ac:dyDescent="0.35">
      <c r="C22" s="38"/>
      <c r="D22" s="92" t="s">
        <v>61</v>
      </c>
      <c r="E22" s="92"/>
      <c r="F22" s="93">
        <f>F21-G21</f>
        <v>11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92" t="s">
        <v>62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73"/>
      <c r="E27" s="73"/>
      <c r="F27" s="74"/>
      <c r="G27" s="74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72"/>
      <c r="G32" s="72"/>
      <c r="H32" s="72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4"/>
      <c r="K33" s="65"/>
    </row>
    <row r="34" spans="2:12" ht="27" customHeight="1" x14ac:dyDescent="0.35">
      <c r="C34" s="39"/>
      <c r="D34" s="43"/>
      <c r="E34" s="43"/>
      <c r="F34" s="72"/>
      <c r="G34" s="72"/>
      <c r="H34" s="7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94.93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341.52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2020-12-19T03:32:09Z</cp:lastPrinted>
  <dcterms:created xsi:type="dcterms:W3CDTF">2018-02-28T02:33:50Z</dcterms:created>
  <dcterms:modified xsi:type="dcterms:W3CDTF">2020-12-19T03:32:14Z</dcterms:modified>
</cp:coreProperties>
</file>