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3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DEC 2020" sheetId="13" r:id="rId11"/>
  </sheets>
  <externalReferences>
    <externalReference r:id="rId12"/>
  </externalReferences>
  <definedNames>
    <definedName name="_xlnm.Print_Area" localSheetId="3">'APR 2020'!$A$1:$L$59</definedName>
    <definedName name="_xlnm.Print_Area" localSheetId="7">'AUG 2020'!$A$1:$L$60</definedName>
    <definedName name="_xlnm.Print_Area" localSheetId="10">'DEC 2020'!$A$1:$L$60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2020'!$A$1:$L$60</definedName>
    <definedName name="_xlnm.Print_Area" localSheetId="5">'JUN 2020'!$A$1:$L$60</definedName>
    <definedName name="_xlnm.Print_Area" localSheetId="2">'MAR 2020'!$A$1:$L$57</definedName>
    <definedName name="_xlnm.Print_Area" localSheetId="4">'MAY 2020'!$A$1:$L$60</definedName>
    <definedName name="_xlnm.Print_Area" localSheetId="9">'OCT 2020'!$A$1:$L$60</definedName>
    <definedName name="_xlnm.Print_Area" localSheetId="8">'SEPT 2020'!$A$1:$L$60</definedName>
  </definedNames>
  <calcPr calcId="124519"/>
</workbook>
</file>

<file path=xl/calcChain.xml><?xml version="1.0" encoding="utf-8"?>
<calcChain xmlns="http://schemas.openxmlformats.org/spreadsheetml/2006/main">
  <c r="H16" i="13"/>
  <c r="H28"/>
  <c r="K28" s="1"/>
  <c r="K35"/>
  <c r="K30"/>
  <c r="F26"/>
  <c r="H25"/>
  <c r="K24" s="1"/>
  <c r="F22"/>
  <c r="H21"/>
  <c r="K20"/>
  <c r="K36" l="1"/>
  <c r="I16" s="1"/>
  <c r="J16" l="1"/>
  <c r="K38"/>
  <c r="H25" i="12" l="1"/>
  <c r="H21" l="1"/>
  <c r="K20" s="1"/>
  <c r="K36" s="1"/>
  <c r="I16" s="1"/>
  <c r="K35"/>
  <c r="K30"/>
  <c r="K28"/>
  <c r="F26"/>
  <c r="K24"/>
  <c r="F22"/>
  <c r="J16" l="1"/>
  <c r="K38"/>
  <c r="H21" i="11"/>
  <c r="K20" s="1"/>
  <c r="H25"/>
  <c r="K24" s="1"/>
  <c r="K35"/>
  <c r="K30"/>
  <c r="K28"/>
  <c r="F26"/>
  <c r="F22"/>
  <c r="K36" l="1"/>
  <c r="I16" s="1"/>
  <c r="K38"/>
  <c r="J16"/>
  <c r="H25" i="10"/>
  <c r="H21"/>
  <c r="K35" l="1"/>
  <c r="K30"/>
  <c r="K28"/>
  <c r="F26"/>
  <c r="K24"/>
  <c r="F22"/>
  <c r="K20"/>
  <c r="K36" s="1"/>
  <c r="I16" s="1"/>
  <c r="K38" l="1"/>
  <c r="J16"/>
  <c r="H25" i="9"/>
  <c r="H21"/>
  <c r="K35" l="1"/>
  <c r="K30"/>
  <c r="K28"/>
  <c r="F26"/>
  <c r="K24"/>
  <c r="F22"/>
  <c r="K20"/>
  <c r="H25" i="8"/>
  <c r="K24" s="1"/>
  <c r="H21"/>
  <c r="K20" s="1"/>
  <c r="K35"/>
  <c r="K30"/>
  <c r="F26"/>
  <c r="F22"/>
  <c r="K36" i="9" l="1"/>
  <c r="I16" s="1"/>
  <c r="J16" s="1"/>
  <c r="K38"/>
  <c r="K28" i="8"/>
  <c r="K36" s="1"/>
  <c r="I16" s="1"/>
  <c r="K33" i="7"/>
  <c r="K36"/>
  <c r="K35"/>
  <c r="H21"/>
  <c r="K20" s="1"/>
  <c r="K30"/>
  <c r="F26"/>
  <c r="H25"/>
  <c r="K24" s="1"/>
  <c r="F22"/>
  <c r="K38" i="8" l="1"/>
  <c r="J16"/>
  <c r="I28" i="7"/>
  <c r="K28" s="1"/>
  <c r="I16" s="1"/>
  <c r="I28" i="6"/>
  <c r="F26"/>
  <c r="F22"/>
  <c r="H25"/>
  <c r="H21"/>
  <c r="K38" i="7" l="1"/>
  <c r="J16"/>
  <c r="K35" i="6"/>
  <c r="K33"/>
  <c r="K30"/>
  <c r="K28"/>
  <c r="K24"/>
  <c r="K20"/>
  <c r="K36" l="1"/>
  <c r="I16" s="1"/>
  <c r="K38"/>
  <c r="J16"/>
  <c r="K34" i="5"/>
  <c r="K32"/>
  <c r="K29"/>
  <c r="K27"/>
  <c r="H25"/>
  <c r="K24"/>
  <c r="H21"/>
  <c r="K20" s="1"/>
  <c r="K35" s="1"/>
  <c r="I16" s="1"/>
  <c r="K37" l="1"/>
  <c r="J16"/>
  <c r="H25" i="4"/>
  <c r="K24" s="1"/>
  <c r="H21"/>
  <c r="K20" s="1"/>
  <c r="K34"/>
  <c r="K32"/>
  <c r="K29"/>
  <c r="K27"/>
  <c r="K35" l="1"/>
  <c r="I16" s="1"/>
  <c r="K37"/>
  <c r="J16"/>
  <c r="H25" i="3"/>
  <c r="H21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<sst xmlns="http://schemas.openxmlformats.org/spreadsheetml/2006/main" count="528" uniqueCount="107">
  <si>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</si>
  <si>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</si>
  <si>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</si>
  <si>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</si>
  <si>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</si>
  <si>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</si>
  <si>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</si>
  <si>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</si>
  <si>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</si>
  <si>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</si>
  <si>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</si>
  <si>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</si>
  <si>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</si>
  <si>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</si>
  <si>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</si>
  <si>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</si>
  <si>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</si>
  <si>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</si>
  <si>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</si>
  <si>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</si>
  <si>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</si>
  <si>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</si>
  <si>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</si>
  <si>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</si>
  <si>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</si>
  <si>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</si>
  <si>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</si>
  <si>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</si>
  <si>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</si>
  <si>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</si>
  <si>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</si>
  <si>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</si>
  <si>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</si>
  <si>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</si>
  <si>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</si>
  <si>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</si>
  <si>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</si>
  <si>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</si>
  <si>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</si>
  <si>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PRINCESS APODERADO</t>
  </si>
  <si>
    <t>28B21</t>
  </si>
  <si>
    <t>PRES: JAN 25 2020 - PREV: JAN 14 2020 * 17.40</t>
  </si>
  <si>
    <t>PRES: JAN 25 2020 - PREV: JAN 14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</si>
  <si>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</si>
  <si>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</si>
  <si>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</si>
  <si>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</si>
  <si>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</si>
  <si>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</si>
  <si>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</si>
  <si>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</si>
  <si>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</si>
  <si>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</si>
  <si>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</si>
  <si>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</si>
  <si>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</si>
  <si>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</si>
  <si>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</si>
  <si>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</si>
  <si>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</si>
  <si>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</si>
  <si>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</si>
  <si>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</si>
  <si>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</si>
  <si>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</si>
  <si>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JUN 5 2020</t>
  </si>
  <si>
    <t>JUN 15 2020</t>
  </si>
  <si>
    <t>BILLING MONTH: MAY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</si>
  <si>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</si>
  <si>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</si>
  <si>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</si>
  <si>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</si>
  <si>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</si>
  <si>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 
MAR 2020 - 3 kWh x 10.98 = 32.94 + 20% (AC) = 39.53 - 47.49 (billing Mar2020) = </t>
    </r>
    <r>
      <rPr>
        <b/>
        <u/>
        <sz val="14"/>
        <color rgb="FFFF0000"/>
        <rFont val="Calibri"/>
        <family val="2"/>
        <scheme val="minor"/>
      </rPr>
      <t>7.96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</si>
  <si>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* SECURITY
* JANITORIAL SERVICES
* PMS (BUILDING EQUIPMENTS)
* TECHNICAL SERVICES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</si>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</sst>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43" fontId="16" fillId="0" borderId="0" xfId="1" applyFont="1"/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8B21%20-%20APODERA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L17">
            <v>65.540000000000006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43953</v>
      </c>
      <c r="D20" s="86" t="s">
        <v>32</v>
      </c>
      <c r="E20" s="86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(F21-G21)*17.4</f>
        <v>0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8"/>
      <c r="G30" s="88"/>
      <c r="H30" s="88"/>
      <c r="I30" s="9"/>
      <c r="J30" s="9"/>
      <c r="K30" s="9"/>
    </row>
    <row r="31" spans="3:11" ht="21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>
      <c r="C32" s="37"/>
      <c r="D32" s="43"/>
      <c r="E32" s="43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3"/>
  <sheetViews>
    <sheetView zoomScale="85" zoomScaleNormal="85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96</v>
      </c>
      <c r="E16" s="48" t="s">
        <v>97</v>
      </c>
      <c r="F16" s="18"/>
      <c r="G16" s="18"/>
      <c r="H16" s="18">
        <v>57.58</v>
      </c>
      <c r="I16" s="18">
        <f>K36</f>
        <v>0</v>
      </c>
      <c r="J16" s="18">
        <f>I16+H16+G16</f>
        <v>57.58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43962</v>
      </c>
      <c r="D20" s="86" t="s">
        <v>32</v>
      </c>
      <c r="E20" s="86"/>
      <c r="F20" s="45" t="s">
        <v>98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5</v>
      </c>
      <c r="G21" s="45">
        <v>5</v>
      </c>
      <c r="H21" s="46">
        <f>(F21-G21)*7.32</f>
        <v>0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43962</v>
      </c>
      <c r="D24" s="8" t="s">
        <v>15</v>
      </c>
      <c r="E24" s="8"/>
      <c r="F24" s="45" t="s">
        <v>99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(F25-G25)*98.56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76"/>
      <c r="E27" s="76"/>
      <c r="F27" s="77"/>
      <c r="G27" s="77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75"/>
      <c r="G32" s="75"/>
      <c r="H32" s="75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59"/>
      <c r="K33" s="60"/>
    </row>
    <row r="34" spans="2:12" ht="27" customHeight="1">
      <c r="C34" s="39"/>
      <c r="D34" s="43"/>
      <c r="E34" s="43"/>
      <c r="F34" s="75"/>
      <c r="G34" s="75"/>
      <c r="H34" s="75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57.58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3.25">
      <c r="B43" s="3"/>
      <c r="C43" s="57" t="s">
        <v>62</v>
      </c>
      <c r="D43" s="58" t="s">
        <v>70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63"/>
  <sheetViews>
    <sheetView tabSelected="1" zoomScale="85" zoomScaleNormal="85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101</v>
      </c>
      <c r="E16" s="48" t="s">
        <v>102</v>
      </c>
      <c r="F16" s="18"/>
      <c r="G16" s="18"/>
      <c r="H16" s="18">
        <f>[1]Sheet1!$L$17</f>
        <v>65.540000000000006</v>
      </c>
      <c r="I16" s="18">
        <f>K36</f>
        <v>1270.2</v>
      </c>
      <c r="J16" s="18">
        <f>I16+H16+G16</f>
        <v>1335.74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44170</v>
      </c>
      <c r="D20" s="86" t="s">
        <v>32</v>
      </c>
      <c r="E20" s="86"/>
      <c r="F20" s="45" t="s">
        <v>105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5</v>
      </c>
      <c r="G21" s="45">
        <v>5</v>
      </c>
      <c r="H21" s="46">
        <f>(F21-G21)*7.32</f>
        <v>0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44170</v>
      </c>
      <c r="D24" s="8" t="s">
        <v>15</v>
      </c>
      <c r="E24" s="8"/>
      <c r="F24" s="45" t="s">
        <v>106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(F25-G25)*98.56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 customHeight="1">
      <c r="C27" s="37">
        <v>44170</v>
      </c>
      <c r="D27" s="97" t="s">
        <v>103</v>
      </c>
      <c r="E27" s="97"/>
      <c r="F27" s="45" t="s">
        <v>104</v>
      </c>
      <c r="G27" s="45"/>
      <c r="H27" s="45"/>
      <c r="I27" s="9"/>
      <c r="J27" s="22"/>
      <c r="K27" s="9"/>
    </row>
    <row r="28" spans="3:11" ht="21">
      <c r="C28" s="38"/>
      <c r="D28" s="8"/>
      <c r="E28" s="8"/>
      <c r="F28" s="45">
        <v>21.17</v>
      </c>
      <c r="G28" s="45">
        <v>60</v>
      </c>
      <c r="H28" s="46">
        <f>F28*G28</f>
        <v>1270.2</v>
      </c>
      <c r="I28" s="9"/>
      <c r="J28" s="22">
        <v>0</v>
      </c>
      <c r="K28" s="9">
        <f>H28</f>
        <v>1270.2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79"/>
      <c r="G32" s="79"/>
      <c r="H32" s="79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59"/>
      <c r="K33" s="60"/>
    </row>
    <row r="34" spans="2:12" ht="27" customHeight="1">
      <c r="C34" s="39"/>
      <c r="D34" s="43"/>
      <c r="E34" s="43"/>
      <c r="F34" s="79"/>
      <c r="G34" s="79"/>
      <c r="H34" s="7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1270.2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1335.74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3.25">
      <c r="B43" s="3"/>
      <c r="C43" s="57" t="s">
        <v>62</v>
      </c>
      <c r="D43" s="58" t="s">
        <v>70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H28" sqref="H2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43954</v>
      </c>
      <c r="D20" s="86" t="s">
        <v>32</v>
      </c>
      <c r="E20" s="86"/>
      <c r="F20" s="45" t="s">
        <v>46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8"/>
      <c r="G30" s="88"/>
      <c r="H30" s="88"/>
      <c r="I30" s="9"/>
      <c r="J30" s="9"/>
      <c r="K30" s="9"/>
    </row>
    <row r="31" spans="3:11" ht="21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>
      <c r="C32" s="37"/>
      <c r="D32" s="43"/>
      <c r="E32" s="43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49</v>
      </c>
      <c r="E16" s="48" t="s">
        <v>50</v>
      </c>
      <c r="F16" s="18"/>
      <c r="G16" s="18"/>
      <c r="H16" s="18"/>
      <c r="I16" s="18">
        <f>K35</f>
        <v>47.49</v>
      </c>
      <c r="J16" s="18">
        <f>I16+H16+G16</f>
        <v>47.49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43955</v>
      </c>
      <c r="D20" s="86" t="s">
        <v>32</v>
      </c>
      <c r="E20" s="86"/>
      <c r="F20" s="45" t="s">
        <v>51</v>
      </c>
      <c r="G20" s="45"/>
      <c r="H20" s="45"/>
      <c r="I20" s="9"/>
      <c r="J20" s="22">
        <v>0</v>
      </c>
      <c r="K20" s="9">
        <f>H21</f>
        <v>47.49</v>
      </c>
    </row>
    <row r="21" spans="3:11" ht="21">
      <c r="C21" s="38"/>
      <c r="D21" s="8"/>
      <c r="E21" s="8"/>
      <c r="F21" s="45">
        <v>3</v>
      </c>
      <c r="G21" s="45">
        <v>0</v>
      </c>
      <c r="H21" s="46">
        <f>(F21-G21)*15.83</f>
        <v>47.49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8"/>
      <c r="G30" s="88"/>
      <c r="H30" s="88"/>
      <c r="I30" s="9"/>
      <c r="J30" s="9"/>
      <c r="K30" s="9"/>
    </row>
    <row r="31" spans="3:11" ht="21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>
      <c r="C32" s="37"/>
      <c r="D32" s="43"/>
      <c r="E32" s="43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47.49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47.49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2"/>
  <sheetViews>
    <sheetView topLeftCell="A4" zoomScale="70" zoomScaleNormal="70" workbookViewId="0">
      <selection activeCell="R12" sqref="R11:R1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54</v>
      </c>
      <c r="E16" s="48" t="s">
        <v>55</v>
      </c>
      <c r="F16" s="18"/>
      <c r="G16" s="18"/>
      <c r="H16" s="18">
        <v>47.49</v>
      </c>
      <c r="I16" s="18">
        <f>K36</f>
        <v>0</v>
      </c>
      <c r="J16" s="18">
        <f>I16+H16+G16</f>
        <v>47.49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43956</v>
      </c>
      <c r="D20" s="86" t="s">
        <v>32</v>
      </c>
      <c r="E20" s="86"/>
      <c r="F20" s="45" t="s">
        <v>56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3</v>
      </c>
      <c r="G21" s="45">
        <v>3</v>
      </c>
      <c r="H21" s="46">
        <f>(F21-G21)*10.98</f>
        <v>0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43956</v>
      </c>
      <c r="D24" s="8" t="s">
        <v>15</v>
      </c>
      <c r="E24" s="8"/>
      <c r="F24" s="45" t="s">
        <v>57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>
      <c r="C28" s="37"/>
      <c r="D28" s="7" t="s">
        <v>60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3" t="s">
        <v>61</v>
      </c>
      <c r="D29" s="93"/>
      <c r="E29" s="93"/>
      <c r="F29" s="8"/>
      <c r="G29" s="8"/>
      <c r="H29" s="8"/>
      <c r="I29" s="9"/>
      <c r="J29" s="22"/>
      <c r="K29" s="9"/>
    </row>
    <row r="30" spans="3:11" ht="21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>
      <c r="C33" s="37"/>
      <c r="D33" s="43"/>
      <c r="E33" s="43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47.49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3.25">
      <c r="B42" s="3"/>
      <c r="C42" s="57" t="s">
        <v>62</v>
      </c>
      <c r="D42" s="58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8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3"/>
  <sheetViews>
    <sheetView topLeftCell="A25" workbookViewId="0">
      <selection activeCell="H32" sqref="H3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65</v>
      </c>
      <c r="E16" s="48" t="s">
        <v>66</v>
      </c>
      <c r="F16" s="18"/>
      <c r="G16" s="18"/>
      <c r="H16" s="18">
        <v>47.49</v>
      </c>
      <c r="I16" s="18">
        <f>K36</f>
        <v>-7.96</v>
      </c>
      <c r="J16" s="18">
        <f>I16+H16+G16</f>
        <v>39.53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43957</v>
      </c>
      <c r="D20" s="86" t="s">
        <v>32</v>
      </c>
      <c r="E20" s="86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3</v>
      </c>
      <c r="G21" s="45">
        <v>3</v>
      </c>
      <c r="H21" s="46">
        <f>(F21-G21)*9.79</f>
        <v>0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>
      <c r="C28" s="37"/>
      <c r="D28" s="7" t="s">
        <v>60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3" t="s">
        <v>74</v>
      </c>
      <c r="D29" s="93"/>
      <c r="E29" s="93"/>
      <c r="F29" s="8"/>
      <c r="G29" s="8"/>
      <c r="H29" s="8"/>
      <c r="I29" s="9"/>
      <c r="J29" s="22"/>
      <c r="K29" s="9"/>
    </row>
    <row r="30" spans="3:11" ht="21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54"/>
      <c r="G32" s="54"/>
      <c r="H32" s="54"/>
      <c r="I32" s="9"/>
      <c r="J32" s="9"/>
      <c r="K32" s="9"/>
    </row>
    <row r="33" spans="2:12" ht="96.95" customHeight="1">
      <c r="C33" s="37"/>
      <c r="D33" s="95" t="s">
        <v>72</v>
      </c>
      <c r="E33" s="95"/>
      <c r="F33" s="96" t="s">
        <v>73</v>
      </c>
      <c r="G33" s="96"/>
      <c r="H33" s="96"/>
      <c r="I33" s="96"/>
      <c r="J33" s="59">
        <v>0</v>
      </c>
      <c r="K33" s="60">
        <f>7.96</f>
        <v>7.96</v>
      </c>
    </row>
    <row r="34" spans="2:12" ht="27" customHeight="1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-7.96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39.53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53"/>
      <c r="D42" s="53"/>
      <c r="E42" s="53"/>
      <c r="F42" s="53"/>
      <c r="G42" s="53"/>
      <c r="H42" s="53"/>
      <c r="I42" s="53"/>
      <c r="J42" s="53"/>
      <c r="K42" s="53"/>
      <c r="L42" s="3"/>
    </row>
    <row r="43" spans="2:12" s="8" customFormat="1" ht="23.25">
      <c r="B43" s="3"/>
      <c r="C43" s="57" t="s">
        <v>62</v>
      </c>
      <c r="D43" s="58" t="s">
        <v>70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3"/>
  <sheetViews>
    <sheetView topLeftCell="A11" zoomScale="85" zoomScaleNormal="85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76</v>
      </c>
      <c r="E16" s="48" t="s">
        <v>77</v>
      </c>
      <c r="F16" s="18"/>
      <c r="G16" s="18"/>
      <c r="H16" s="18">
        <v>39.53</v>
      </c>
      <c r="I16" s="18">
        <f>K36</f>
        <v>0</v>
      </c>
      <c r="J16" s="18">
        <f>I16+H16+G16</f>
        <v>39.53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43958</v>
      </c>
      <c r="D20" s="86" t="s">
        <v>32</v>
      </c>
      <c r="E20" s="86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3</v>
      </c>
      <c r="G21" s="45">
        <v>3</v>
      </c>
      <c r="H21" s="46">
        <f>(F21-G21)*9.62</f>
        <v>0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(F25-G25)*96.22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63"/>
      <c r="E27" s="63"/>
      <c r="F27" s="64"/>
      <c r="G27" s="64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62"/>
      <c r="G32" s="62"/>
      <c r="H32" s="62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59"/>
      <c r="K33" s="60"/>
    </row>
    <row r="34" spans="2:12" ht="27" customHeight="1">
      <c r="C34" s="39"/>
      <c r="D34" s="43"/>
      <c r="E34" s="43"/>
      <c r="F34" s="62"/>
      <c r="G34" s="62"/>
      <c r="H34" s="62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39.53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>
      <c r="B43" s="3"/>
      <c r="C43" s="57" t="s">
        <v>62</v>
      </c>
      <c r="D43" s="58" t="s">
        <v>70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C48:K48"/>
    <mergeCell ref="C57:E57"/>
    <mergeCell ref="G57:H57"/>
    <mergeCell ref="C58:E58"/>
    <mergeCell ref="G58:H58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3"/>
  <sheetViews>
    <sheetView topLeftCell="A5" zoomScale="85" zoomScaleNormal="85" workbookViewId="0">
      <selection activeCell="H28" sqref="H2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81</v>
      </c>
      <c r="E16" s="48" t="s">
        <v>82</v>
      </c>
      <c r="F16" s="18"/>
      <c r="G16" s="18"/>
      <c r="H16" s="18">
        <v>39.53</v>
      </c>
      <c r="I16" s="18">
        <f>K36</f>
        <v>8.99</v>
      </c>
      <c r="J16" s="18">
        <f>I16+H16+G16</f>
        <v>48.52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43959</v>
      </c>
      <c r="D20" s="86" t="s">
        <v>32</v>
      </c>
      <c r="E20" s="86"/>
      <c r="F20" s="45" t="s">
        <v>83</v>
      </c>
      <c r="G20" s="45"/>
      <c r="H20" s="45"/>
      <c r="I20" s="9"/>
      <c r="J20" s="22">
        <v>0</v>
      </c>
      <c r="K20" s="9">
        <f>H21</f>
        <v>8.99</v>
      </c>
    </row>
    <row r="21" spans="3:11" ht="21">
      <c r="C21" s="38"/>
      <c r="D21" s="8"/>
      <c r="E21" s="8"/>
      <c r="F21" s="45">
        <v>4</v>
      </c>
      <c r="G21" s="45">
        <v>3</v>
      </c>
      <c r="H21" s="46">
        <f>(F21-G21)*8.99</f>
        <v>8.99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1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(F25-G25)*96.72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63"/>
      <c r="E27" s="63"/>
      <c r="F27" s="64"/>
      <c r="G27" s="64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62"/>
      <c r="G32" s="62"/>
      <c r="H32" s="62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59"/>
      <c r="K33" s="60"/>
    </row>
    <row r="34" spans="2:12" ht="27" customHeight="1">
      <c r="C34" s="39"/>
      <c r="D34" s="43"/>
      <c r="E34" s="43"/>
      <c r="F34" s="62"/>
      <c r="G34" s="62"/>
      <c r="H34" s="62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8.99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48.52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>
      <c r="B43" s="3"/>
      <c r="C43" s="57" t="s">
        <v>62</v>
      </c>
      <c r="D43" s="58" t="s">
        <v>70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3"/>
  <sheetViews>
    <sheetView topLeftCell="A11" zoomScale="85" zoomScaleNormal="85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86</v>
      </c>
      <c r="E16" s="48" t="s">
        <v>87</v>
      </c>
      <c r="F16" s="18"/>
      <c r="G16" s="18"/>
      <c r="H16" s="18">
        <v>48.52</v>
      </c>
      <c r="I16" s="18">
        <f>K36</f>
        <v>9.06</v>
      </c>
      <c r="J16" s="18">
        <f>I16+H16+G16</f>
        <v>57.580000000000005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43960</v>
      </c>
      <c r="D20" s="86" t="s">
        <v>32</v>
      </c>
      <c r="E20" s="86"/>
      <c r="F20" s="45" t="s">
        <v>88</v>
      </c>
      <c r="G20" s="45"/>
      <c r="H20" s="45"/>
      <c r="I20" s="9"/>
      <c r="J20" s="22">
        <v>0</v>
      </c>
      <c r="K20" s="9">
        <f>H21</f>
        <v>9.06</v>
      </c>
    </row>
    <row r="21" spans="3:11" ht="21">
      <c r="C21" s="38"/>
      <c r="D21" s="8"/>
      <c r="E21" s="8"/>
      <c r="F21" s="45">
        <v>5</v>
      </c>
      <c r="G21" s="45">
        <v>4</v>
      </c>
      <c r="H21" s="46">
        <f>(F21-G21)*9.06</f>
        <v>9.06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1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(F25-G25)*97.55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67"/>
      <c r="E27" s="67"/>
      <c r="F27" s="68"/>
      <c r="G27" s="68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66"/>
      <c r="G32" s="66"/>
      <c r="H32" s="66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59"/>
      <c r="K33" s="60"/>
    </row>
    <row r="34" spans="2:12" ht="27" customHeight="1">
      <c r="C34" s="39"/>
      <c r="D34" s="43"/>
      <c r="E34" s="43"/>
      <c r="F34" s="66"/>
      <c r="G34" s="66"/>
      <c r="H34" s="66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9.06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57.580000000000005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3.25">
      <c r="B43" s="3"/>
      <c r="C43" s="57" t="s">
        <v>62</v>
      </c>
      <c r="D43" s="58" t="s">
        <v>70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3"/>
  <sheetViews>
    <sheetView zoomScale="85" zoomScaleNormal="85" workbookViewId="0">
      <selection activeCell="I9" sqref="I9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91</v>
      </c>
      <c r="E16" s="48" t="s">
        <v>92</v>
      </c>
      <c r="F16" s="18"/>
      <c r="G16" s="18"/>
      <c r="H16" s="18">
        <v>57.58</v>
      </c>
      <c r="I16" s="18">
        <f>K36</f>
        <v>0</v>
      </c>
      <c r="J16" s="18">
        <f>I16+H16+G16</f>
        <v>57.58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43961</v>
      </c>
      <c r="D20" s="86" t="s">
        <v>32</v>
      </c>
      <c r="E20" s="86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5</v>
      </c>
      <c r="G21" s="45">
        <v>5</v>
      </c>
      <c r="H21" s="46">
        <f>(F21-G21)*8.63</f>
        <v>0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43961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(F25-G25)*98.07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72"/>
      <c r="E27" s="72"/>
      <c r="F27" s="73"/>
      <c r="G27" s="73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59"/>
      <c r="K33" s="60"/>
    </row>
    <row r="34" spans="2:12" ht="27" customHeight="1">
      <c r="C34" s="39"/>
      <c r="D34" s="43"/>
      <c r="E34" s="43"/>
      <c r="F34" s="71"/>
      <c r="G34" s="71"/>
      <c r="H34" s="71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57.58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3.25">
      <c r="B43" s="3"/>
      <c r="C43" s="57" t="s">
        <v>62</v>
      </c>
      <c r="D43" s="58" t="s">
        <v>70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2020-11-27T06:54:05Z</dcterms:modified>
</cp:coreProperties>
</file>