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firstSheet="3" activeTab="10"/>
  </bookViews>
  <sheets>
    <sheet name="JAN 2020" sheetId="3" r:id="rId1"/>
    <sheet name="FEB 2020" sheetId="4" r:id="rId2"/>
    <sheet name="MAR 2020" sheetId="5" r:id="rId3"/>
    <sheet name="APR 2020" sheetId="6" r:id="rId4"/>
    <sheet name="MAY 2020" sheetId="7" r:id="rId5"/>
    <sheet name="JUN 2020" sheetId="8" r:id="rId6"/>
    <sheet name="JUL 2020" sheetId="9" r:id="rId7"/>
    <sheet name="AUG 2020" sheetId="10" r:id="rId8"/>
    <sheet name="SEPT 2020" sheetId="11" r:id="rId9"/>
    <sheet name="OCT 2020" sheetId="12" r:id="rId10"/>
    <sheet name="DEC 2020" sheetId="13" r:id="rId11"/>
  </sheets>
  <externalReferences>
    <externalReference r:id="rId12"/>
  </externalReferences>
  <definedNames>
    <definedName name="_xlnm.Print_Area" localSheetId="3">'APR 2020'!$A$1:$L$59</definedName>
    <definedName name="_xlnm.Print_Area" localSheetId="7">'AUG 2020'!$A$1:$L$60</definedName>
    <definedName name="_xlnm.Print_Area" localSheetId="10">'DEC 2020'!$A$1:$L$57</definedName>
    <definedName name="_xlnm.Print_Area" localSheetId="1">'FEB 2020'!$A$1:$L$57</definedName>
    <definedName name="_xlnm.Print_Area" localSheetId="0">'JAN 2020'!$A$1:$L$57</definedName>
    <definedName name="_xlnm.Print_Area" localSheetId="6">'JUL 2020'!$A$1:$L$60</definedName>
    <definedName name="_xlnm.Print_Area" localSheetId="5">'JUN 2020'!$A$1:$L$60</definedName>
    <definedName name="_xlnm.Print_Area" localSheetId="2">'MAR 2020'!$A$1:$L$57</definedName>
    <definedName name="_xlnm.Print_Area" localSheetId="4">'MAY 2020'!$A$1:$L$60</definedName>
    <definedName name="_xlnm.Print_Area" localSheetId="9">'OCT 2020'!$A$1:$L$57</definedName>
    <definedName name="_xlnm.Print_Area" localSheetId="8">'SEPT 2020'!$A$1:$L$60</definedName>
  </definedNames>
  <calcPr calcId="124519"/>
</workbook>
</file>

<file path=xl/calcChain.xml><?xml version="1.0" encoding="utf-8"?>
<calcChain xmlns="http://schemas.openxmlformats.org/spreadsheetml/2006/main">
  <c r="H16" i="13"/>
  <c r="H28"/>
  <c r="K28" s="1"/>
  <c r="K35"/>
  <c r="K30"/>
  <c r="F26"/>
  <c r="H25"/>
  <c r="K24"/>
  <c r="F22"/>
  <c r="H21"/>
  <c r="K20" s="1"/>
  <c r="K36" l="1"/>
  <c r="I16" s="1"/>
  <c r="J16" s="1"/>
  <c r="K38" l="1"/>
  <c r="H25" i="12" l="1"/>
  <c r="K24" s="1"/>
  <c r="H21"/>
  <c r="K20" s="1"/>
  <c r="K35"/>
  <c r="K30"/>
  <c r="K28"/>
  <c r="F26"/>
  <c r="F22"/>
  <c r="K36" l="1"/>
  <c r="I16" s="1"/>
  <c r="J16" s="1"/>
  <c r="H21" i="11"/>
  <c r="H25"/>
  <c r="K35"/>
  <c r="K30"/>
  <c r="K28"/>
  <c r="F26"/>
  <c r="K24"/>
  <c r="F22"/>
  <c r="K20"/>
  <c r="K38" i="12" l="1"/>
  <c r="K36" i="11"/>
  <c r="I16" s="1"/>
  <c r="K38" s="1"/>
  <c r="H25" i="10"/>
  <c r="H21"/>
  <c r="J16" i="11" l="1"/>
  <c r="K35" i="10"/>
  <c r="K30"/>
  <c r="K28"/>
  <c r="F26"/>
  <c r="K24"/>
  <c r="F22"/>
  <c r="K20"/>
  <c r="K36" l="1"/>
  <c r="I16" s="1"/>
  <c r="K38" s="1"/>
  <c r="H25" i="9"/>
  <c r="H21"/>
  <c r="K35"/>
  <c r="K30"/>
  <c r="K28"/>
  <c r="F26"/>
  <c r="K24"/>
  <c r="F22"/>
  <c r="K20"/>
  <c r="H25" i="8"/>
  <c r="K24" s="1"/>
  <c r="H21"/>
  <c r="K35"/>
  <c r="K30"/>
  <c r="F26"/>
  <c r="F22"/>
  <c r="K20"/>
  <c r="J16" i="10" l="1"/>
  <c r="K36" i="9"/>
  <c r="I16" s="1"/>
  <c r="K38" s="1"/>
  <c r="K36" i="8"/>
  <c r="I16" s="1"/>
  <c r="K28"/>
  <c r="K33" i="7"/>
  <c r="F26" i="5"/>
  <c r="F22"/>
  <c r="K36" i="7"/>
  <c r="K35"/>
  <c r="H25" i="6"/>
  <c r="H25" i="7"/>
  <c r="H21" i="6"/>
  <c r="H21" i="7"/>
  <c r="K20" s="1"/>
  <c r="K30"/>
  <c r="F26"/>
  <c r="F22"/>
  <c r="J16" i="9" l="1"/>
  <c r="K38" i="8"/>
  <c r="J16"/>
  <c r="I28" i="7"/>
  <c r="K28" s="1"/>
  <c r="K24"/>
  <c r="I16"/>
  <c r="K38" s="1"/>
  <c r="J16"/>
  <c r="I28" i="6"/>
  <c r="K28" s="1"/>
  <c r="F26"/>
  <c r="F22"/>
  <c r="K35"/>
  <c r="K33"/>
  <c r="K30"/>
  <c r="K24"/>
  <c r="K20"/>
  <c r="K36" l="1"/>
  <c r="I16" s="1"/>
  <c r="K38" s="1"/>
  <c r="K34" i="5"/>
  <c r="K32"/>
  <c r="K29"/>
  <c r="K27"/>
  <c r="H25"/>
  <c r="K24"/>
  <c r="H21"/>
  <c r="K20" s="1"/>
  <c r="K35" s="1"/>
  <c r="I16" s="1"/>
  <c r="J16" i="6" l="1"/>
  <c r="K37" i="5"/>
  <c r="J16"/>
  <c r="H25" i="4"/>
  <c r="K24" s="1"/>
  <c r="H21"/>
  <c r="K20" s="1"/>
  <c r="K34"/>
  <c r="K32"/>
  <c r="K29"/>
  <c r="K27"/>
  <c r="K35" l="1"/>
  <c r="I16" s="1"/>
  <c r="K37"/>
  <c r="J16"/>
  <c r="H25" i="3"/>
  <c r="H21"/>
  <c r="K20" l="1"/>
  <c r="K34"/>
  <c r="K32"/>
  <c r="K29"/>
  <c r="K27"/>
  <c r="K24"/>
  <c r="K35" l="1"/>
  <c r="I16" s="1"/>
  <c r="K37" l="1"/>
  <c r="J16"/>
</calcChain>
</file>

<file path=xl/sharedStrings.xml><?xml version="1.0" encoding="utf-8"?>
<sst xmlns="http://schemas.openxmlformats.org/spreadsheetml/2006/main" count="525" uniqueCount="107">
  <si>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</si>
  <si>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</si>
  <si>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</si>
  <si>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</si>
  <si>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</si>
  <si>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</si>
  <si>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</si>
  <si>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</si>
  <si>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</si>
  <si>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</si>
  <si>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</si>
  <si>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</si>
  <si>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</si>
  <si>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</si>
  <si>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</si>
  <si>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</si>
  <si>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</si>
  <si>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</si>
  <si>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</si>
  <si>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</si>
  <si>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</si>
  <si>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</si>
  <si>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</si>
  <si>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</si>
  <si>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</si>
  <si>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</si>
  <si>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</si>
  <si>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</si>
  <si>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</si>
  <si>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</si>
  <si>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</si>
  <si>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</si>
  <si>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</si>
  <si>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</si>
  <si>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</si>
  <si>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</si>
  <si>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BILLING MONTH: JANUARY 2020</t>
  </si>
  <si>
    <t>FEB 5 2020</t>
  </si>
  <si>
    <t>FEB 15 2020</t>
  </si>
  <si>
    <t>RHAYAN OCHOA</t>
  </si>
  <si>
    <t>30A08</t>
  </si>
  <si>
    <t>PRES: JAN 25 2020 - PREV: JAN 15 2020 * 17.40</t>
  </si>
  <si>
    <t>PRES: JAN 25 2020 - PREV: JAN 15 2020 * 116.17</t>
  </si>
  <si>
    <t>MAR 5 2020</t>
  </si>
  <si>
    <t>MAR 15 2020</t>
  </si>
  <si>
    <t>PRES: FEB 25 2020 - PREV: JAN 26 2020 * 15.83</t>
  </si>
  <si>
    <t>PRES: FEB 25 2020 - PREV: JAN 26 2020 * 117.31</t>
  </si>
  <si>
    <t>BILLING MONTH: FEBRUARY 2020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</si>
  <si>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</si>
  <si>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</si>
  <si>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</si>
  <si>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</si>
  <si>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</si>
  <si>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</si>
  <si>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</si>
  <si>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</si>
  <si>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</si>
  <si>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</si>
  <si>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</si>
  <si>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</si>
  <si>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</si>
  <si>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</si>
  <si>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</si>
  <si>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</si>
  <si>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MAY 5 2020</t>
  </si>
  <si>
    <t>MAY 15 2020</t>
  </si>
  <si>
    <t>JUN 5 2020</t>
  </si>
  <si>
    <t>JUN 15 2020</t>
  </si>
  <si>
    <t>PRES: MAY 25 2020 - PREV: APR 26 2020 * 9.79</t>
  </si>
  <si>
    <t>PRES: MAY 25 2020 - PREV: APR 26 2020 * 97.76</t>
  </si>
  <si>
    <t>* SECURITY                                                            * JANITORIAL SERVICES                                             * PMS (BUILDING EQUIPMENTS) 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</si>
  <si>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</si>
  <si>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</si>
  <si>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</si>
  <si>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 
MAR 2020 - 2 kWh x 10.98 = 21.96 + 20% (AC) = 26.35 - 31.66 (billing Mar2020) = </t>
    </r>
    <r>
      <rPr>
        <b/>
        <u/>
        <sz val="14"/>
        <color rgb="FFFF0000"/>
        <rFont val="Calibri"/>
        <family val="2"/>
        <scheme val="minor"/>
      </rPr>
      <t>5.31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</si>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</sst>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43" fontId="17" fillId="0" borderId="0" xfId="1" applyFont="1"/>
    <xf numFmtId="43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30A08%20-%20OCHO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SU"/>
    </sheetNames>
    <sheetDataSet>
      <sheetData sheetId="0">
        <row r="17">
          <cell r="E17">
            <v>96.72</v>
          </cell>
          <cell r="L17">
            <v>74.239999999999995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10" zoomScale="70" zoomScaleNormal="70" workbookViewId="0">
      <selection activeCell="H26" sqref="H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7">
        <v>43953</v>
      </c>
      <c r="D20" s="87" t="s">
        <v>32</v>
      </c>
      <c r="E20" s="87"/>
      <c r="F20" s="45" t="s">
        <v>41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(F21-G21)*17.4</f>
        <v>0</v>
      </c>
      <c r="I21" s="9"/>
      <c r="J21" s="9"/>
      <c r="K21" s="9"/>
    </row>
    <row r="22" spans="3:11" ht="21">
      <c r="C22" s="38"/>
      <c r="D22" s="8"/>
      <c r="E22" s="8"/>
      <c r="F22" s="45"/>
      <c r="G22" s="45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43953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(F25-G25)*116.17</f>
        <v>0</v>
      </c>
      <c r="I25" s="9"/>
      <c r="J25" s="9"/>
      <c r="K25" s="9"/>
    </row>
    <row r="26" spans="3:11" ht="21">
      <c r="C26" s="38"/>
      <c r="D26" s="8"/>
      <c r="E26" s="8"/>
      <c r="F26" s="36"/>
      <c r="G26" s="36"/>
      <c r="H26" s="44"/>
      <c r="I26" s="9"/>
      <c r="J26" s="9"/>
      <c r="K26" s="9"/>
    </row>
    <row r="27" spans="3:11" ht="21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7"/>
      <c r="D28" s="8"/>
      <c r="E28" s="8"/>
      <c r="F28" s="8"/>
      <c r="G28" s="8"/>
      <c r="H28" s="8"/>
      <c r="I28" s="9"/>
      <c r="J28" s="22"/>
      <c r="K28" s="9"/>
    </row>
    <row r="29" spans="3:11" ht="21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L60"/>
  <sheetViews>
    <sheetView zoomScale="85" zoomScaleNormal="85" workbookViewId="0">
      <selection activeCell="P35" sqref="P3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96</v>
      </c>
      <c r="E16" s="48" t="s">
        <v>97</v>
      </c>
      <c r="F16" s="18"/>
      <c r="G16" s="18"/>
      <c r="H16" s="18">
        <v>165.65</v>
      </c>
      <c r="I16" s="18">
        <f>K36</f>
        <v>0</v>
      </c>
      <c r="J16" s="18">
        <f>I16+H16+G16</f>
        <v>165.65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7">
        <v>43962</v>
      </c>
      <c r="D20" s="87" t="s">
        <v>32</v>
      </c>
      <c r="E20" s="87"/>
      <c r="F20" s="45" t="s">
        <v>98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6</v>
      </c>
      <c r="G21" s="45">
        <v>6</v>
      </c>
      <c r="H21" s="46">
        <f>(F21-G21)*7.32</f>
        <v>0</v>
      </c>
      <c r="I21" s="9"/>
      <c r="J21" s="9"/>
      <c r="K21" s="9"/>
    </row>
    <row r="22" spans="3:11" ht="21">
      <c r="C22" s="38"/>
      <c r="D22" s="93" t="s">
        <v>59</v>
      </c>
      <c r="E22" s="93"/>
      <c r="F22" s="92">
        <f>F21-G21</f>
        <v>0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43962</v>
      </c>
      <c r="D24" s="8" t="s">
        <v>15</v>
      </c>
      <c r="E24" s="8"/>
      <c r="F24" s="45" t="s">
        <v>99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(F25-G25)*98.56</f>
        <v>0</v>
      </c>
      <c r="I25" s="9"/>
      <c r="J25" s="9"/>
      <c r="K25" s="9"/>
    </row>
    <row r="26" spans="3:11" ht="21">
      <c r="C26" s="38"/>
      <c r="D26" s="93" t="s">
        <v>60</v>
      </c>
      <c r="E26" s="93"/>
      <c r="F26" s="92">
        <f>F25-G25</f>
        <v>0</v>
      </c>
      <c r="G26" s="92"/>
      <c r="H26" s="44"/>
      <c r="I26" s="9"/>
      <c r="J26" s="9"/>
      <c r="K26" s="9"/>
    </row>
    <row r="27" spans="3:11" ht="21">
      <c r="C27" s="38"/>
      <c r="D27" s="78"/>
      <c r="E27" s="78"/>
      <c r="F27" s="77"/>
      <c r="G27" s="77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0"/>
      <c r="D29" s="70"/>
      <c r="E29" s="70"/>
      <c r="F29" s="8"/>
      <c r="G29" s="8"/>
      <c r="H29" s="8"/>
      <c r="I29" s="9"/>
      <c r="J29" s="22"/>
      <c r="K29" s="9"/>
    </row>
    <row r="30" spans="3:11" ht="21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>
      <c r="C32" s="39"/>
      <c r="D32" s="43"/>
      <c r="E32" s="43"/>
      <c r="F32" s="76"/>
      <c r="G32" s="76"/>
      <c r="H32" s="76"/>
      <c r="I32" s="9"/>
      <c r="J32" s="9"/>
      <c r="K32" s="9"/>
    </row>
    <row r="33" spans="2:12" ht="21" customHeight="1">
      <c r="C33" s="37"/>
      <c r="D33" s="96"/>
      <c r="E33" s="96"/>
      <c r="F33" s="97"/>
      <c r="G33" s="97"/>
      <c r="H33" s="97"/>
      <c r="I33" s="97"/>
      <c r="J33" s="64"/>
      <c r="K33" s="65"/>
    </row>
    <row r="34" spans="2:12" ht="27" customHeight="1">
      <c r="C34" s="39"/>
      <c r="D34" s="43"/>
      <c r="E34" s="43"/>
      <c r="F34" s="76"/>
      <c r="G34" s="76"/>
      <c r="H34" s="76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165.65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>
      <c r="B42" s="3"/>
      <c r="C42" s="75"/>
      <c r="D42" s="75"/>
      <c r="E42" s="75"/>
      <c r="F42" s="75"/>
      <c r="G42" s="75"/>
      <c r="H42" s="75"/>
      <c r="I42" s="75"/>
      <c r="J42" s="75"/>
      <c r="K42" s="75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10" zoomScale="85" zoomScaleNormal="85" workbookViewId="0">
      <selection activeCell="H17" sqref="H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101</v>
      </c>
      <c r="E16" s="48" t="s">
        <v>102</v>
      </c>
      <c r="F16" s="18"/>
      <c r="G16" s="18"/>
      <c r="H16" s="18">
        <f>[1]Sheet1!$E$17+[1]Sheet1!$L$17</f>
        <v>170.95999999999998</v>
      </c>
      <c r="I16" s="18">
        <f>K36</f>
        <v>1339.8</v>
      </c>
      <c r="J16" s="18">
        <f>I16+H16+G16</f>
        <v>1510.76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7">
        <v>44170</v>
      </c>
      <c r="D20" s="87" t="s">
        <v>32</v>
      </c>
      <c r="E20" s="87"/>
      <c r="F20" s="45" t="s">
        <v>105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6</v>
      </c>
      <c r="G21" s="45">
        <v>6</v>
      </c>
      <c r="H21" s="46">
        <f>(F21-G21)*7.32</f>
        <v>0</v>
      </c>
      <c r="I21" s="9"/>
      <c r="J21" s="9"/>
      <c r="K21" s="9"/>
    </row>
    <row r="22" spans="3:11" ht="21">
      <c r="C22" s="38"/>
      <c r="D22" s="93" t="s">
        <v>59</v>
      </c>
      <c r="E22" s="93"/>
      <c r="F22" s="92">
        <f>F21-G21</f>
        <v>0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44170</v>
      </c>
      <c r="D24" s="8" t="s">
        <v>15</v>
      </c>
      <c r="E24" s="8"/>
      <c r="F24" s="45" t="s">
        <v>106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(F25-G25)*98.56</f>
        <v>0</v>
      </c>
      <c r="I25" s="9"/>
      <c r="J25" s="9"/>
      <c r="K25" s="9"/>
    </row>
    <row r="26" spans="3:11" ht="21">
      <c r="C26" s="38"/>
      <c r="D26" s="93" t="s">
        <v>60</v>
      </c>
      <c r="E26" s="93"/>
      <c r="F26" s="92">
        <f>F25-G25</f>
        <v>0</v>
      </c>
      <c r="G26" s="92"/>
      <c r="H26" s="44"/>
      <c r="I26" s="9"/>
      <c r="J26" s="9"/>
      <c r="K26" s="9"/>
    </row>
    <row r="27" spans="3:11" ht="21" customHeight="1">
      <c r="C27" s="37">
        <v>44170</v>
      </c>
      <c r="D27" s="98" t="s">
        <v>103</v>
      </c>
      <c r="E27" s="98"/>
      <c r="F27" s="45" t="s">
        <v>104</v>
      </c>
      <c r="G27" s="45"/>
      <c r="H27" s="45"/>
      <c r="I27" s="9"/>
      <c r="J27" s="22"/>
      <c r="K27" s="9"/>
    </row>
    <row r="28" spans="3:11" ht="21">
      <c r="C28" s="38"/>
      <c r="D28" s="8"/>
      <c r="E28" s="8"/>
      <c r="F28" s="45">
        <v>22.33</v>
      </c>
      <c r="G28" s="45">
        <v>60</v>
      </c>
      <c r="H28" s="46">
        <f>F28*G28</f>
        <v>1339.8</v>
      </c>
      <c r="I28" s="9"/>
      <c r="J28" s="22">
        <v>0</v>
      </c>
      <c r="K28" s="9">
        <f>H28</f>
        <v>1339.8</v>
      </c>
    </row>
    <row r="29" spans="3:11" ht="21" customHeight="1">
      <c r="C29" s="70"/>
      <c r="D29" s="70"/>
      <c r="E29" s="70"/>
      <c r="F29" s="8"/>
      <c r="G29" s="8"/>
      <c r="H29" s="8"/>
      <c r="I29" s="9"/>
      <c r="J29" s="22"/>
      <c r="K29" s="9"/>
    </row>
    <row r="30" spans="3:11" ht="21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>
      <c r="C32" s="39"/>
      <c r="D32" s="43"/>
      <c r="E32" s="43"/>
      <c r="F32" s="80"/>
      <c r="G32" s="80"/>
      <c r="H32" s="80"/>
      <c r="I32" s="9"/>
      <c r="J32" s="9"/>
      <c r="K32" s="9"/>
    </row>
    <row r="33" spans="2:12" ht="21" customHeight="1">
      <c r="C33" s="37"/>
      <c r="D33" s="96"/>
      <c r="E33" s="96"/>
      <c r="F33" s="97"/>
      <c r="G33" s="97"/>
      <c r="H33" s="97"/>
      <c r="I33" s="97"/>
      <c r="J33" s="64"/>
      <c r="K33" s="65"/>
    </row>
    <row r="34" spans="2:12" ht="27" customHeight="1">
      <c r="C34" s="39"/>
      <c r="D34" s="43"/>
      <c r="E34" s="43"/>
      <c r="F34" s="80"/>
      <c r="G34" s="80"/>
      <c r="H34" s="80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1339.8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1510.76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>
      <c r="B42" s="3"/>
      <c r="C42" s="79"/>
      <c r="D42" s="79"/>
      <c r="E42" s="79"/>
      <c r="F42" s="79"/>
      <c r="G42" s="79"/>
      <c r="H42" s="79"/>
      <c r="I42" s="79"/>
      <c r="J42" s="79"/>
      <c r="K42" s="79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9">
    <mergeCell ref="C45:K45"/>
    <mergeCell ref="C54:E54"/>
    <mergeCell ref="G54:H54"/>
    <mergeCell ref="C55:E55"/>
    <mergeCell ref="G55:H55"/>
    <mergeCell ref="D27:E27"/>
    <mergeCell ref="D26:E26"/>
    <mergeCell ref="F26:G26"/>
    <mergeCell ref="F30:H31"/>
    <mergeCell ref="D33:E33"/>
    <mergeCell ref="F33:I33"/>
    <mergeCell ref="C41:K41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opLeftCell="A10" zoomScale="70" zoomScaleNormal="70" workbookViewId="0">
      <selection activeCell="C12" sqref="C1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43</v>
      </c>
      <c r="E16" s="48" t="s">
        <v>44</v>
      </c>
      <c r="F16" s="18"/>
      <c r="G16" s="18"/>
      <c r="H16" s="18"/>
      <c r="I16" s="18">
        <f>K35</f>
        <v>15.83</v>
      </c>
      <c r="J16" s="18">
        <f>I16+H16+G16</f>
        <v>15.83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7">
        <v>43954</v>
      </c>
      <c r="D20" s="87" t="s">
        <v>32</v>
      </c>
      <c r="E20" s="87"/>
      <c r="F20" s="45" t="s">
        <v>45</v>
      </c>
      <c r="G20" s="45"/>
      <c r="H20" s="45"/>
      <c r="I20" s="9"/>
      <c r="J20" s="22">
        <v>0</v>
      </c>
      <c r="K20" s="9">
        <f>H21</f>
        <v>15.83</v>
      </c>
    </row>
    <row r="21" spans="3:11" ht="21">
      <c r="C21" s="38"/>
      <c r="D21" s="8"/>
      <c r="E21" s="8"/>
      <c r="F21" s="45">
        <v>1</v>
      </c>
      <c r="G21" s="45">
        <v>0</v>
      </c>
      <c r="H21" s="46">
        <f>(F21-G21)*15.83</f>
        <v>15.83</v>
      </c>
      <c r="I21" s="9"/>
      <c r="J21" s="9"/>
      <c r="K21" s="9"/>
    </row>
    <row r="22" spans="3:11" ht="21">
      <c r="C22" s="38"/>
      <c r="D22" s="8"/>
      <c r="E22" s="8"/>
      <c r="F22" s="45"/>
      <c r="G22" s="45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43954</v>
      </c>
      <c r="D24" s="8" t="s">
        <v>15</v>
      </c>
      <c r="E24" s="8"/>
      <c r="F24" s="45" t="s">
        <v>46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>
      <c r="C26" s="38"/>
      <c r="D26" s="8"/>
      <c r="E26" s="8"/>
      <c r="F26" s="36"/>
      <c r="G26" s="36"/>
      <c r="H26" s="44"/>
      <c r="I26" s="9"/>
      <c r="J26" s="9"/>
      <c r="K26" s="9"/>
    </row>
    <row r="27" spans="3:11" ht="21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7"/>
      <c r="D28" s="8"/>
      <c r="E28" s="8"/>
      <c r="F28" s="8"/>
      <c r="G28" s="8"/>
      <c r="H28" s="8"/>
      <c r="I28" s="9"/>
      <c r="J28" s="22"/>
      <c r="K28" s="9"/>
    </row>
    <row r="29" spans="3:11" ht="21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15.83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D26" sqref="D26:G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49</v>
      </c>
      <c r="E16" s="48" t="s">
        <v>50</v>
      </c>
      <c r="F16" s="18"/>
      <c r="G16" s="18"/>
      <c r="H16" s="18">
        <v>15.83</v>
      </c>
      <c r="I16" s="18">
        <f>K35</f>
        <v>31.66</v>
      </c>
      <c r="J16" s="18">
        <f>I16+H16+G16</f>
        <v>47.49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7">
        <v>43955</v>
      </c>
      <c r="D20" s="87" t="s">
        <v>32</v>
      </c>
      <c r="E20" s="87"/>
      <c r="F20" s="45" t="s">
        <v>51</v>
      </c>
      <c r="G20" s="45"/>
      <c r="H20" s="45"/>
      <c r="I20" s="9"/>
      <c r="J20" s="22">
        <v>0</v>
      </c>
      <c r="K20" s="9">
        <f>H21</f>
        <v>31.66</v>
      </c>
    </row>
    <row r="21" spans="3:11" ht="21">
      <c r="C21" s="38"/>
      <c r="D21" s="8"/>
      <c r="E21" s="8"/>
      <c r="F21" s="45">
        <v>3</v>
      </c>
      <c r="G21" s="45">
        <v>1</v>
      </c>
      <c r="H21" s="46">
        <f>(F21-G21)*15.83</f>
        <v>31.66</v>
      </c>
      <c r="I21" s="9"/>
      <c r="J21" s="9"/>
      <c r="K21" s="9"/>
    </row>
    <row r="22" spans="3:11" ht="21">
      <c r="C22" s="38"/>
      <c r="D22" s="93" t="s">
        <v>59</v>
      </c>
      <c r="E22" s="93"/>
      <c r="F22" s="92">
        <f>F21-G21</f>
        <v>2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43955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>
      <c r="C26" s="38"/>
      <c r="D26" s="93" t="s">
        <v>60</v>
      </c>
      <c r="E26" s="93"/>
      <c r="F26" s="92">
        <f>F25-G25</f>
        <v>0</v>
      </c>
      <c r="G26" s="92"/>
      <c r="H26" s="44"/>
      <c r="I26" s="9"/>
      <c r="J26" s="9"/>
      <c r="K26" s="9"/>
    </row>
    <row r="27" spans="3:11" ht="21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7"/>
      <c r="D28" s="8"/>
      <c r="E28" s="8"/>
      <c r="F28" s="8"/>
      <c r="G28" s="8"/>
      <c r="H28" s="8"/>
      <c r="I28" s="9"/>
      <c r="J28" s="22"/>
      <c r="K28" s="9"/>
    </row>
    <row r="29" spans="3:11" ht="21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31.66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47.49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>
      <c r="B41" s="3"/>
      <c r="C41" s="53" t="s">
        <v>53</v>
      </c>
      <c r="D41" s="53" t="s">
        <v>54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54"/>
      <c r="D42" s="53" t="s">
        <v>55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2"/>
  <sheetViews>
    <sheetView topLeftCell="A7" zoomScale="70" zoomScaleNormal="70" workbookViewId="0">
      <selection activeCell="H26" sqref="H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64</v>
      </c>
      <c r="E16" s="48" t="s">
        <v>65</v>
      </c>
      <c r="F16" s="18"/>
      <c r="G16" s="18"/>
      <c r="H16" s="18">
        <v>47.49</v>
      </c>
      <c r="I16" s="18">
        <f>K36</f>
        <v>0</v>
      </c>
      <c r="J16" s="18">
        <f>I16+H16+G16</f>
        <v>47.49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7">
        <v>43956</v>
      </c>
      <c r="D20" s="87" t="s">
        <v>32</v>
      </c>
      <c r="E20" s="87"/>
      <c r="F20" s="45" t="s">
        <v>57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3</v>
      </c>
      <c r="G21" s="45">
        <v>3</v>
      </c>
      <c r="H21" s="46">
        <f>(F21-G21)*10.98</f>
        <v>0</v>
      </c>
      <c r="I21" s="9"/>
      <c r="J21" s="9"/>
      <c r="K21" s="9"/>
    </row>
    <row r="22" spans="3:11" ht="21">
      <c r="C22" s="38"/>
      <c r="D22" s="93" t="s">
        <v>59</v>
      </c>
      <c r="E22" s="93"/>
      <c r="F22" s="92">
        <f>F21-G21</f>
        <v>0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43956</v>
      </c>
      <c r="D24" s="8" t="s">
        <v>15</v>
      </c>
      <c r="E24" s="8"/>
      <c r="F24" s="45" t="s">
        <v>58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(F25-G25)*97.76</f>
        <v>0</v>
      </c>
      <c r="I25" s="9"/>
      <c r="J25" s="9"/>
      <c r="K25" s="9"/>
    </row>
    <row r="26" spans="3:11" ht="21">
      <c r="C26" s="38"/>
      <c r="D26" s="93" t="s">
        <v>60</v>
      </c>
      <c r="E26" s="93"/>
      <c r="F26" s="92">
        <f>F25-G25</f>
        <v>0</v>
      </c>
      <c r="G26" s="92"/>
      <c r="H26" s="44"/>
      <c r="I26" s="9"/>
      <c r="J26" s="9"/>
      <c r="K26" s="9"/>
    </row>
    <row r="27" spans="3:11" ht="21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>
      <c r="C28" s="37"/>
      <c r="D28" s="7" t="s">
        <v>61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>
      <c r="C29" s="94" t="s">
        <v>62</v>
      </c>
      <c r="D29" s="94"/>
      <c r="E29" s="94"/>
      <c r="F29" s="8"/>
      <c r="G29" s="8"/>
      <c r="H29" s="8"/>
      <c r="I29" s="9"/>
      <c r="J29" s="22"/>
      <c r="K29" s="9"/>
    </row>
    <row r="30" spans="3:11" ht="21">
      <c r="C30" s="94"/>
      <c r="D30" s="94"/>
      <c r="E30" s="9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21">
      <c r="C31" s="94"/>
      <c r="D31" s="94"/>
      <c r="E31" s="94"/>
      <c r="F31" s="89"/>
      <c r="G31" s="89"/>
      <c r="H31" s="89"/>
      <c r="I31" s="9"/>
      <c r="J31" s="9"/>
      <c r="K31" s="9"/>
    </row>
    <row r="32" spans="3:11" ht="21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>
      <c r="C33" s="37"/>
      <c r="D33" s="43"/>
      <c r="E33" s="43"/>
      <c r="F33" s="88"/>
      <c r="G33" s="89"/>
      <c r="H33" s="89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47.49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81" t="s">
        <v>17</v>
      </c>
      <c r="D41" s="81"/>
      <c r="E41" s="81"/>
      <c r="F41" s="81"/>
      <c r="G41" s="81"/>
      <c r="H41" s="81"/>
      <c r="I41" s="81"/>
      <c r="J41" s="81"/>
      <c r="K41" s="81"/>
      <c r="L41" s="3"/>
    </row>
    <row r="42" spans="2:12" s="8" customFormat="1" ht="23.25">
      <c r="B42" s="3"/>
      <c r="C42" s="59" t="s">
        <v>53</v>
      </c>
      <c r="D42" s="53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>
      <c r="B43" s="3"/>
      <c r="C43" s="1"/>
      <c r="D43" s="53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>
      <c r="B44" s="3"/>
      <c r="C44" s="54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>
      <c r="C47" s="90"/>
      <c r="D47" s="90"/>
      <c r="E47" s="90"/>
      <c r="F47" s="90"/>
      <c r="G47" s="90"/>
      <c r="H47" s="90"/>
      <c r="I47" s="90"/>
      <c r="J47" s="90"/>
      <c r="K47" s="90"/>
    </row>
    <row r="48" spans="2:12" ht="30" customHeight="1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>
      <c r="C50" s="8"/>
      <c r="D50" s="8"/>
      <c r="E50" s="8"/>
      <c r="F50" s="8"/>
      <c r="G50" s="8"/>
      <c r="H50" s="8"/>
      <c r="I50" s="9"/>
      <c r="J50" s="9"/>
      <c r="K50" s="9"/>
    </row>
    <row r="53" spans="3:11" ht="21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>
      <c r="C54" s="8"/>
      <c r="D54" s="8"/>
      <c r="E54" s="8"/>
      <c r="F54" s="8"/>
      <c r="G54" s="8"/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91" t="s">
        <v>33</v>
      </c>
      <c r="D56" s="91"/>
      <c r="E56" s="91"/>
      <c r="F56" s="8"/>
      <c r="G56" s="91" t="s">
        <v>31</v>
      </c>
      <c r="H56" s="91"/>
      <c r="I56" s="9"/>
      <c r="J56" s="9"/>
      <c r="K56" s="9"/>
    </row>
    <row r="57" spans="3:11" ht="21">
      <c r="C57" s="81" t="s">
        <v>23</v>
      </c>
      <c r="D57" s="81"/>
      <c r="E57" s="81"/>
      <c r="F57" s="8"/>
      <c r="G57" s="81" t="s">
        <v>24</v>
      </c>
      <c r="H57" s="81"/>
      <c r="I57" s="9"/>
      <c r="J57" s="9"/>
      <c r="K57" s="9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  <row r="61" spans="3:11" ht="21">
      <c r="C61" s="7"/>
      <c r="D61" s="8"/>
      <c r="E61" s="8"/>
      <c r="F61" s="8"/>
      <c r="G61" s="8"/>
      <c r="H61" s="8"/>
      <c r="I61" s="9"/>
      <c r="J61" s="9"/>
      <c r="K61" s="9"/>
    </row>
    <row r="62" spans="3:11" ht="21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63"/>
  <sheetViews>
    <sheetView topLeftCell="A25" zoomScale="85" zoomScaleNormal="85" workbookViewId="0">
      <selection activeCell="H9" sqref="H9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63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66</v>
      </c>
      <c r="E16" s="48" t="s">
        <v>67</v>
      </c>
      <c r="F16" s="18"/>
      <c r="G16" s="18"/>
      <c r="H16" s="18">
        <v>47.49</v>
      </c>
      <c r="I16" s="18">
        <f>K36</f>
        <v>-5.31</v>
      </c>
      <c r="J16" s="18">
        <f>I16+H16+G16</f>
        <v>42.18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7">
        <v>43957</v>
      </c>
      <c r="D20" s="87" t="s">
        <v>32</v>
      </c>
      <c r="E20" s="87"/>
      <c r="F20" s="45" t="s">
        <v>68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3</v>
      </c>
      <c r="G21" s="45">
        <v>3</v>
      </c>
      <c r="H21" s="46">
        <f>(F21-G21)*9.79</f>
        <v>0</v>
      </c>
      <c r="I21" s="9"/>
      <c r="J21" s="9"/>
      <c r="K21" s="9"/>
    </row>
    <row r="22" spans="3:11" ht="21">
      <c r="C22" s="38"/>
      <c r="D22" s="93" t="s">
        <v>59</v>
      </c>
      <c r="E22" s="93"/>
      <c r="F22" s="92">
        <f>F21-G21</f>
        <v>0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43957</v>
      </c>
      <c r="D24" s="8" t="s">
        <v>15</v>
      </c>
      <c r="E24" s="8"/>
      <c r="F24" s="45" t="s">
        <v>69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(F25-G25)*97.76</f>
        <v>0</v>
      </c>
      <c r="I25" s="9"/>
      <c r="J25" s="9"/>
      <c r="K25" s="9"/>
    </row>
    <row r="26" spans="3:11" ht="21">
      <c r="C26" s="38"/>
      <c r="D26" s="93" t="s">
        <v>60</v>
      </c>
      <c r="E26" s="93"/>
      <c r="F26" s="92">
        <f>F25-G25</f>
        <v>0</v>
      </c>
      <c r="G26" s="92"/>
      <c r="H26" s="44"/>
      <c r="I26" s="9"/>
      <c r="J26" s="9"/>
      <c r="K26" s="9"/>
    </row>
    <row r="27" spans="3:11" ht="21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>
      <c r="C28" s="37"/>
      <c r="D28" s="7" t="s">
        <v>61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>
      <c r="C29" s="94" t="s">
        <v>70</v>
      </c>
      <c r="D29" s="94"/>
      <c r="E29" s="94"/>
      <c r="F29" s="8"/>
      <c r="G29" s="8"/>
      <c r="H29" s="8"/>
      <c r="I29" s="9"/>
      <c r="J29" s="22"/>
      <c r="K29" s="9"/>
    </row>
    <row r="30" spans="3:11" ht="21">
      <c r="C30" s="94"/>
      <c r="D30" s="94"/>
      <c r="E30" s="9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>
      <c r="C31" s="94"/>
      <c r="D31" s="94"/>
      <c r="E31" s="94"/>
      <c r="F31" s="89"/>
      <c r="G31" s="89"/>
      <c r="H31" s="89"/>
      <c r="I31" s="9"/>
      <c r="J31" s="9"/>
      <c r="K31" s="9"/>
    </row>
    <row r="32" spans="3:11" ht="21">
      <c r="C32" s="39"/>
      <c r="D32" s="43"/>
      <c r="E32" s="43"/>
      <c r="F32" s="56"/>
      <c r="G32" s="56"/>
      <c r="H32" s="56"/>
      <c r="I32" s="9"/>
      <c r="J32" s="9"/>
      <c r="K32" s="9"/>
    </row>
    <row r="33" spans="2:12" ht="96.95" customHeight="1">
      <c r="C33" s="37"/>
      <c r="D33" s="96" t="s">
        <v>73</v>
      </c>
      <c r="E33" s="96"/>
      <c r="F33" s="97" t="s">
        <v>74</v>
      </c>
      <c r="G33" s="97"/>
      <c r="H33" s="97"/>
      <c r="I33" s="97"/>
      <c r="J33" s="64">
        <v>0</v>
      </c>
      <c r="K33" s="65">
        <f>5.31</f>
        <v>5.31</v>
      </c>
    </row>
    <row r="34" spans="2:12" ht="27" customHeight="1">
      <c r="C34" s="39"/>
      <c r="D34" s="43"/>
      <c r="E34" s="43"/>
      <c r="F34" s="56"/>
      <c r="G34" s="56"/>
      <c r="H34" s="56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-5.31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42.18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>
      <c r="B42" s="3"/>
      <c r="C42" s="55"/>
      <c r="D42" s="55"/>
      <c r="E42" s="55"/>
      <c r="F42" s="55"/>
      <c r="G42" s="55"/>
      <c r="H42" s="55"/>
      <c r="I42" s="55"/>
      <c r="J42" s="55"/>
      <c r="K42" s="55"/>
      <c r="L42" s="3"/>
    </row>
    <row r="43" spans="2:12" s="8" customFormat="1" ht="23.25">
      <c r="B43" s="3"/>
      <c r="C43" s="59" t="s">
        <v>53</v>
      </c>
      <c r="D43" s="53" t="s">
        <v>71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3" t="s">
        <v>72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3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90"/>
      <c r="D48" s="90"/>
      <c r="E48" s="90"/>
      <c r="F48" s="90"/>
      <c r="G48" s="90"/>
      <c r="H48" s="90"/>
      <c r="I48" s="90"/>
      <c r="J48" s="90"/>
      <c r="K48" s="90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1" t="s">
        <v>33</v>
      </c>
      <c r="D57" s="91"/>
      <c r="E57" s="91"/>
      <c r="F57" s="8"/>
      <c r="G57" s="91" t="s">
        <v>31</v>
      </c>
      <c r="H57" s="91"/>
      <c r="I57" s="9"/>
      <c r="J57" s="9"/>
      <c r="K57" s="9"/>
    </row>
    <row r="58" spans="3:11" ht="21">
      <c r="C58" s="81" t="s">
        <v>23</v>
      </c>
      <c r="D58" s="81"/>
      <c r="E58" s="81"/>
      <c r="F58" s="8"/>
      <c r="G58" s="81" t="s">
        <v>24</v>
      </c>
      <c r="H58" s="81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L63"/>
  <sheetViews>
    <sheetView topLeftCell="A7" zoomScale="85" zoomScaleNormal="85" workbookViewId="0">
      <selection activeCell="A33" sqref="A33:XFD33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76</v>
      </c>
      <c r="E16" s="48" t="s">
        <v>77</v>
      </c>
      <c r="F16" s="18"/>
      <c r="G16" s="18"/>
      <c r="H16" s="18">
        <v>42.18</v>
      </c>
      <c r="I16" s="18">
        <f>K36</f>
        <v>0</v>
      </c>
      <c r="J16" s="18">
        <f>I16+H16+G16</f>
        <v>42.18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7">
        <v>43958</v>
      </c>
      <c r="D20" s="87" t="s">
        <v>32</v>
      </c>
      <c r="E20" s="87"/>
      <c r="F20" s="45" t="s">
        <v>78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3</v>
      </c>
      <c r="G21" s="45">
        <v>3</v>
      </c>
      <c r="H21" s="46">
        <f>(F21-G21)*9.62</f>
        <v>0</v>
      </c>
      <c r="I21" s="9"/>
      <c r="J21" s="9"/>
      <c r="K21" s="9"/>
    </row>
    <row r="22" spans="3:11" ht="21">
      <c r="C22" s="38"/>
      <c r="D22" s="93" t="s">
        <v>59</v>
      </c>
      <c r="E22" s="93"/>
      <c r="F22" s="92">
        <f>F21-G21</f>
        <v>0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43958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(F25-G25)*96.22</f>
        <v>0</v>
      </c>
      <c r="I25" s="9"/>
      <c r="J25" s="9"/>
      <c r="K25" s="9"/>
    </row>
    <row r="26" spans="3:11" ht="21">
      <c r="C26" s="38"/>
      <c r="D26" s="93" t="s">
        <v>60</v>
      </c>
      <c r="E26" s="93"/>
      <c r="F26" s="92">
        <f>F25-G25</f>
        <v>0</v>
      </c>
      <c r="G26" s="92"/>
      <c r="H26" s="44"/>
      <c r="I26" s="9"/>
      <c r="J26" s="9"/>
      <c r="K26" s="9"/>
    </row>
    <row r="27" spans="3:11" ht="21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0"/>
      <c r="D29" s="70"/>
      <c r="E29" s="70"/>
      <c r="F29" s="8"/>
      <c r="G29" s="8"/>
      <c r="H29" s="8"/>
      <c r="I29" s="9"/>
      <c r="J29" s="22"/>
      <c r="K29" s="9"/>
    </row>
    <row r="30" spans="3:11" ht="21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>
      <c r="C32" s="39"/>
      <c r="D32" s="43"/>
      <c r="E32" s="43"/>
      <c r="F32" s="61"/>
      <c r="G32" s="61"/>
      <c r="H32" s="61"/>
      <c r="I32" s="9"/>
      <c r="J32" s="9"/>
      <c r="K32" s="9"/>
    </row>
    <row r="33" spans="2:12" ht="21" customHeight="1">
      <c r="C33" s="37"/>
      <c r="D33" s="96"/>
      <c r="E33" s="96"/>
      <c r="F33" s="97"/>
      <c r="G33" s="97"/>
      <c r="H33" s="97"/>
      <c r="I33" s="97"/>
      <c r="J33" s="64"/>
      <c r="K33" s="65"/>
    </row>
    <row r="34" spans="2:12" ht="27" customHeight="1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42.18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3.25">
      <c r="B43" s="3"/>
      <c r="C43" s="59" t="s">
        <v>53</v>
      </c>
      <c r="D43" s="53" t="s">
        <v>71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3" t="s">
        <v>72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3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90"/>
      <c r="D48" s="90"/>
      <c r="E48" s="90"/>
      <c r="F48" s="90"/>
      <c r="G48" s="90"/>
      <c r="H48" s="90"/>
      <c r="I48" s="90"/>
      <c r="J48" s="90"/>
      <c r="K48" s="90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1" t="s">
        <v>33</v>
      </c>
      <c r="D57" s="91"/>
      <c r="E57" s="91"/>
      <c r="F57" s="8"/>
      <c r="G57" s="91" t="s">
        <v>31</v>
      </c>
      <c r="H57" s="91"/>
      <c r="I57" s="9"/>
      <c r="J57" s="9"/>
      <c r="K57" s="9"/>
    </row>
    <row r="58" spans="3:11" ht="21">
      <c r="C58" s="81" t="s">
        <v>23</v>
      </c>
      <c r="D58" s="81"/>
      <c r="E58" s="81"/>
      <c r="F58" s="8"/>
      <c r="G58" s="81" t="s">
        <v>24</v>
      </c>
      <c r="H58" s="81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C48:K48"/>
    <mergeCell ref="C57:E57"/>
    <mergeCell ref="G57:H57"/>
    <mergeCell ref="C58:E58"/>
    <mergeCell ref="G58:H58"/>
    <mergeCell ref="D26:E26"/>
    <mergeCell ref="F26:G26"/>
    <mergeCell ref="F30:H31"/>
    <mergeCell ref="D33:E33"/>
    <mergeCell ref="F33:I33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63"/>
  <sheetViews>
    <sheetView zoomScale="85" zoomScaleNormal="85" workbookViewId="0">
      <selection activeCell="F26" sqref="F26:G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81</v>
      </c>
      <c r="E16" s="48" t="s">
        <v>82</v>
      </c>
      <c r="F16" s="18"/>
      <c r="G16" s="18"/>
      <c r="H16" s="18">
        <v>42.18</v>
      </c>
      <c r="I16" s="18">
        <f>K36</f>
        <v>96.72</v>
      </c>
      <c r="J16" s="18">
        <f>I16+H16+G16</f>
        <v>138.9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7">
        <v>43959</v>
      </c>
      <c r="D20" s="87" t="s">
        <v>32</v>
      </c>
      <c r="E20" s="87"/>
      <c r="F20" s="45" t="s">
        <v>83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3</v>
      </c>
      <c r="G21" s="45">
        <v>3</v>
      </c>
      <c r="H21" s="46">
        <f>(F21-G21)*8.99</f>
        <v>0</v>
      </c>
      <c r="I21" s="9"/>
      <c r="J21" s="9"/>
      <c r="K21" s="9"/>
    </row>
    <row r="22" spans="3:11" ht="21">
      <c r="C22" s="38"/>
      <c r="D22" s="93" t="s">
        <v>59</v>
      </c>
      <c r="E22" s="93"/>
      <c r="F22" s="92">
        <f>F21-G21</f>
        <v>0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43959</v>
      </c>
      <c r="D24" s="8" t="s">
        <v>15</v>
      </c>
      <c r="E24" s="8"/>
      <c r="F24" s="45" t="s">
        <v>84</v>
      </c>
      <c r="G24" s="45"/>
      <c r="H24" s="45"/>
      <c r="I24" s="9"/>
      <c r="J24" s="22">
        <v>0</v>
      </c>
      <c r="K24" s="9">
        <f>H25</f>
        <v>96.72</v>
      </c>
    </row>
    <row r="25" spans="3:11" ht="21">
      <c r="C25" s="38"/>
      <c r="D25" s="8"/>
      <c r="E25" s="8"/>
      <c r="F25" s="45">
        <v>1</v>
      </c>
      <c r="G25" s="45">
        <v>0</v>
      </c>
      <c r="H25" s="46">
        <f>(F25-G25)*96.72</f>
        <v>96.72</v>
      </c>
      <c r="I25" s="9"/>
      <c r="J25" s="9"/>
      <c r="K25" s="9"/>
    </row>
    <row r="26" spans="3:11" ht="21">
      <c r="C26" s="38"/>
      <c r="D26" s="93" t="s">
        <v>60</v>
      </c>
      <c r="E26" s="93"/>
      <c r="F26" s="92">
        <f>F25-G25</f>
        <v>1</v>
      </c>
      <c r="G26" s="92"/>
      <c r="H26" s="44"/>
      <c r="I26" s="9"/>
      <c r="J26" s="9"/>
      <c r="K26" s="9"/>
    </row>
    <row r="27" spans="3:11" ht="21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0"/>
      <c r="D29" s="70"/>
      <c r="E29" s="70"/>
      <c r="F29" s="8"/>
      <c r="G29" s="8"/>
      <c r="H29" s="8"/>
      <c r="I29" s="9"/>
      <c r="J29" s="22"/>
      <c r="K29" s="9"/>
    </row>
    <row r="30" spans="3:11" ht="21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>
      <c r="C32" s="39"/>
      <c r="D32" s="43"/>
      <c r="E32" s="43"/>
      <c r="F32" s="61"/>
      <c r="G32" s="61"/>
      <c r="H32" s="61"/>
      <c r="I32" s="9"/>
      <c r="J32" s="9"/>
      <c r="K32" s="9"/>
    </row>
    <row r="33" spans="2:12" ht="21" customHeight="1">
      <c r="C33" s="37"/>
      <c r="D33" s="96"/>
      <c r="E33" s="96"/>
      <c r="F33" s="97"/>
      <c r="G33" s="97"/>
      <c r="H33" s="97"/>
      <c r="I33" s="97"/>
      <c r="J33" s="64"/>
      <c r="K33" s="65"/>
    </row>
    <row r="34" spans="2:12" ht="27" customHeight="1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96.72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138.9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3.25">
      <c r="B43" s="3"/>
      <c r="C43" s="59" t="s">
        <v>53</v>
      </c>
      <c r="D43" s="53" t="s">
        <v>71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3" t="s">
        <v>72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3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90"/>
      <c r="D48" s="90"/>
      <c r="E48" s="90"/>
      <c r="F48" s="90"/>
      <c r="G48" s="90"/>
      <c r="H48" s="90"/>
      <c r="I48" s="90"/>
      <c r="J48" s="90"/>
      <c r="K48" s="90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1" t="s">
        <v>33</v>
      </c>
      <c r="D57" s="91"/>
      <c r="E57" s="91"/>
      <c r="F57" s="8"/>
      <c r="G57" s="91" t="s">
        <v>31</v>
      </c>
      <c r="H57" s="91"/>
      <c r="I57" s="9"/>
      <c r="J57" s="9"/>
      <c r="K57" s="9"/>
    </row>
    <row r="58" spans="3:11" ht="21">
      <c r="C58" s="81" t="s">
        <v>23</v>
      </c>
      <c r="D58" s="81"/>
      <c r="E58" s="81"/>
      <c r="F58" s="8"/>
      <c r="G58" s="81" t="s">
        <v>24</v>
      </c>
      <c r="H58" s="81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L63"/>
  <sheetViews>
    <sheetView topLeftCell="A11" zoomScale="85" zoomScaleNormal="85" workbookViewId="0">
      <selection activeCell="P19" sqref="P19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86</v>
      </c>
      <c r="E16" s="48" t="s">
        <v>87</v>
      </c>
      <c r="F16" s="18"/>
      <c r="G16" s="18"/>
      <c r="H16" s="18">
        <v>138.9</v>
      </c>
      <c r="I16" s="18">
        <f>K36</f>
        <v>18.12</v>
      </c>
      <c r="J16" s="18">
        <f>I16+H16+G16</f>
        <v>157.02000000000001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7">
        <v>43960</v>
      </c>
      <c r="D20" s="87" t="s">
        <v>32</v>
      </c>
      <c r="E20" s="87"/>
      <c r="F20" s="45" t="s">
        <v>88</v>
      </c>
      <c r="G20" s="45"/>
      <c r="H20" s="45"/>
      <c r="I20" s="9"/>
      <c r="J20" s="22">
        <v>0</v>
      </c>
      <c r="K20" s="9">
        <f>H21</f>
        <v>18.12</v>
      </c>
    </row>
    <row r="21" spans="3:11" ht="21">
      <c r="C21" s="38"/>
      <c r="D21" s="8"/>
      <c r="E21" s="8"/>
      <c r="F21" s="45">
        <v>5</v>
      </c>
      <c r="G21" s="45">
        <v>3</v>
      </c>
      <c r="H21" s="46">
        <f>(F21-G21)*9.06</f>
        <v>18.12</v>
      </c>
      <c r="I21" s="9"/>
      <c r="J21" s="9"/>
      <c r="K21" s="9"/>
    </row>
    <row r="22" spans="3:11" ht="21">
      <c r="C22" s="38"/>
      <c r="D22" s="93" t="s">
        <v>59</v>
      </c>
      <c r="E22" s="93"/>
      <c r="F22" s="92">
        <f>F21-G21</f>
        <v>2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43960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(F25-G25)*97.55</f>
        <v>0</v>
      </c>
      <c r="I25" s="9"/>
      <c r="J25" s="9"/>
      <c r="K25" s="9"/>
    </row>
    <row r="26" spans="3:11" ht="21">
      <c r="C26" s="38"/>
      <c r="D26" s="93" t="s">
        <v>60</v>
      </c>
      <c r="E26" s="93"/>
      <c r="F26" s="92">
        <f>F25-G25</f>
        <v>0</v>
      </c>
      <c r="G26" s="92"/>
      <c r="H26" s="44"/>
      <c r="I26" s="9"/>
      <c r="J26" s="9"/>
      <c r="K26" s="9"/>
    </row>
    <row r="27" spans="3:11" ht="21">
      <c r="C27" s="38"/>
      <c r="D27" s="69"/>
      <c r="E27" s="69"/>
      <c r="F27" s="68"/>
      <c r="G27" s="68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0"/>
      <c r="D29" s="70"/>
      <c r="E29" s="70"/>
      <c r="F29" s="8"/>
      <c r="G29" s="8"/>
      <c r="H29" s="8"/>
      <c r="I29" s="9"/>
      <c r="J29" s="22"/>
      <c r="K29" s="9"/>
    </row>
    <row r="30" spans="3:11" ht="21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>
      <c r="C32" s="39"/>
      <c r="D32" s="43"/>
      <c r="E32" s="43"/>
      <c r="F32" s="67"/>
      <c r="G32" s="67"/>
      <c r="H32" s="67"/>
      <c r="I32" s="9"/>
      <c r="J32" s="9"/>
      <c r="K32" s="9"/>
    </row>
    <row r="33" spans="2:12" ht="21" customHeight="1">
      <c r="C33" s="37"/>
      <c r="D33" s="96"/>
      <c r="E33" s="96"/>
      <c r="F33" s="97"/>
      <c r="G33" s="97"/>
      <c r="H33" s="97"/>
      <c r="I33" s="97"/>
      <c r="J33" s="64"/>
      <c r="K33" s="65"/>
    </row>
    <row r="34" spans="2:12" ht="27" customHeight="1">
      <c r="C34" s="39"/>
      <c r="D34" s="43"/>
      <c r="E34" s="43"/>
      <c r="F34" s="67"/>
      <c r="G34" s="67"/>
      <c r="H34" s="67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18.12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157.02000000000001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>
      <c r="B42" s="3"/>
      <c r="C42" s="66"/>
      <c r="D42" s="66"/>
      <c r="E42" s="66"/>
      <c r="F42" s="66"/>
      <c r="G42" s="66"/>
      <c r="H42" s="66"/>
      <c r="I42" s="66"/>
      <c r="J42" s="66"/>
      <c r="K42" s="66"/>
      <c r="L42" s="3"/>
    </row>
    <row r="43" spans="2:12" s="8" customFormat="1" ht="23.25">
      <c r="B43" s="3"/>
      <c r="C43" s="59" t="s">
        <v>53</v>
      </c>
      <c r="D43" s="53" t="s">
        <v>71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3" t="s">
        <v>72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3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90"/>
      <c r="D48" s="90"/>
      <c r="E48" s="90"/>
      <c r="F48" s="90"/>
      <c r="G48" s="90"/>
      <c r="H48" s="90"/>
      <c r="I48" s="90"/>
      <c r="J48" s="90"/>
      <c r="K48" s="90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1" t="s">
        <v>33</v>
      </c>
      <c r="D57" s="91"/>
      <c r="E57" s="91"/>
      <c r="F57" s="8"/>
      <c r="G57" s="91" t="s">
        <v>31</v>
      </c>
      <c r="H57" s="91"/>
      <c r="I57" s="9"/>
      <c r="J57" s="9"/>
      <c r="K57" s="9"/>
    </row>
    <row r="58" spans="3:11" ht="21">
      <c r="C58" s="81" t="s">
        <v>23</v>
      </c>
      <c r="D58" s="81"/>
      <c r="E58" s="81"/>
      <c r="F58" s="8"/>
      <c r="G58" s="81" t="s">
        <v>24</v>
      </c>
      <c r="H58" s="81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L63"/>
  <sheetViews>
    <sheetView zoomScale="85" zoomScaleNormal="85" workbookViewId="0">
      <selection activeCell="K10" sqref="K1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91</v>
      </c>
      <c r="E16" s="48" t="s">
        <v>92</v>
      </c>
      <c r="F16" s="18"/>
      <c r="G16" s="18"/>
      <c r="H16" s="18">
        <v>157.02000000000001</v>
      </c>
      <c r="I16" s="18">
        <f>K36</f>
        <v>8.6300000000000008</v>
      </c>
      <c r="J16" s="18">
        <f>I16+H16+G16</f>
        <v>165.65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7">
        <v>43961</v>
      </c>
      <c r="D20" s="87" t="s">
        <v>32</v>
      </c>
      <c r="E20" s="87"/>
      <c r="F20" s="45" t="s">
        <v>93</v>
      </c>
      <c r="G20" s="45"/>
      <c r="H20" s="45"/>
      <c r="I20" s="9"/>
      <c r="J20" s="22">
        <v>0</v>
      </c>
      <c r="K20" s="9">
        <f>H21</f>
        <v>8.6300000000000008</v>
      </c>
    </row>
    <row r="21" spans="3:11" ht="21">
      <c r="C21" s="38"/>
      <c r="D21" s="8"/>
      <c r="E21" s="8"/>
      <c r="F21" s="45">
        <v>6</v>
      </c>
      <c r="G21" s="45">
        <v>5</v>
      </c>
      <c r="H21" s="46">
        <f>(F21-G21)*8.63</f>
        <v>8.6300000000000008</v>
      </c>
      <c r="I21" s="9"/>
      <c r="J21" s="9"/>
      <c r="K21" s="9"/>
    </row>
    <row r="22" spans="3:11" ht="21">
      <c r="C22" s="38"/>
      <c r="D22" s="93" t="s">
        <v>59</v>
      </c>
      <c r="E22" s="93"/>
      <c r="F22" s="92">
        <f>F21-G21</f>
        <v>1</v>
      </c>
      <c r="G22" s="92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43961</v>
      </c>
      <c r="D24" s="8" t="s">
        <v>15</v>
      </c>
      <c r="E24" s="8"/>
      <c r="F24" s="45" t="s">
        <v>94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(F25-G25)*98.07</f>
        <v>0</v>
      </c>
      <c r="I25" s="9"/>
      <c r="J25" s="9"/>
      <c r="K25" s="9"/>
    </row>
    <row r="26" spans="3:11" ht="21">
      <c r="C26" s="38"/>
      <c r="D26" s="93" t="s">
        <v>60</v>
      </c>
      <c r="E26" s="93"/>
      <c r="F26" s="92">
        <f>F25-G25</f>
        <v>0</v>
      </c>
      <c r="G26" s="92"/>
      <c r="H26" s="44"/>
      <c r="I26" s="9"/>
      <c r="J26" s="9"/>
      <c r="K26" s="9"/>
    </row>
    <row r="27" spans="3:11" ht="21">
      <c r="C27" s="38"/>
      <c r="D27" s="74"/>
      <c r="E27" s="74"/>
      <c r="F27" s="73"/>
      <c r="G27" s="73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0"/>
      <c r="D29" s="70"/>
      <c r="E29" s="70"/>
      <c r="F29" s="8"/>
      <c r="G29" s="8"/>
      <c r="H29" s="8"/>
      <c r="I29" s="9"/>
      <c r="J29" s="22"/>
      <c r="K29" s="9"/>
    </row>
    <row r="30" spans="3:11" ht="21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>
      <c r="C32" s="39"/>
      <c r="D32" s="43"/>
      <c r="E32" s="43"/>
      <c r="F32" s="72"/>
      <c r="G32" s="72"/>
      <c r="H32" s="72"/>
      <c r="I32" s="9"/>
      <c r="J32" s="9"/>
      <c r="K32" s="9"/>
    </row>
    <row r="33" spans="2:12" ht="21" customHeight="1">
      <c r="C33" s="37"/>
      <c r="D33" s="96"/>
      <c r="E33" s="96"/>
      <c r="F33" s="97"/>
      <c r="G33" s="97"/>
      <c r="H33" s="97"/>
      <c r="I33" s="97"/>
      <c r="J33" s="64"/>
      <c r="K33" s="65"/>
    </row>
    <row r="34" spans="2:12" ht="27" customHeight="1">
      <c r="C34" s="39"/>
      <c r="D34" s="43"/>
      <c r="E34" s="43"/>
      <c r="F34" s="72"/>
      <c r="G34" s="72"/>
      <c r="H34" s="72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8.6300000000000008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165.65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>
      <c r="B42" s="3"/>
      <c r="C42" s="71"/>
      <c r="D42" s="71"/>
      <c r="E42" s="71"/>
      <c r="F42" s="71"/>
      <c r="G42" s="71"/>
      <c r="H42" s="71"/>
      <c r="I42" s="71"/>
      <c r="J42" s="71"/>
      <c r="K42" s="71"/>
      <c r="L42" s="3"/>
    </row>
    <row r="43" spans="2:12" s="8" customFormat="1" ht="23.25">
      <c r="B43" s="3"/>
      <c r="C43" s="59" t="s">
        <v>53</v>
      </c>
      <c r="D43" s="53" t="s">
        <v>71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3" t="s">
        <v>72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3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90"/>
      <c r="D48" s="90"/>
      <c r="E48" s="90"/>
      <c r="F48" s="90"/>
      <c r="G48" s="90"/>
      <c r="H48" s="90"/>
      <c r="I48" s="90"/>
      <c r="J48" s="90"/>
      <c r="K48" s="90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1" t="s">
        <v>33</v>
      </c>
      <c r="D57" s="91"/>
      <c r="E57" s="91"/>
      <c r="F57" s="8"/>
      <c r="G57" s="91" t="s">
        <v>31</v>
      </c>
      <c r="H57" s="91"/>
      <c r="I57" s="9"/>
      <c r="J57" s="9"/>
      <c r="K57" s="9"/>
    </row>
    <row r="58" spans="3:11" ht="21">
      <c r="C58" s="81" t="s">
        <v>23</v>
      </c>
      <c r="D58" s="81"/>
      <c r="E58" s="81"/>
      <c r="F58" s="8"/>
      <c r="G58" s="81" t="s">
        <v>24</v>
      </c>
      <c r="H58" s="81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  <vt:lpstr>'APR 2020'!Print_Area</vt:lpstr>
      <vt:lpstr>'AUG 2020'!Print_Area</vt:lpstr>
      <vt:lpstr>'DEC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2019-11-05T02:35:12Z</cp:lastPrinted>
  <dcterms:created xsi:type="dcterms:W3CDTF">2018-02-28T02:33:50Z</dcterms:created>
  <dcterms:modified xsi:type="dcterms:W3CDTF">2020-11-27T07:20:04Z</dcterms:modified>
</cp:coreProperties>
</file>